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7"/>
  <workbookPr filterPrivacy="1" showInkAnnotation="0" codeName="ThisWorkbook" defaultThemeVersion="124226"/>
  <xr:revisionPtr revIDLastSave="0" documentId="13_ncr:1_{F4CB8B23-98D2-403D-8F3F-5C1D0477EC84}" xr6:coauthVersionLast="36" xr6:coauthVersionMax="36" xr10:uidLastSave="{00000000-0000-0000-0000-000000000000}"/>
  <bookViews>
    <workbookView xWindow="-90" yWindow="-260" windowWidth="18870" windowHeight="11240" tabRatio="369" xr2:uid="{00000000-000D-0000-FFFF-FFFF00000000}"/>
  </bookViews>
  <sheets>
    <sheet name="Sheet1" sheetId="1" r:id="rId1"/>
    <sheet name="Sheet2" sheetId="2" state="hidden" r:id="rId2"/>
    <sheet name="Sheet4" sheetId="4" state="hidden" r:id="rId3"/>
    <sheet name="Sheet3" sheetId="5" state="hidden" r:id="rId4"/>
  </sheets>
  <definedNames>
    <definedName name="aaaaa">Sheet2!$L$24</definedName>
    <definedName name="Co_esr">Sheet1!$E$23</definedName>
    <definedName name="Cout">Sheet1!$E$20</definedName>
    <definedName name="DC_gain_comp">Sheet2!$B$37</definedName>
    <definedName name="DC_gain_power">Sheet2!$B$27</definedName>
    <definedName name="dcr">Sheet1!$B$21</definedName>
    <definedName name="Dmax">Sheet2!$E$19</definedName>
    <definedName name="Dmin">Sheet2!$E$17</definedName>
    <definedName name="Effi">Sheet2!$Q$8</definedName>
    <definedName name="fp">Sheet2!$B$23</definedName>
    <definedName name="fp_comp1">Sheet2!$B$35</definedName>
    <definedName name="fp_comp2">Sheet2!$B$36</definedName>
    <definedName name="fp_comp2p">Sheet2!$B$48</definedName>
    <definedName name="fp_compp2">Sheet2!$B$48</definedName>
    <definedName name="fp_ff">Sheet2!$B$61</definedName>
    <definedName name="fp3p">Sheet2!$B$47</definedName>
    <definedName name="fpcomp3">Sheet2!$B$47</definedName>
    <definedName name="frhp">Sheet1!$E$36</definedName>
    <definedName name="fs">Sheet4!$B$23</definedName>
    <definedName name="fsw">Sheet1!$E$7</definedName>
    <definedName name="fz_comp">Sheet2!$B$34</definedName>
    <definedName name="fz_ff">Sheet2!$B$60</definedName>
    <definedName name="fzESR">Sheet2!$B$26</definedName>
    <definedName name="fzRHP">Sheet2!$B$25</definedName>
    <definedName name="GmPS">Sheet2!$B$6</definedName>
    <definedName name="HSFET_dead_time">Sheet4!#REF!</definedName>
    <definedName name="HSFET_Rdson">Sheet4!#REF!</definedName>
    <definedName name="HSFET_Vd">Sheet4!$C$58</definedName>
    <definedName name="HSVd">Sheet4!$B$14</definedName>
    <definedName name="iiiii">Sheet4!$C$44</definedName>
    <definedName name="Iinavg">Sheet1!#REF!</definedName>
    <definedName name="Iinavgmax">Sheet1!$G$18</definedName>
    <definedName name="Iinavgmin">Sheet1!$G$17</definedName>
    <definedName name="Iinmax">Sheet2!$Q$17</definedName>
    <definedName name="ILpeak">Sheet4!$C$45</definedName>
    <definedName name="ILrms">Sheet4!$C$44</definedName>
    <definedName name="ILvalley">Sheet4!$B$46</definedName>
    <definedName name="Iout">Sheet2!$E$9</definedName>
    <definedName name="Ioutmax">Sheet4!#REF!</definedName>
    <definedName name="Ipeak">Sheet1!$J$25</definedName>
    <definedName name="Iripple_target">Sheet1!#REF!</definedName>
    <definedName name="Iripple_vmin">Sheet1!$E$69</definedName>
    <definedName name="Irms">Sheet1!$J$26</definedName>
    <definedName name="Irmsmax">Sheet1!$J$26</definedName>
    <definedName name="Ivalley">Sheet1!$J$27</definedName>
    <definedName name="Kind">Sheet2!$E$20</definedName>
    <definedName name="L">Sheet1!#REF!</definedName>
    <definedName name="LSFET_fall_time">Sheet4!#REF!</definedName>
    <definedName name="LSFET_Rdson">Sheet4!#REF!</definedName>
    <definedName name="LSFET_rise_time">Sheet4!#REF!</definedName>
    <definedName name="LSFETfalltime">Sheet4!$B$10</definedName>
    <definedName name="LSFETrisetime">Sheet4!$B$11</definedName>
    <definedName name="Qg">Sheet4!$B$16</definedName>
    <definedName name="Rcomp">Sheet1!$B$43</definedName>
    <definedName name="Rdown">Sheet2!$B$17</definedName>
    <definedName name="Risodson">Sheet4!$B$15</definedName>
    <definedName name="Rsns">Sheet2!$D$5</definedName>
    <definedName name="Rup">Sheet2!$B$16</definedName>
    <definedName name="TempK1">Sheet4!$B$7</definedName>
    <definedName name="TempK2">Sheet4!$B$8</definedName>
    <definedName name="Vg">Sheet4!$B$17</definedName>
    <definedName name="Vin">Sheet1!$B$8</definedName>
    <definedName name="Vin_max">Sheet2!$E$7</definedName>
    <definedName name="Vin_min">Sheet2!$E$5</definedName>
    <definedName name="Vin_nom">Sheet1!#REF!</definedName>
    <definedName name="Vinmax">Sheet1!$B$9</definedName>
    <definedName name="Vinmin">Sheet1!$B$7</definedName>
    <definedName name="Viripple">Sheet1!#REF!</definedName>
    <definedName name="Vout">Sheet2!$B$11</definedName>
    <definedName name="Vref">Sheet2!$B$3</definedName>
  </definedNames>
  <calcPr calcId="191029"/>
</workbook>
</file>

<file path=xl/calcChain.xml><?xml version="1.0" encoding="utf-8"?>
<calcChain xmlns="http://schemas.openxmlformats.org/spreadsheetml/2006/main">
  <c r="B8" i="2" l="1"/>
  <c r="B48" i="2"/>
  <c r="D33" i="2"/>
  <c r="B28" i="1" l="1"/>
  <c r="B14" i="1"/>
  <c r="B57" i="2" l="1"/>
  <c r="B61" i="2" s="1"/>
  <c r="B60" i="2" l="1"/>
  <c r="B63" i="1" s="1"/>
  <c r="G4" i="4" l="1"/>
  <c r="G5" i="4"/>
  <c r="D32" i="2" l="1"/>
  <c r="D31" i="2"/>
  <c r="B35" i="1" l="1"/>
  <c r="U4" i="1" l="1"/>
  <c r="U10" i="1" l="1"/>
  <c r="B24" i="1"/>
  <c r="U9" i="1"/>
  <c r="U3" i="1" l="1"/>
  <c r="B15" i="1"/>
  <c r="U13" i="1" s="1"/>
  <c r="B22" i="1" l="1"/>
  <c r="B22" i="2"/>
  <c r="B23" i="1"/>
  <c r="U15" i="1" s="1"/>
  <c r="C25" i="4" s="1"/>
  <c r="U8" i="1"/>
  <c r="U7" i="1"/>
  <c r="B19" i="1"/>
  <c r="B23" i="4"/>
  <c r="U11" i="1" l="1"/>
  <c r="B25" i="1"/>
  <c r="B42" i="1"/>
  <c r="B40" i="1"/>
  <c r="B26" i="1"/>
  <c r="U12" i="1"/>
  <c r="C24" i="4" s="1"/>
  <c r="C26" i="4" s="1"/>
  <c r="D46" i="2" l="1"/>
  <c r="D45" i="2"/>
  <c r="D25" i="4" l="1"/>
  <c r="D26" i="4"/>
  <c r="D24" i="4"/>
  <c r="E9" i="2"/>
  <c r="B36" i="2" l="1"/>
  <c r="B13" i="2"/>
  <c r="B14" i="2"/>
  <c r="B15" i="2"/>
  <c r="D15" i="2" s="1"/>
  <c r="B61" i="1" l="1"/>
  <c r="B17" i="4"/>
  <c r="D31" i="4" l="1"/>
  <c r="D30" i="4"/>
  <c r="C30" i="4"/>
  <c r="B30" i="4"/>
  <c r="B8" i="4"/>
  <c r="B7" i="4"/>
  <c r="B4" i="4"/>
  <c r="C27" i="4" s="1"/>
  <c r="B73" i="1" s="1"/>
  <c r="B12" i="4"/>
  <c r="B9" i="4"/>
  <c r="F6" i="4" s="1"/>
  <c r="C28" i="4" l="1"/>
  <c r="D4" i="2" l="1"/>
  <c r="B18" i="2" l="1"/>
  <c r="B17" i="2"/>
  <c r="B2" i="2"/>
  <c r="B47" i="1" l="1"/>
  <c r="B16" i="2" s="1"/>
  <c r="B47" i="2" s="1"/>
  <c r="W233" i="2" l="1"/>
  <c r="AO233" i="2" s="1"/>
  <c r="W234" i="2"/>
  <c r="W235" i="2"/>
  <c r="W236" i="2"/>
  <c r="W237" i="2"/>
  <c r="AN237" i="2" s="1"/>
  <c r="W238" i="2"/>
  <c r="W239" i="2"/>
  <c r="W240" i="2"/>
  <c r="W241" i="2"/>
  <c r="W242" i="2"/>
  <c r="W243" i="2"/>
  <c r="W244" i="2"/>
  <c r="W245" i="2"/>
  <c r="W246" i="2"/>
  <c r="W247" i="2"/>
  <c r="W248" i="2"/>
  <c r="W249" i="2"/>
  <c r="AO249" i="2" s="1"/>
  <c r="W250" i="2"/>
  <c r="W251" i="2"/>
  <c r="W252" i="2"/>
  <c r="W253" i="2"/>
  <c r="AN253" i="2" s="1"/>
  <c r="W254" i="2"/>
  <c r="W255" i="2"/>
  <c r="W256" i="2"/>
  <c r="AN256" i="2" s="1"/>
  <c r="W257" i="2"/>
  <c r="W258" i="2"/>
  <c r="W259" i="2"/>
  <c r="W260" i="2"/>
  <c r="AO260" i="2" s="1"/>
  <c r="W261" i="2"/>
  <c r="W262" i="2"/>
  <c r="W263" i="2"/>
  <c r="W264" i="2"/>
  <c r="W265" i="2"/>
  <c r="W266" i="2"/>
  <c r="W267" i="2"/>
  <c r="W268" i="2"/>
  <c r="W269" i="2"/>
  <c r="W270" i="2"/>
  <c r="AN270" i="2" s="1"/>
  <c r="W271" i="2"/>
  <c r="W272" i="2"/>
  <c r="W273" i="2"/>
  <c r="W274" i="2"/>
  <c r="W275" i="2"/>
  <c r="W276" i="2"/>
  <c r="AO276" i="2" s="1"/>
  <c r="W277" i="2"/>
  <c r="W278" i="2"/>
  <c r="W279" i="2"/>
  <c r="W280" i="2"/>
  <c r="W281" i="2"/>
  <c r="W282" i="2"/>
  <c r="AN282" i="2" s="1"/>
  <c r="W283" i="2"/>
  <c r="AN283" i="2" s="1"/>
  <c r="W284" i="2"/>
  <c r="W285" i="2"/>
  <c r="W286" i="2"/>
  <c r="W287" i="2"/>
  <c r="W288" i="2"/>
  <c r="W289" i="2"/>
  <c r="W290" i="2"/>
  <c r="W291" i="2"/>
  <c r="W292" i="2"/>
  <c r="AO292" i="2" s="1"/>
  <c r="W293" i="2"/>
  <c r="W294" i="2"/>
  <c r="AO294" i="2" s="1"/>
  <c r="W295" i="2"/>
  <c r="AO295" i="2" s="1"/>
  <c r="W296" i="2"/>
  <c r="W297" i="2"/>
  <c r="AO297" i="2" s="1"/>
  <c r="W298" i="2"/>
  <c r="W299" i="2"/>
  <c r="W300" i="2"/>
  <c r="W301" i="2"/>
  <c r="AN301" i="2" s="1"/>
  <c r="W302" i="2"/>
  <c r="W303" i="2"/>
  <c r="W304" i="2"/>
  <c r="W305" i="2"/>
  <c r="W306" i="2"/>
  <c r="W307" i="2"/>
  <c r="AN307" i="2" s="1"/>
  <c r="W308" i="2"/>
  <c r="W309" i="2"/>
  <c r="W310" i="2"/>
  <c r="W311" i="2"/>
  <c r="W312" i="2"/>
  <c r="W313" i="2"/>
  <c r="AO313" i="2" s="1"/>
  <c r="W314" i="2"/>
  <c r="W315" i="2"/>
  <c r="W316" i="2"/>
  <c r="W317" i="2"/>
  <c r="AN317" i="2" s="1"/>
  <c r="W318" i="2"/>
  <c r="W319" i="2"/>
  <c r="W320" i="2"/>
  <c r="AN320" i="2" s="1"/>
  <c r="W321" i="2"/>
  <c r="W322" i="2"/>
  <c r="W323" i="2"/>
  <c r="AN323" i="2" s="1"/>
  <c r="W324" i="2"/>
  <c r="AO324" i="2" s="1"/>
  <c r="W325" i="2"/>
  <c r="W326" i="2"/>
  <c r="W327" i="2"/>
  <c r="W328" i="2"/>
  <c r="W329" i="2"/>
  <c r="W330" i="2"/>
  <c r="W331" i="2"/>
  <c r="W332" i="2"/>
  <c r="W333" i="2"/>
  <c r="W334" i="2"/>
  <c r="AN334" i="2" s="1"/>
  <c r="W335" i="2"/>
  <c r="W336" i="2"/>
  <c r="W337" i="2"/>
  <c r="W338" i="2"/>
  <c r="AO338" i="2" s="1"/>
  <c r="W339" i="2"/>
  <c r="W340" i="2"/>
  <c r="AO340" i="2" s="1"/>
  <c r="W341" i="2"/>
  <c r="W342" i="2"/>
  <c r="AO342" i="2" s="1"/>
  <c r="W343" i="2"/>
  <c r="W344" i="2"/>
  <c r="W345" i="2"/>
  <c r="W346" i="2"/>
  <c r="AN346" i="2" s="1"/>
  <c r="W347" i="2"/>
  <c r="W348" i="2"/>
  <c r="AN348" i="2" s="1"/>
  <c r="W349" i="2"/>
  <c r="W350" i="2"/>
  <c r="W351" i="2"/>
  <c r="W352" i="2"/>
  <c r="W353" i="2"/>
  <c r="W354" i="2"/>
  <c r="AO354" i="2" s="1"/>
  <c r="W355" i="2"/>
  <c r="W356" i="2"/>
  <c r="W357" i="2"/>
  <c r="AO357" i="2" s="1"/>
  <c r="W358" i="2"/>
  <c r="AN358" i="2" s="1"/>
  <c r="W359" i="2"/>
  <c r="W360" i="2"/>
  <c r="W361" i="2"/>
  <c r="W362" i="2"/>
  <c r="AN362" i="2" s="1"/>
  <c r="W363" i="2"/>
  <c r="W364" i="2"/>
  <c r="W365" i="2"/>
  <c r="W366" i="2"/>
  <c r="AN366" i="2" s="1"/>
  <c r="W367" i="2"/>
  <c r="W368" i="2"/>
  <c r="W369" i="2"/>
  <c r="W370" i="2"/>
  <c r="W371" i="2"/>
  <c r="AN371" i="2" s="1"/>
  <c r="W372" i="2"/>
  <c r="W373" i="2"/>
  <c r="AO373" i="2" s="1"/>
  <c r="W374" i="2"/>
  <c r="W375" i="2"/>
  <c r="W376" i="2"/>
  <c r="AO376" i="2" s="1"/>
  <c r="W377" i="2"/>
  <c r="W378" i="2"/>
  <c r="W379" i="2"/>
  <c r="W380" i="2"/>
  <c r="AN380" i="2" s="1"/>
  <c r="W381" i="2"/>
  <c r="W382" i="2"/>
  <c r="W383" i="2"/>
  <c r="W384" i="2"/>
  <c r="W385" i="2"/>
  <c r="W386" i="2"/>
  <c r="W387" i="2"/>
  <c r="W388" i="2"/>
  <c r="W389" i="2"/>
  <c r="W390" i="2"/>
  <c r="W391" i="2"/>
  <c r="W392" i="2"/>
  <c r="AO392" i="2" s="1"/>
  <c r="W393" i="2"/>
  <c r="W394" i="2"/>
  <c r="W395" i="2"/>
  <c r="W396" i="2"/>
  <c r="AN396" i="2" s="1"/>
  <c r="W397" i="2"/>
  <c r="W398" i="2"/>
  <c r="W399" i="2"/>
  <c r="W400" i="2"/>
  <c r="W401" i="2"/>
  <c r="AN401" i="2" s="1"/>
  <c r="W402" i="2"/>
  <c r="AN402" i="2" s="1"/>
  <c r="W403" i="2"/>
  <c r="AO403" i="2" s="1"/>
  <c r="W404" i="2"/>
  <c r="W405" i="2"/>
  <c r="AN405" i="2" s="1"/>
  <c r="W406" i="2"/>
  <c r="W407" i="2"/>
  <c r="W408" i="2"/>
  <c r="AO408" i="2" s="1"/>
  <c r="W409" i="2"/>
  <c r="W410" i="2"/>
  <c r="AN410" i="2" s="1"/>
  <c r="W411" i="2"/>
  <c r="W412" i="2"/>
  <c r="AN412" i="2" s="1"/>
  <c r="W413" i="2"/>
  <c r="W414" i="2"/>
  <c r="W415" i="2"/>
  <c r="W416" i="2"/>
  <c r="W417" i="2"/>
  <c r="W418" i="2"/>
  <c r="AO418" i="2" s="1"/>
  <c r="W419" i="2"/>
  <c r="W420" i="2"/>
  <c r="W421" i="2"/>
  <c r="AO421" i="2" s="1"/>
  <c r="W422" i="2"/>
  <c r="W423" i="2"/>
  <c r="W424" i="2"/>
  <c r="W425" i="2"/>
  <c r="W426" i="2"/>
  <c r="AN426" i="2" s="1"/>
  <c r="W427" i="2"/>
  <c r="AO427" i="2" s="1"/>
  <c r="W428" i="2"/>
  <c r="W429" i="2"/>
  <c r="W430" i="2"/>
  <c r="AN430" i="2" s="1"/>
  <c r="W431" i="2"/>
  <c r="W432" i="2"/>
  <c r="W433" i="2"/>
  <c r="AN433" i="2" s="1"/>
  <c r="W434" i="2"/>
  <c r="W435" i="2"/>
  <c r="AN435" i="2" s="1"/>
  <c r="W436" i="2"/>
  <c r="W437" i="2"/>
  <c r="AO437" i="2" s="1"/>
  <c r="W438" i="2"/>
  <c r="W439" i="2"/>
  <c r="W440" i="2"/>
  <c r="AO440" i="2" s="1"/>
  <c r="W441" i="2"/>
  <c r="W442" i="2"/>
  <c r="W443" i="2"/>
  <c r="W444" i="2"/>
  <c r="AN444" i="2" s="1"/>
  <c r="W445" i="2"/>
  <c r="W446" i="2"/>
  <c r="W447" i="2"/>
  <c r="W448" i="2"/>
  <c r="W449" i="2"/>
  <c r="W450" i="2"/>
  <c r="W451" i="2"/>
  <c r="AN451" i="2" s="1"/>
  <c r="W452" i="2"/>
  <c r="W453" i="2"/>
  <c r="W454" i="2"/>
  <c r="W455" i="2"/>
  <c r="W456" i="2"/>
  <c r="AO456" i="2" s="1"/>
  <c r="W457" i="2"/>
  <c r="W458" i="2"/>
  <c r="W459" i="2"/>
  <c r="W460" i="2"/>
  <c r="AN460" i="2" s="1"/>
  <c r="W461" i="2"/>
  <c r="W462" i="2"/>
  <c r="W463" i="2"/>
  <c r="W464" i="2"/>
  <c r="W465" i="2"/>
  <c r="AN465" i="2" s="1"/>
  <c r="W466" i="2"/>
  <c r="AN466" i="2" s="1"/>
  <c r="W467" i="2"/>
  <c r="W468" i="2"/>
  <c r="W469" i="2"/>
  <c r="AN469" i="2" s="1"/>
  <c r="W470" i="2"/>
  <c r="W471" i="2"/>
  <c r="W472" i="2"/>
  <c r="AO472" i="2" s="1"/>
  <c r="W473" i="2"/>
  <c r="W474" i="2"/>
  <c r="AN474" i="2" s="1"/>
  <c r="W475" i="2"/>
  <c r="W476" i="2"/>
  <c r="AN476" i="2" s="1"/>
  <c r="W477" i="2"/>
  <c r="W478" i="2"/>
  <c r="W479" i="2"/>
  <c r="W480" i="2"/>
  <c r="W481" i="2"/>
  <c r="W482" i="2"/>
  <c r="AO482" i="2" s="1"/>
  <c r="W483" i="2"/>
  <c r="W484" i="2"/>
  <c r="W485" i="2"/>
  <c r="AO485" i="2" s="1"/>
  <c r="W486" i="2"/>
  <c r="AN486" i="2" s="1"/>
  <c r="W487" i="2"/>
  <c r="W488" i="2"/>
  <c r="W489" i="2"/>
  <c r="W490" i="2"/>
  <c r="W491" i="2"/>
  <c r="AO491" i="2" s="1"/>
  <c r="W492" i="2"/>
  <c r="W493" i="2"/>
  <c r="W494" i="2"/>
  <c r="AN494" i="2" s="1"/>
  <c r="W495" i="2"/>
  <c r="W496" i="2"/>
  <c r="W497" i="2"/>
  <c r="AN497" i="2" s="1"/>
  <c r="W498" i="2"/>
  <c r="W499" i="2"/>
  <c r="AN499" i="2" s="1"/>
  <c r="W500" i="2"/>
  <c r="W501" i="2"/>
  <c r="AN501" i="2" s="1"/>
  <c r="W502" i="2"/>
  <c r="W503" i="2"/>
  <c r="W504" i="2"/>
  <c r="AO504" i="2" s="1"/>
  <c r="W505" i="2"/>
  <c r="W506" i="2"/>
  <c r="W507" i="2"/>
  <c r="W508" i="2"/>
  <c r="AN508" i="2" s="1"/>
  <c r="W509" i="2"/>
  <c r="W510" i="2"/>
  <c r="W511" i="2"/>
  <c r="W512" i="2"/>
  <c r="W513" i="2"/>
  <c r="W514" i="2"/>
  <c r="W515" i="2"/>
  <c r="W516" i="2"/>
  <c r="W517" i="2"/>
  <c r="W518" i="2"/>
  <c r="W519" i="2"/>
  <c r="W520" i="2"/>
  <c r="AO520" i="2" s="1"/>
  <c r="W521" i="2"/>
  <c r="W522" i="2"/>
  <c r="W523" i="2"/>
  <c r="W524" i="2"/>
  <c r="AN524" i="2" s="1"/>
  <c r="W525" i="2"/>
  <c r="W526" i="2"/>
  <c r="W527" i="2"/>
  <c r="W528" i="2"/>
  <c r="W529" i="2"/>
  <c r="AN529" i="2" s="1"/>
  <c r="W530" i="2"/>
  <c r="AN530" i="2" s="1"/>
  <c r="W531" i="2"/>
  <c r="W532" i="2"/>
  <c r="W533" i="2"/>
  <c r="AN533" i="2" s="1"/>
  <c r="W534" i="2"/>
  <c r="W535" i="2"/>
  <c r="W536" i="2"/>
  <c r="AO536" i="2" s="1"/>
  <c r="W537" i="2"/>
  <c r="W538" i="2"/>
  <c r="AN538" i="2" s="1"/>
  <c r="W539" i="2"/>
  <c r="W540" i="2"/>
  <c r="AN540" i="2" s="1"/>
  <c r="W541" i="2"/>
  <c r="W542" i="2"/>
  <c r="W543" i="2"/>
  <c r="W544" i="2"/>
  <c r="W545" i="2"/>
  <c r="W546" i="2"/>
  <c r="AO546" i="2" s="1"/>
  <c r="W547" i="2"/>
  <c r="W548" i="2"/>
  <c r="W549" i="2"/>
  <c r="AO549" i="2" s="1"/>
  <c r="W550" i="2"/>
  <c r="W551" i="2"/>
  <c r="W552" i="2"/>
  <c r="W553" i="2"/>
  <c r="W554" i="2"/>
  <c r="W555" i="2"/>
  <c r="W556" i="2"/>
  <c r="W557" i="2"/>
  <c r="W558" i="2"/>
  <c r="AN558" i="2" s="1"/>
  <c r="W559" i="2"/>
  <c r="W560" i="2"/>
  <c r="W561" i="2"/>
  <c r="AN561" i="2" s="1"/>
  <c r="W562" i="2"/>
  <c r="W563" i="2"/>
  <c r="W564" i="2"/>
  <c r="W565" i="2"/>
  <c r="AO565" i="2" s="1"/>
  <c r="W566" i="2"/>
  <c r="W567" i="2"/>
  <c r="W568" i="2"/>
  <c r="AO568" i="2" s="1"/>
  <c r="W569" i="2"/>
  <c r="W570" i="2"/>
  <c r="W571" i="2"/>
  <c r="W572" i="2"/>
  <c r="AN572" i="2" s="1"/>
  <c r="W573" i="2"/>
  <c r="W574" i="2"/>
  <c r="W575" i="2"/>
  <c r="W576" i="2"/>
  <c r="W577" i="2"/>
  <c r="W578" i="2"/>
  <c r="W579" i="2"/>
  <c r="W580" i="2"/>
  <c r="W581" i="2"/>
  <c r="W582" i="2"/>
  <c r="W583" i="2"/>
  <c r="W584" i="2"/>
  <c r="AO584" i="2" s="1"/>
  <c r="W585" i="2"/>
  <c r="W586" i="2"/>
  <c r="W587" i="2"/>
  <c r="W588" i="2"/>
  <c r="AN588" i="2" s="1"/>
  <c r="W589" i="2"/>
  <c r="W590" i="2"/>
  <c r="W591" i="2"/>
  <c r="AO591" i="2" s="1"/>
  <c r="W592" i="2"/>
  <c r="W593" i="2"/>
  <c r="AN593" i="2" s="1"/>
  <c r="W594" i="2"/>
  <c r="AN594" i="2" s="1"/>
  <c r="W595" i="2"/>
  <c r="AO595" i="2" s="1"/>
  <c r="W596" i="2"/>
  <c r="W597" i="2"/>
  <c r="AN597" i="2" s="1"/>
  <c r="W598" i="2"/>
  <c r="W599" i="2"/>
  <c r="W600" i="2"/>
  <c r="AO600" i="2" s="1"/>
  <c r="W601" i="2"/>
  <c r="W602" i="2"/>
  <c r="AN602" i="2" s="1"/>
  <c r="W603" i="2"/>
  <c r="W604" i="2"/>
  <c r="AN604" i="2" s="1"/>
  <c r="W605" i="2"/>
  <c r="W606" i="2"/>
  <c r="W607" i="2"/>
  <c r="W608" i="2"/>
  <c r="W609" i="2"/>
  <c r="W610" i="2"/>
  <c r="AO610" i="2" s="1"/>
  <c r="W611" i="2"/>
  <c r="AN611" i="2" s="1"/>
  <c r="W612" i="2"/>
  <c r="W613" i="2"/>
  <c r="AO613" i="2" s="1"/>
  <c r="W614" i="2"/>
  <c r="AN614" i="2" s="1"/>
  <c r="W615" i="2"/>
  <c r="W616" i="2"/>
  <c r="W617" i="2"/>
  <c r="W618" i="2"/>
  <c r="W619" i="2"/>
  <c r="W620" i="2"/>
  <c r="W621" i="2"/>
  <c r="W622" i="2"/>
  <c r="AN622" i="2" s="1"/>
  <c r="W623" i="2"/>
  <c r="W624" i="2"/>
  <c r="W625" i="2"/>
  <c r="AN625" i="2" s="1"/>
  <c r="W626" i="2"/>
  <c r="W627" i="2"/>
  <c r="AN627" i="2" s="1"/>
  <c r="W628" i="2"/>
  <c r="W629" i="2"/>
  <c r="AO629" i="2" s="1"/>
  <c r="W630" i="2"/>
  <c r="W631" i="2"/>
  <c r="W632" i="2"/>
  <c r="AO632" i="2" s="1"/>
  <c r="W633" i="2"/>
  <c r="W634" i="2"/>
  <c r="W635" i="2"/>
  <c r="W636" i="2"/>
  <c r="AN636" i="2" s="1"/>
  <c r="W637" i="2"/>
  <c r="W638" i="2"/>
  <c r="W639" i="2"/>
  <c r="W640" i="2"/>
  <c r="W641" i="2"/>
  <c r="W642" i="2"/>
  <c r="W643" i="2"/>
  <c r="W644" i="2"/>
  <c r="W645" i="2"/>
  <c r="W646" i="2"/>
  <c r="W647" i="2"/>
  <c r="W648" i="2"/>
  <c r="AO648" i="2" s="1"/>
  <c r="W649" i="2"/>
  <c r="W650" i="2"/>
  <c r="W651" i="2"/>
  <c r="W652" i="2"/>
  <c r="AN652" i="2" s="1"/>
  <c r="W653" i="2"/>
  <c r="W654" i="2"/>
  <c r="W655" i="2"/>
  <c r="W656" i="2"/>
  <c r="W657" i="2"/>
  <c r="AN657" i="2" s="1"/>
  <c r="W658" i="2"/>
  <c r="AN658" i="2" s="1"/>
  <c r="W659" i="2"/>
  <c r="W660" i="2"/>
  <c r="W661" i="2"/>
  <c r="AN661" i="2" s="1"/>
  <c r="W662" i="2"/>
  <c r="W663" i="2"/>
  <c r="W664" i="2"/>
  <c r="AO664" i="2" s="1"/>
  <c r="W665" i="2"/>
  <c r="W666" i="2"/>
  <c r="AN666" i="2" s="1"/>
  <c r="W667" i="2"/>
  <c r="W668" i="2"/>
  <c r="AN668" i="2" s="1"/>
  <c r="W669" i="2"/>
  <c r="W670" i="2"/>
  <c r="W671" i="2"/>
  <c r="W672" i="2"/>
  <c r="W673" i="2"/>
  <c r="W674" i="2"/>
  <c r="W675" i="2"/>
  <c r="W676" i="2"/>
  <c r="W677" i="2"/>
  <c r="W678" i="2"/>
  <c r="W679" i="2"/>
  <c r="W680" i="2"/>
  <c r="W681" i="2"/>
  <c r="AO681" i="2" s="1"/>
  <c r="W682" i="2"/>
  <c r="W683" i="2"/>
  <c r="W684" i="2"/>
  <c r="W685" i="2"/>
  <c r="W686" i="2"/>
  <c r="AN686" i="2" s="1"/>
  <c r="W687" i="2"/>
  <c r="W688" i="2"/>
  <c r="W689" i="2"/>
  <c r="AN689" i="2" s="1"/>
  <c r="W690" i="2"/>
  <c r="W691" i="2"/>
  <c r="W692" i="2"/>
  <c r="W693" i="2"/>
  <c r="AO693" i="2" s="1"/>
  <c r="W694" i="2"/>
  <c r="W695" i="2"/>
  <c r="W696" i="2"/>
  <c r="AO696" i="2" s="1"/>
  <c r="W697" i="2"/>
  <c r="W698" i="2"/>
  <c r="W699" i="2"/>
  <c r="W700" i="2"/>
  <c r="AN700" i="2" s="1"/>
  <c r="W701" i="2"/>
  <c r="W702" i="2"/>
  <c r="AO702" i="2" s="1"/>
  <c r="W703" i="2"/>
  <c r="W704" i="2"/>
  <c r="W705" i="2"/>
  <c r="W706" i="2"/>
  <c r="W707" i="2"/>
  <c r="AN707" i="2" s="1"/>
  <c r="W708" i="2"/>
  <c r="W709" i="2"/>
  <c r="W710" i="2"/>
  <c r="W711" i="2"/>
  <c r="W712" i="2"/>
  <c r="AO712" i="2" s="1"/>
  <c r="W713" i="2"/>
  <c r="AO713" i="2" s="1"/>
  <c r="W714" i="2"/>
  <c r="W715" i="2"/>
  <c r="W716" i="2"/>
  <c r="AN716" i="2" s="1"/>
  <c r="W717" i="2"/>
  <c r="W718" i="2"/>
  <c r="W719" i="2"/>
  <c r="W720" i="2"/>
  <c r="W721" i="2"/>
  <c r="AN721" i="2" s="1"/>
  <c r="W722" i="2"/>
  <c r="AN722" i="2" s="1"/>
  <c r="W723" i="2"/>
  <c r="W724" i="2"/>
  <c r="W725" i="2"/>
  <c r="AN725" i="2" s="1"/>
  <c r="W726" i="2"/>
  <c r="W727" i="2"/>
  <c r="W728" i="2"/>
  <c r="AO728" i="2" s="1"/>
  <c r="W729" i="2"/>
  <c r="AO729" i="2" s="1"/>
  <c r="W730" i="2"/>
  <c r="AN730" i="2" s="1"/>
  <c r="W731" i="2"/>
  <c r="W732" i="2"/>
  <c r="AN732" i="2" s="1"/>
  <c r="W733" i="2"/>
  <c r="W734" i="2"/>
  <c r="W735" i="2"/>
  <c r="W736" i="2"/>
  <c r="W737" i="2"/>
  <c r="W738" i="2"/>
  <c r="W739" i="2"/>
  <c r="W740" i="2"/>
  <c r="W741" i="2"/>
  <c r="W742" i="2"/>
  <c r="AN742" i="2" s="1"/>
  <c r="W743" i="2"/>
  <c r="W744" i="2"/>
  <c r="W745" i="2"/>
  <c r="W746" i="2"/>
  <c r="AN746" i="2" s="1"/>
  <c r="W747" i="2"/>
  <c r="AO747" i="2" s="1"/>
  <c r="W748" i="2"/>
  <c r="W749" i="2"/>
  <c r="AO749" i="2" s="1"/>
  <c r="W750" i="2"/>
  <c r="W751" i="2"/>
  <c r="W752" i="2"/>
  <c r="W753" i="2"/>
  <c r="AO753" i="2" s="1"/>
  <c r="W754" i="2"/>
  <c r="W755" i="2"/>
  <c r="AN755" i="2" s="1"/>
  <c r="W756" i="2"/>
  <c r="W757" i="2"/>
  <c r="AO757" i="2" s="1"/>
  <c r="W758" i="2"/>
  <c r="W759" i="2"/>
  <c r="W760" i="2"/>
  <c r="AO760" i="2" s="1"/>
  <c r="W761" i="2"/>
  <c r="AN761" i="2" s="1"/>
  <c r="W762" i="2"/>
  <c r="W763" i="2"/>
  <c r="W764" i="2"/>
  <c r="AN764" i="2" s="1"/>
  <c r="W765" i="2"/>
  <c r="AN765" i="2" s="1"/>
  <c r="W766" i="2"/>
  <c r="W767" i="2"/>
  <c r="W768" i="2"/>
  <c r="W769" i="2"/>
  <c r="AN769" i="2" s="1"/>
  <c r="W770" i="2"/>
  <c r="W771" i="2"/>
  <c r="W772" i="2"/>
  <c r="W773" i="2"/>
  <c r="W774" i="2"/>
  <c r="W775" i="2"/>
  <c r="W776" i="2"/>
  <c r="AO776" i="2" s="1"/>
  <c r="W777" i="2"/>
  <c r="AO777" i="2" s="1"/>
  <c r="W778" i="2"/>
  <c r="AN778" i="2" s="1"/>
  <c r="W779" i="2"/>
  <c r="W780" i="2"/>
  <c r="AN780" i="2" s="1"/>
  <c r="W781" i="2"/>
  <c r="W782" i="2"/>
  <c r="W783" i="2"/>
  <c r="W784" i="2"/>
  <c r="W785" i="2"/>
  <c r="W786" i="2"/>
  <c r="W787" i="2"/>
  <c r="W788" i="2"/>
  <c r="W789" i="2"/>
  <c r="AN789" i="2" s="1"/>
  <c r="W790" i="2"/>
  <c r="AN790" i="2" s="1"/>
  <c r="W791" i="2"/>
  <c r="AO791" i="2" s="1"/>
  <c r="W792" i="2"/>
  <c r="AO792" i="2" s="1"/>
  <c r="W793" i="2"/>
  <c r="AN793" i="2" s="1"/>
  <c r="W794" i="2"/>
  <c r="W795" i="2"/>
  <c r="W796" i="2"/>
  <c r="AN796" i="2" s="1"/>
  <c r="W797" i="2"/>
  <c r="AN797" i="2" s="1"/>
  <c r="W798" i="2"/>
  <c r="W799" i="2"/>
  <c r="W800" i="2"/>
  <c r="W801" i="2"/>
  <c r="AN801" i="2" s="1"/>
  <c r="W802" i="2"/>
  <c r="W803" i="2"/>
  <c r="W804" i="2"/>
  <c r="W805" i="2"/>
  <c r="W806" i="2"/>
  <c r="W807" i="2"/>
  <c r="W808" i="2"/>
  <c r="W809" i="2"/>
  <c r="W810" i="2"/>
  <c r="AN810" i="2" s="1"/>
  <c r="W811" i="2"/>
  <c r="W812" i="2"/>
  <c r="W813" i="2"/>
  <c r="AO813" i="2" s="1"/>
  <c r="W814" i="2"/>
  <c r="W815" i="2"/>
  <c r="W816" i="2"/>
  <c r="W817" i="2"/>
  <c r="W818" i="2"/>
  <c r="W819" i="2"/>
  <c r="AN819" i="2" s="1"/>
  <c r="W820" i="2"/>
  <c r="W821" i="2"/>
  <c r="AN821" i="2" s="1"/>
  <c r="W822" i="2"/>
  <c r="AN822" i="2" s="1"/>
  <c r="W6" i="2"/>
  <c r="W7" i="2"/>
  <c r="AN7" i="2" s="1"/>
  <c r="W8" i="2"/>
  <c r="W9" i="2"/>
  <c r="W10" i="2"/>
  <c r="W11" i="2"/>
  <c r="AN11" i="2" s="1"/>
  <c r="W12" i="2"/>
  <c r="W13" i="2"/>
  <c r="W14" i="2"/>
  <c r="W15" i="2"/>
  <c r="AN15" i="2" s="1"/>
  <c r="W16" i="2"/>
  <c r="AN16" i="2" s="1"/>
  <c r="W17" i="2"/>
  <c r="AN17" i="2" s="1"/>
  <c r="W18" i="2"/>
  <c r="W19" i="2"/>
  <c r="W20" i="2"/>
  <c r="AO20" i="2" s="1"/>
  <c r="W21" i="2"/>
  <c r="W22" i="2"/>
  <c r="AO22" i="2" s="1"/>
  <c r="W23" i="2"/>
  <c r="AO23" i="2" s="1"/>
  <c r="W24" i="2"/>
  <c r="AN24" i="2" s="1"/>
  <c r="W25" i="2"/>
  <c r="W26" i="2"/>
  <c r="W27" i="2"/>
  <c r="AN27" i="2" s="1"/>
  <c r="W28" i="2"/>
  <c r="AN28" i="2" s="1"/>
  <c r="W29" i="2"/>
  <c r="W30" i="2"/>
  <c r="W31" i="2"/>
  <c r="AN31" i="2" s="1"/>
  <c r="W32" i="2"/>
  <c r="W33" i="2"/>
  <c r="W34" i="2"/>
  <c r="W35" i="2"/>
  <c r="AN35" i="2" s="1"/>
  <c r="W36" i="2"/>
  <c r="AO36" i="2" s="1"/>
  <c r="W37" i="2"/>
  <c r="W38" i="2"/>
  <c r="W39" i="2"/>
  <c r="AO39" i="2" s="1"/>
  <c r="W40" i="2"/>
  <c r="W41" i="2"/>
  <c r="AN41" i="2" s="1"/>
  <c r="W42" i="2"/>
  <c r="W43" i="2"/>
  <c r="AN43" i="2" s="1"/>
  <c r="W44" i="2"/>
  <c r="AN44" i="2" s="1"/>
  <c r="W45" i="2"/>
  <c r="W46" i="2"/>
  <c r="W47" i="2"/>
  <c r="W48" i="2"/>
  <c r="AN48" i="2" s="1"/>
  <c r="W49" i="2"/>
  <c r="W50" i="2"/>
  <c r="AN50" i="2" s="1"/>
  <c r="W51" i="2"/>
  <c r="AN51" i="2" s="1"/>
  <c r="W52" i="2"/>
  <c r="W53" i="2"/>
  <c r="W54" i="2"/>
  <c r="AN54" i="2" s="1"/>
  <c r="W55" i="2"/>
  <c r="AO55" i="2" s="1"/>
  <c r="W56" i="2"/>
  <c r="W57" i="2"/>
  <c r="AO57" i="2" s="1"/>
  <c r="W58" i="2"/>
  <c r="W59" i="2"/>
  <c r="AN59" i="2" s="1"/>
  <c r="W60" i="2"/>
  <c r="AN60" i="2" s="1"/>
  <c r="W61" i="2"/>
  <c r="W62" i="2"/>
  <c r="W63" i="2"/>
  <c r="W64" i="2"/>
  <c r="AN64" i="2" s="1"/>
  <c r="W65" i="2"/>
  <c r="W66" i="2"/>
  <c r="W67" i="2"/>
  <c r="AN67" i="2" s="1"/>
  <c r="W68" i="2"/>
  <c r="W69" i="2"/>
  <c r="W70" i="2"/>
  <c r="AO70" i="2" s="1"/>
  <c r="W71" i="2"/>
  <c r="AN71" i="2" s="1"/>
  <c r="W72" i="2"/>
  <c r="W73" i="2"/>
  <c r="AN73" i="2" s="1"/>
  <c r="W74" i="2"/>
  <c r="W75" i="2"/>
  <c r="AN75" i="2" s="1"/>
  <c r="W76" i="2"/>
  <c r="AN76" i="2" s="1"/>
  <c r="W77" i="2"/>
  <c r="W78" i="2"/>
  <c r="W79" i="2"/>
  <c r="W80" i="2"/>
  <c r="AN80" i="2" s="1"/>
  <c r="W81" i="2"/>
  <c r="W82" i="2"/>
  <c r="AN82" i="2" s="1"/>
  <c r="W83" i="2"/>
  <c r="AN83" i="2" s="1"/>
  <c r="W84" i="2"/>
  <c r="AO84" i="2" s="1"/>
  <c r="W85" i="2"/>
  <c r="W86" i="2"/>
  <c r="W87" i="2"/>
  <c r="AO87" i="2" s="1"/>
  <c r="W88" i="2"/>
  <c r="W89" i="2"/>
  <c r="AN89" i="2" s="1"/>
  <c r="W90" i="2"/>
  <c r="W91" i="2"/>
  <c r="AN91" i="2" s="1"/>
  <c r="W92" i="2"/>
  <c r="AN92" i="2" s="1"/>
  <c r="W93" i="2"/>
  <c r="W94" i="2"/>
  <c r="W95" i="2"/>
  <c r="W96" i="2"/>
  <c r="AN96" i="2" s="1"/>
  <c r="W97" i="2"/>
  <c r="W98" i="2"/>
  <c r="W99" i="2"/>
  <c r="AN99" i="2" s="1"/>
  <c r="W100" i="2"/>
  <c r="AO100" i="2" s="1"/>
  <c r="W101" i="2"/>
  <c r="W102" i="2"/>
  <c r="AO102" i="2" s="1"/>
  <c r="W103" i="2"/>
  <c r="AO103" i="2" s="1"/>
  <c r="W104" i="2"/>
  <c r="W105" i="2"/>
  <c r="AN105" i="2" s="1"/>
  <c r="W106" i="2"/>
  <c r="W107" i="2"/>
  <c r="AN107" i="2" s="1"/>
  <c r="W108" i="2"/>
  <c r="AN108" i="2" s="1"/>
  <c r="W109" i="2"/>
  <c r="W110" i="2"/>
  <c r="W111" i="2"/>
  <c r="W112" i="2"/>
  <c r="AN112" i="2" s="1"/>
  <c r="W113" i="2"/>
  <c r="W114" i="2"/>
  <c r="AN114" i="2" s="1"/>
  <c r="W115" i="2"/>
  <c r="AN115" i="2" s="1"/>
  <c r="W116" i="2"/>
  <c r="W117" i="2"/>
  <c r="W118" i="2"/>
  <c r="W119" i="2"/>
  <c r="AO119" i="2" s="1"/>
  <c r="W120" i="2"/>
  <c r="W121" i="2"/>
  <c r="AO121" i="2" s="1"/>
  <c r="W122" i="2"/>
  <c r="W123" i="2"/>
  <c r="AN123" i="2" s="1"/>
  <c r="W124" i="2"/>
  <c r="AN124" i="2" s="1"/>
  <c r="W125" i="2"/>
  <c r="W126" i="2"/>
  <c r="AN126" i="2" s="1"/>
  <c r="W127" i="2"/>
  <c r="W128" i="2"/>
  <c r="AN128" i="2" s="1"/>
  <c r="W129" i="2"/>
  <c r="W130" i="2"/>
  <c r="W131" i="2"/>
  <c r="AN131" i="2" s="1"/>
  <c r="W132" i="2"/>
  <c r="W133" i="2"/>
  <c r="W134" i="2"/>
  <c r="W135" i="2"/>
  <c r="AN135" i="2" s="1"/>
  <c r="W136" i="2"/>
  <c r="W137" i="2"/>
  <c r="AN137" i="2" s="1"/>
  <c r="W138" i="2"/>
  <c r="W139" i="2"/>
  <c r="AN139" i="2" s="1"/>
  <c r="W140" i="2"/>
  <c r="AN140" i="2" s="1"/>
  <c r="W141" i="2"/>
  <c r="W142" i="2"/>
  <c r="AN142" i="2" s="1"/>
  <c r="W143" i="2"/>
  <c r="W144" i="2"/>
  <c r="AN144" i="2" s="1"/>
  <c r="W145" i="2"/>
  <c r="W146" i="2"/>
  <c r="AN146" i="2" s="1"/>
  <c r="W147" i="2"/>
  <c r="AN147" i="2" s="1"/>
  <c r="W148" i="2"/>
  <c r="AO148" i="2" s="1"/>
  <c r="W149" i="2"/>
  <c r="W150" i="2"/>
  <c r="W151" i="2"/>
  <c r="AO151" i="2" s="1"/>
  <c r="W152" i="2"/>
  <c r="W153" i="2"/>
  <c r="AN153" i="2" s="1"/>
  <c r="W154" i="2"/>
  <c r="W155" i="2"/>
  <c r="AN155" i="2" s="1"/>
  <c r="W156" i="2"/>
  <c r="W157" i="2"/>
  <c r="W158" i="2"/>
  <c r="W159" i="2"/>
  <c r="W160" i="2"/>
  <c r="W161" i="2"/>
  <c r="W162" i="2"/>
  <c r="W163" i="2"/>
  <c r="AN163" i="2" s="1"/>
  <c r="W164" i="2"/>
  <c r="AO164" i="2" s="1"/>
  <c r="W165" i="2"/>
  <c r="W166" i="2"/>
  <c r="AN166" i="2" s="1"/>
  <c r="W167" i="2"/>
  <c r="AO167" i="2" s="1"/>
  <c r="W168" i="2"/>
  <c r="W169" i="2"/>
  <c r="W170" i="2"/>
  <c r="W171" i="2"/>
  <c r="W172" i="2"/>
  <c r="W173" i="2"/>
  <c r="W174" i="2"/>
  <c r="W175" i="2"/>
  <c r="AN175" i="2" s="1"/>
  <c r="W176" i="2"/>
  <c r="W177" i="2"/>
  <c r="W178" i="2"/>
  <c r="W179" i="2"/>
  <c r="W180" i="2"/>
  <c r="W181" i="2"/>
  <c r="W182" i="2"/>
  <c r="W183" i="2"/>
  <c r="AO183" i="2" s="1"/>
  <c r="W184" i="2"/>
  <c r="AN184" i="2" s="1"/>
  <c r="W185" i="2"/>
  <c r="AO185" i="2" s="1"/>
  <c r="W186" i="2"/>
  <c r="W187" i="2"/>
  <c r="W188" i="2"/>
  <c r="W189" i="2"/>
  <c r="AN189" i="2" s="1"/>
  <c r="W190" i="2"/>
  <c r="W191" i="2"/>
  <c r="W192" i="2"/>
  <c r="W193" i="2"/>
  <c r="W194" i="2"/>
  <c r="W195" i="2"/>
  <c r="AN195" i="2" s="1"/>
  <c r="W196" i="2"/>
  <c r="AN196" i="2" s="1"/>
  <c r="W197" i="2"/>
  <c r="W198" i="2"/>
  <c r="W199" i="2"/>
  <c r="W200" i="2"/>
  <c r="W201" i="2"/>
  <c r="W202" i="2"/>
  <c r="W203" i="2"/>
  <c r="W204" i="2"/>
  <c r="W205" i="2"/>
  <c r="W206" i="2"/>
  <c r="AN206" i="2" s="1"/>
  <c r="W207" i="2"/>
  <c r="W208" i="2"/>
  <c r="W209" i="2"/>
  <c r="W210" i="2"/>
  <c r="W211" i="2"/>
  <c r="W212" i="2"/>
  <c r="AO212" i="2" s="1"/>
  <c r="W213" i="2"/>
  <c r="W214" i="2"/>
  <c r="AO214" i="2" s="1"/>
  <c r="W215" i="2"/>
  <c r="AO215" i="2" s="1"/>
  <c r="W216" i="2"/>
  <c r="W217" i="2"/>
  <c r="W218" i="2"/>
  <c r="W219" i="2"/>
  <c r="W220" i="2"/>
  <c r="W221" i="2"/>
  <c r="W222" i="2"/>
  <c r="W223" i="2"/>
  <c r="W224" i="2"/>
  <c r="W225" i="2"/>
  <c r="W226" i="2"/>
  <c r="W227" i="2"/>
  <c r="AN227" i="2" s="1"/>
  <c r="W228" i="2"/>
  <c r="AO228" i="2" s="1"/>
  <c r="W229" i="2"/>
  <c r="W230" i="2"/>
  <c r="W231" i="2"/>
  <c r="AO231" i="2" s="1"/>
  <c r="W232" i="2"/>
  <c r="AN232" i="2" s="1"/>
  <c r="AN373" i="2" l="1"/>
  <c r="AN121" i="2"/>
  <c r="AN57" i="2"/>
  <c r="AN36" i="2"/>
  <c r="AN693" i="2"/>
  <c r="AN565" i="2"/>
  <c r="AN437" i="2"/>
  <c r="AO778" i="2"/>
  <c r="AO658" i="2"/>
  <c r="AO501" i="2"/>
  <c r="AN629" i="2"/>
  <c r="BO230" i="2"/>
  <c r="BL230" i="2"/>
  <c r="BM230" i="2"/>
  <c r="AN230" i="2"/>
  <c r="BO218" i="2"/>
  <c r="BL218" i="2"/>
  <c r="BM218" i="2"/>
  <c r="AO218" i="2"/>
  <c r="BO210" i="2"/>
  <c r="BL210" i="2"/>
  <c r="BM210" i="2"/>
  <c r="AO210" i="2"/>
  <c r="BO198" i="2"/>
  <c r="BL198" i="2"/>
  <c r="BM198" i="2"/>
  <c r="AN198" i="2"/>
  <c r="BO190" i="2"/>
  <c r="BL190" i="2"/>
  <c r="BM190" i="2"/>
  <c r="AO190" i="2"/>
  <c r="BO178" i="2"/>
  <c r="BL178" i="2"/>
  <c r="BM178" i="2"/>
  <c r="AN178" i="2"/>
  <c r="AO178" i="2"/>
  <c r="BO170" i="2"/>
  <c r="BL170" i="2"/>
  <c r="BM170" i="2"/>
  <c r="AO170" i="2"/>
  <c r="AN170" i="2"/>
  <c r="BO158" i="2"/>
  <c r="BL158" i="2"/>
  <c r="BM158" i="2"/>
  <c r="AN158" i="2"/>
  <c r="AO158" i="2"/>
  <c r="BO150" i="2"/>
  <c r="BL150" i="2"/>
  <c r="BM150" i="2"/>
  <c r="BO138" i="2"/>
  <c r="BL138" i="2"/>
  <c r="BM138" i="2"/>
  <c r="AO138" i="2"/>
  <c r="BO130" i="2"/>
  <c r="BL130" i="2"/>
  <c r="BM130" i="2"/>
  <c r="AO130" i="2"/>
  <c r="BO118" i="2"/>
  <c r="BL118" i="2"/>
  <c r="BM118" i="2"/>
  <c r="BO110" i="2"/>
  <c r="BL110" i="2"/>
  <c r="BM110" i="2"/>
  <c r="AO110" i="2"/>
  <c r="BO98" i="2"/>
  <c r="BL98" i="2"/>
  <c r="BM98" i="2"/>
  <c r="AO98" i="2"/>
  <c r="BO86" i="2"/>
  <c r="BL86" i="2"/>
  <c r="BM86" i="2"/>
  <c r="BO78" i="2"/>
  <c r="BL78" i="2"/>
  <c r="BM78" i="2"/>
  <c r="AO78" i="2"/>
  <c r="BO66" i="2"/>
  <c r="BL66" i="2"/>
  <c r="BM66" i="2"/>
  <c r="AO66" i="2"/>
  <c r="BO58" i="2"/>
  <c r="BL58" i="2"/>
  <c r="BM58" i="2"/>
  <c r="AO58" i="2"/>
  <c r="BO46" i="2"/>
  <c r="BL46" i="2"/>
  <c r="BM46" i="2"/>
  <c r="AO46" i="2"/>
  <c r="BO38" i="2"/>
  <c r="BL38" i="2"/>
  <c r="BM38" i="2"/>
  <c r="AN38" i="2"/>
  <c r="BO26" i="2"/>
  <c r="BL26" i="2"/>
  <c r="BM26" i="2"/>
  <c r="AO26" i="2"/>
  <c r="BO18" i="2"/>
  <c r="BL18" i="2"/>
  <c r="BM18" i="2"/>
  <c r="AN18" i="2"/>
  <c r="AO18" i="2"/>
  <c r="BO6" i="2"/>
  <c r="BL6" i="2"/>
  <c r="BM6" i="2"/>
  <c r="AN6" i="2"/>
  <c r="BO815" i="2"/>
  <c r="BL815" i="2"/>
  <c r="BM815" i="2"/>
  <c r="AO815" i="2"/>
  <c r="AN815" i="2"/>
  <c r="BO803" i="2"/>
  <c r="BL803" i="2"/>
  <c r="BM803" i="2"/>
  <c r="AO803" i="2"/>
  <c r="BO795" i="2"/>
  <c r="BL795" i="2"/>
  <c r="BM795" i="2"/>
  <c r="AN795" i="2"/>
  <c r="BO783" i="2"/>
  <c r="BL783" i="2"/>
  <c r="BM783" i="2"/>
  <c r="AO783" i="2"/>
  <c r="AN783" i="2"/>
  <c r="BO771" i="2"/>
  <c r="BL771" i="2"/>
  <c r="BM771" i="2"/>
  <c r="BO759" i="2"/>
  <c r="BL759" i="2"/>
  <c r="BM759" i="2"/>
  <c r="AN759" i="2"/>
  <c r="AO759" i="2"/>
  <c r="BO751" i="2"/>
  <c r="BL751" i="2"/>
  <c r="BM751" i="2"/>
  <c r="AO751" i="2"/>
  <c r="AN751" i="2"/>
  <c r="BO739" i="2"/>
  <c r="BL739" i="2"/>
  <c r="BM739" i="2"/>
  <c r="AO739" i="2"/>
  <c r="BO727" i="2"/>
  <c r="BL727" i="2"/>
  <c r="BM727" i="2"/>
  <c r="AN727" i="2"/>
  <c r="BO719" i="2"/>
  <c r="BL719" i="2"/>
  <c r="BM719" i="2"/>
  <c r="AO719" i="2"/>
  <c r="AN719" i="2"/>
  <c r="BO703" i="2"/>
  <c r="BL703" i="2"/>
  <c r="BM703" i="2"/>
  <c r="AO703" i="2"/>
  <c r="AN703" i="2"/>
  <c r="BO691" i="2"/>
  <c r="BL691" i="2"/>
  <c r="BM691" i="2"/>
  <c r="BO683" i="2"/>
  <c r="BM683" i="2"/>
  <c r="BL683" i="2"/>
  <c r="AO683" i="2"/>
  <c r="AN683" i="2"/>
  <c r="BO671" i="2"/>
  <c r="BM671" i="2"/>
  <c r="BL671" i="2"/>
  <c r="AN671" i="2"/>
  <c r="AO671" i="2"/>
  <c r="BO663" i="2"/>
  <c r="BM663" i="2"/>
  <c r="BL663" i="2"/>
  <c r="AO663" i="2"/>
  <c r="AN663" i="2"/>
  <c r="BO651" i="2"/>
  <c r="BM651" i="2"/>
  <c r="BL651" i="2"/>
  <c r="AO651" i="2"/>
  <c r="AN651" i="2"/>
  <c r="BO643" i="2"/>
  <c r="BM643" i="2"/>
  <c r="BL643" i="2"/>
  <c r="AO643" i="2"/>
  <c r="BO631" i="2"/>
  <c r="BM631" i="2"/>
  <c r="BL631" i="2"/>
  <c r="AN631" i="2"/>
  <c r="AO631" i="2"/>
  <c r="BO623" i="2"/>
  <c r="BM623" i="2"/>
  <c r="BL623" i="2"/>
  <c r="AO623" i="2"/>
  <c r="AN623" i="2"/>
  <c r="BO619" i="2"/>
  <c r="BM619" i="2"/>
  <c r="BL619" i="2"/>
  <c r="AN619" i="2"/>
  <c r="BO607" i="2"/>
  <c r="BM607" i="2"/>
  <c r="BL607" i="2"/>
  <c r="AN607" i="2"/>
  <c r="BO599" i="2"/>
  <c r="BM599" i="2"/>
  <c r="BL599" i="2"/>
  <c r="AN599" i="2"/>
  <c r="BO587" i="2"/>
  <c r="BM587" i="2"/>
  <c r="BL587" i="2"/>
  <c r="AO587" i="2"/>
  <c r="AN587" i="2"/>
  <c r="BO579" i="2"/>
  <c r="BM579" i="2"/>
  <c r="BL579" i="2"/>
  <c r="AO579" i="2"/>
  <c r="BO571" i="2"/>
  <c r="BM571" i="2"/>
  <c r="BL571" i="2"/>
  <c r="AO571" i="2"/>
  <c r="AN571" i="2"/>
  <c r="BO563" i="2"/>
  <c r="BM563" i="2"/>
  <c r="BL563" i="2"/>
  <c r="AO563" i="2"/>
  <c r="BO551" i="2"/>
  <c r="BM551" i="2"/>
  <c r="BL551" i="2"/>
  <c r="AO551" i="2"/>
  <c r="AN551" i="2"/>
  <c r="BO543" i="2"/>
  <c r="BM543" i="2"/>
  <c r="BL543" i="2"/>
  <c r="AO543" i="2"/>
  <c r="AN543" i="2"/>
  <c r="BO535" i="2"/>
  <c r="BM535" i="2"/>
  <c r="BL535" i="2"/>
  <c r="AN535" i="2"/>
  <c r="BO527" i="2"/>
  <c r="BM527" i="2"/>
  <c r="BL527" i="2"/>
  <c r="AN527" i="2"/>
  <c r="BO519" i="2"/>
  <c r="BM519" i="2"/>
  <c r="BL519" i="2"/>
  <c r="AN519" i="2"/>
  <c r="AO519" i="2"/>
  <c r="BO511" i="2"/>
  <c r="BM511" i="2"/>
  <c r="BL511" i="2"/>
  <c r="AO511" i="2"/>
  <c r="AN511" i="2"/>
  <c r="BO495" i="2"/>
  <c r="BM495" i="2"/>
  <c r="BL495" i="2"/>
  <c r="AN495" i="2"/>
  <c r="BO487" i="2"/>
  <c r="BM487" i="2"/>
  <c r="BL487" i="2"/>
  <c r="AO487" i="2"/>
  <c r="AN487" i="2"/>
  <c r="BO479" i="2"/>
  <c r="BM479" i="2"/>
  <c r="BL479" i="2"/>
  <c r="AO479" i="2"/>
  <c r="AN479" i="2"/>
  <c r="BO471" i="2"/>
  <c r="BM471" i="2"/>
  <c r="BL471" i="2"/>
  <c r="AN471" i="2"/>
  <c r="BO463" i="2"/>
  <c r="BM463" i="2"/>
  <c r="BL463" i="2"/>
  <c r="AN463" i="2"/>
  <c r="BO455" i="2"/>
  <c r="BM455" i="2"/>
  <c r="BL455" i="2"/>
  <c r="AN455" i="2"/>
  <c r="AO455" i="2"/>
  <c r="BO447" i="2"/>
  <c r="BM447" i="2"/>
  <c r="BL447" i="2"/>
  <c r="AO447" i="2"/>
  <c r="AN447" i="2"/>
  <c r="BO439" i="2"/>
  <c r="BM439" i="2"/>
  <c r="BL439" i="2"/>
  <c r="AN439" i="2"/>
  <c r="AO439" i="2"/>
  <c r="BO431" i="2"/>
  <c r="BM431" i="2"/>
  <c r="BL431" i="2"/>
  <c r="AN431" i="2"/>
  <c r="AO431" i="2"/>
  <c r="BO423" i="2"/>
  <c r="BM423" i="2"/>
  <c r="BL423" i="2"/>
  <c r="AO423" i="2"/>
  <c r="AN423" i="2"/>
  <c r="BO415" i="2"/>
  <c r="BM415" i="2"/>
  <c r="BL415" i="2"/>
  <c r="AO415" i="2"/>
  <c r="AN415" i="2"/>
  <c r="BO407" i="2"/>
  <c r="BM407" i="2"/>
  <c r="BL407" i="2"/>
  <c r="AN407" i="2"/>
  <c r="BO399" i="2"/>
  <c r="BM399" i="2"/>
  <c r="BL399" i="2"/>
  <c r="AO399" i="2"/>
  <c r="AN399" i="2"/>
  <c r="BO391" i="2"/>
  <c r="BM391" i="2"/>
  <c r="BL391" i="2"/>
  <c r="AN391" i="2"/>
  <c r="AO391" i="2"/>
  <c r="BO383" i="2"/>
  <c r="BM383" i="2"/>
  <c r="BL383" i="2"/>
  <c r="AN383" i="2"/>
  <c r="BO379" i="2"/>
  <c r="BM379" i="2"/>
  <c r="BL379" i="2"/>
  <c r="AO379" i="2"/>
  <c r="AN379" i="2"/>
  <c r="BO367" i="2"/>
  <c r="BM367" i="2"/>
  <c r="BL367" i="2"/>
  <c r="AO367" i="2"/>
  <c r="AN367" i="2"/>
  <c r="BO359" i="2"/>
  <c r="BM359" i="2"/>
  <c r="BL359" i="2"/>
  <c r="AO359" i="2"/>
  <c r="AN359" i="2"/>
  <c r="BO351" i="2"/>
  <c r="BM351" i="2"/>
  <c r="BL351" i="2"/>
  <c r="AN351" i="2"/>
  <c r="BO343" i="2"/>
  <c r="BM343" i="2"/>
  <c r="BL343" i="2"/>
  <c r="AN343" i="2"/>
  <c r="BO335" i="2"/>
  <c r="BM335" i="2"/>
  <c r="BL335" i="2"/>
  <c r="AO335" i="2"/>
  <c r="AN335" i="2"/>
  <c r="BO327" i="2"/>
  <c r="BM327" i="2"/>
  <c r="BL327" i="2"/>
  <c r="BO319" i="2"/>
  <c r="BM319" i="2"/>
  <c r="BL319" i="2"/>
  <c r="AO319" i="2"/>
  <c r="AN319" i="2"/>
  <c r="BO311" i="2"/>
  <c r="BM311" i="2"/>
  <c r="BL311" i="2"/>
  <c r="BO303" i="2"/>
  <c r="BM303" i="2"/>
  <c r="BL303" i="2"/>
  <c r="AO303" i="2"/>
  <c r="BO299" i="2"/>
  <c r="BM299" i="2"/>
  <c r="BL299" i="2"/>
  <c r="AO299" i="2"/>
  <c r="BO291" i="2"/>
  <c r="BM291" i="2"/>
  <c r="BL291" i="2"/>
  <c r="AO291" i="2"/>
  <c r="BO279" i="2"/>
  <c r="BM279" i="2"/>
  <c r="BL279" i="2"/>
  <c r="BO271" i="2"/>
  <c r="BM271" i="2"/>
  <c r="BL271" i="2"/>
  <c r="AO271" i="2"/>
  <c r="AN271" i="2"/>
  <c r="BO259" i="2"/>
  <c r="BM259" i="2"/>
  <c r="BL259" i="2"/>
  <c r="AO259" i="2"/>
  <c r="AN259" i="2"/>
  <c r="BO251" i="2"/>
  <c r="BM251" i="2"/>
  <c r="BL251" i="2"/>
  <c r="AO251" i="2"/>
  <c r="BO247" i="2"/>
  <c r="BM247" i="2"/>
  <c r="BL247" i="2"/>
  <c r="AN247" i="2"/>
  <c r="BO239" i="2"/>
  <c r="BM239" i="2"/>
  <c r="BL239" i="2"/>
  <c r="AO239" i="2"/>
  <c r="AN150" i="2"/>
  <c r="AN118" i="2"/>
  <c r="AN86" i="2"/>
  <c r="AO755" i="2"/>
  <c r="AO795" i="2"/>
  <c r="AO383" i="2"/>
  <c r="AN579" i="2"/>
  <c r="AO607" i="2"/>
  <c r="AO599" i="2"/>
  <c r="AN167" i="2"/>
  <c r="AO247" i="2"/>
  <c r="AO166" i="2"/>
  <c r="AO38" i="2"/>
  <c r="BO229" i="2"/>
  <c r="BM229" i="2"/>
  <c r="BL229" i="2"/>
  <c r="AN229" i="2"/>
  <c r="AO229" i="2"/>
  <c r="BO225" i="2"/>
  <c r="BM225" i="2"/>
  <c r="BL225" i="2"/>
  <c r="AN225" i="2"/>
  <c r="AO225" i="2"/>
  <c r="BO221" i="2"/>
  <c r="BM221" i="2"/>
  <c r="BL221" i="2"/>
  <c r="AO221" i="2"/>
  <c r="BO217" i="2"/>
  <c r="BM217" i="2"/>
  <c r="BL217" i="2"/>
  <c r="AN217" i="2"/>
  <c r="BO213" i="2"/>
  <c r="BM213" i="2"/>
  <c r="BL213" i="2"/>
  <c r="AN213" i="2"/>
  <c r="AO213" i="2"/>
  <c r="BO209" i="2"/>
  <c r="BM209" i="2"/>
  <c r="BL209" i="2"/>
  <c r="AN209" i="2"/>
  <c r="AO209" i="2"/>
  <c r="BO205" i="2"/>
  <c r="BM205" i="2"/>
  <c r="BL205" i="2"/>
  <c r="AO205" i="2"/>
  <c r="BO201" i="2"/>
  <c r="BM201" i="2"/>
  <c r="BL201" i="2"/>
  <c r="AN201" i="2"/>
  <c r="BO197" i="2"/>
  <c r="BM197" i="2"/>
  <c r="BL197" i="2"/>
  <c r="AN197" i="2"/>
  <c r="AO197" i="2"/>
  <c r="BO193" i="2"/>
  <c r="BM193" i="2"/>
  <c r="BL193" i="2"/>
  <c r="AN193" i="2"/>
  <c r="AO193" i="2"/>
  <c r="BO189" i="2"/>
  <c r="BM189" i="2"/>
  <c r="BL189" i="2"/>
  <c r="AO189" i="2"/>
  <c r="BO185" i="2"/>
  <c r="BM185" i="2"/>
  <c r="BL185" i="2"/>
  <c r="AN185" i="2"/>
  <c r="BO181" i="2"/>
  <c r="BM181" i="2"/>
  <c r="BL181" i="2"/>
  <c r="AN181" i="2"/>
  <c r="AO181" i="2"/>
  <c r="BO177" i="2"/>
  <c r="BM177" i="2"/>
  <c r="BL177" i="2"/>
  <c r="AN177" i="2"/>
  <c r="AO177" i="2"/>
  <c r="BO173" i="2"/>
  <c r="BM173" i="2"/>
  <c r="BL173" i="2"/>
  <c r="AO173" i="2"/>
  <c r="BO169" i="2"/>
  <c r="BM169" i="2"/>
  <c r="BL169" i="2"/>
  <c r="AN169" i="2"/>
  <c r="BO165" i="2"/>
  <c r="BM165" i="2"/>
  <c r="BL165" i="2"/>
  <c r="AN165" i="2"/>
  <c r="AO165" i="2"/>
  <c r="BO161" i="2"/>
  <c r="BM161" i="2"/>
  <c r="BL161" i="2"/>
  <c r="AN161" i="2"/>
  <c r="AO161" i="2"/>
  <c r="BO157" i="2"/>
  <c r="BM157" i="2"/>
  <c r="BL157" i="2"/>
  <c r="AO157" i="2"/>
  <c r="BO153" i="2"/>
  <c r="BM153" i="2"/>
  <c r="BL153" i="2"/>
  <c r="BO149" i="2"/>
  <c r="BM149" i="2"/>
  <c r="BL149" i="2"/>
  <c r="AO149" i="2"/>
  <c r="BO145" i="2"/>
  <c r="BM145" i="2"/>
  <c r="BL145" i="2"/>
  <c r="AO145" i="2"/>
  <c r="BO141" i="2"/>
  <c r="BM141" i="2"/>
  <c r="BL141" i="2"/>
  <c r="AO141" i="2"/>
  <c r="BO137" i="2"/>
  <c r="BM137" i="2"/>
  <c r="BL137" i="2"/>
  <c r="BO133" i="2"/>
  <c r="BM133" i="2"/>
  <c r="BL133" i="2"/>
  <c r="AO133" i="2"/>
  <c r="BO129" i="2"/>
  <c r="BM129" i="2"/>
  <c r="BL129" i="2"/>
  <c r="AO129" i="2"/>
  <c r="BO125" i="2"/>
  <c r="BM125" i="2"/>
  <c r="BL125" i="2"/>
  <c r="AO125" i="2"/>
  <c r="BO121" i="2"/>
  <c r="BM121" i="2"/>
  <c r="BL121" i="2"/>
  <c r="BO117" i="2"/>
  <c r="BM117" i="2"/>
  <c r="BL117" i="2"/>
  <c r="AO117" i="2"/>
  <c r="BO113" i="2"/>
  <c r="BM113" i="2"/>
  <c r="BL113" i="2"/>
  <c r="AO113" i="2"/>
  <c r="BO109" i="2"/>
  <c r="BM109" i="2"/>
  <c r="BL109" i="2"/>
  <c r="AO109" i="2"/>
  <c r="BO105" i="2"/>
  <c r="BM105" i="2"/>
  <c r="BL105" i="2"/>
  <c r="BO101" i="2"/>
  <c r="BM101" i="2"/>
  <c r="BL101" i="2"/>
  <c r="AO101" i="2"/>
  <c r="BO97" i="2"/>
  <c r="BM97" i="2"/>
  <c r="BL97" i="2"/>
  <c r="AO97" i="2"/>
  <c r="BO93" i="2"/>
  <c r="BM93" i="2"/>
  <c r="BL93" i="2"/>
  <c r="AO93" i="2"/>
  <c r="BO89" i="2"/>
  <c r="BM89" i="2"/>
  <c r="BL89" i="2"/>
  <c r="BO85" i="2"/>
  <c r="BM85" i="2"/>
  <c r="BL85" i="2"/>
  <c r="AO85" i="2"/>
  <c r="BO81" i="2"/>
  <c r="BM81" i="2"/>
  <c r="BL81" i="2"/>
  <c r="AO81" i="2"/>
  <c r="BO77" i="2"/>
  <c r="BM77" i="2"/>
  <c r="BL77" i="2"/>
  <c r="AO77" i="2"/>
  <c r="BO73" i="2"/>
  <c r="BM73" i="2"/>
  <c r="BL73" i="2"/>
  <c r="BO69" i="2"/>
  <c r="BM69" i="2"/>
  <c r="BL69" i="2"/>
  <c r="AO69" i="2"/>
  <c r="BO65" i="2"/>
  <c r="BM65" i="2"/>
  <c r="BL65" i="2"/>
  <c r="AO65" i="2"/>
  <c r="BO61" i="2"/>
  <c r="BM61" i="2"/>
  <c r="BL61" i="2"/>
  <c r="AO61" i="2"/>
  <c r="BO57" i="2"/>
  <c r="BM57" i="2"/>
  <c r="BL57" i="2"/>
  <c r="BO53" i="2"/>
  <c r="BM53" i="2"/>
  <c r="BL53" i="2"/>
  <c r="AO53" i="2"/>
  <c r="BO49" i="2"/>
  <c r="BM49" i="2"/>
  <c r="BL49" i="2"/>
  <c r="AO49" i="2"/>
  <c r="BO45" i="2"/>
  <c r="BM45" i="2"/>
  <c r="BL45" i="2"/>
  <c r="AO45" i="2"/>
  <c r="BO41" i="2"/>
  <c r="BM41" i="2"/>
  <c r="BL41" i="2"/>
  <c r="BO37" i="2"/>
  <c r="BM37" i="2"/>
  <c r="BL37" i="2"/>
  <c r="AN37" i="2"/>
  <c r="AO37" i="2"/>
  <c r="BO33" i="2"/>
  <c r="BM33" i="2"/>
  <c r="BL33" i="2"/>
  <c r="AO33" i="2"/>
  <c r="BO29" i="2"/>
  <c r="BM29" i="2"/>
  <c r="BL29" i="2"/>
  <c r="AO29" i="2"/>
  <c r="AN29" i="2"/>
  <c r="BO25" i="2"/>
  <c r="BM25" i="2"/>
  <c r="BL25" i="2"/>
  <c r="AN25" i="2"/>
  <c r="BO21" i="2"/>
  <c r="BM21" i="2"/>
  <c r="BL21" i="2"/>
  <c r="AN21" i="2"/>
  <c r="AO21" i="2"/>
  <c r="BO17" i="2"/>
  <c r="BM17" i="2"/>
  <c r="BL17" i="2"/>
  <c r="AO17" i="2"/>
  <c r="BO13" i="2"/>
  <c r="BM13" i="2"/>
  <c r="BL13" i="2"/>
  <c r="AO13" i="2"/>
  <c r="AN13" i="2"/>
  <c r="BO9" i="2"/>
  <c r="BM9" i="2"/>
  <c r="BL9" i="2"/>
  <c r="AN9" i="2"/>
  <c r="BO822" i="2"/>
  <c r="BL822" i="2"/>
  <c r="BM822" i="2"/>
  <c r="AO822" i="2"/>
  <c r="BO818" i="2"/>
  <c r="BL818" i="2"/>
  <c r="BM818" i="2"/>
  <c r="AO818" i="2"/>
  <c r="BO814" i="2"/>
  <c r="BL814" i="2"/>
  <c r="BM814" i="2"/>
  <c r="BO810" i="2"/>
  <c r="BM810" i="2"/>
  <c r="BL810" i="2"/>
  <c r="AO810" i="2"/>
  <c r="BO806" i="2"/>
  <c r="BL806" i="2"/>
  <c r="BM806" i="2"/>
  <c r="AO806" i="2"/>
  <c r="BO802" i="2"/>
  <c r="BM802" i="2"/>
  <c r="BL802" i="2"/>
  <c r="AO802" i="2"/>
  <c r="BO798" i="2"/>
  <c r="BL798" i="2"/>
  <c r="BM798" i="2"/>
  <c r="AO798" i="2"/>
  <c r="BO794" i="2"/>
  <c r="BL794" i="2"/>
  <c r="BM794" i="2"/>
  <c r="AO794" i="2"/>
  <c r="BO790" i="2"/>
  <c r="BL790" i="2"/>
  <c r="BM790" i="2"/>
  <c r="BO786" i="2"/>
  <c r="BM786" i="2"/>
  <c r="BL786" i="2"/>
  <c r="AO786" i="2"/>
  <c r="BO782" i="2"/>
  <c r="BL782" i="2"/>
  <c r="BM782" i="2"/>
  <c r="AO782" i="2"/>
  <c r="BO778" i="2"/>
  <c r="BL778" i="2"/>
  <c r="BM778" i="2"/>
  <c r="BO774" i="2"/>
  <c r="BL774" i="2"/>
  <c r="BM774" i="2"/>
  <c r="AO774" i="2"/>
  <c r="BO770" i="2"/>
  <c r="BL770" i="2"/>
  <c r="BM770" i="2"/>
  <c r="BO766" i="2"/>
  <c r="BL766" i="2"/>
  <c r="BM766" i="2"/>
  <c r="BO762" i="2"/>
  <c r="BM762" i="2"/>
  <c r="BL762" i="2"/>
  <c r="AO762" i="2"/>
  <c r="BO758" i="2"/>
  <c r="BL758" i="2"/>
  <c r="BM758" i="2"/>
  <c r="AO758" i="2"/>
  <c r="AN758" i="2"/>
  <c r="BO754" i="2"/>
  <c r="BL754" i="2"/>
  <c r="BM754" i="2"/>
  <c r="AO754" i="2"/>
  <c r="BO750" i="2"/>
  <c r="BM750" i="2"/>
  <c r="BL750" i="2"/>
  <c r="AN750" i="2"/>
  <c r="AO750" i="2"/>
  <c r="BO746" i="2"/>
  <c r="BL746" i="2"/>
  <c r="BM746" i="2"/>
  <c r="AO746" i="2"/>
  <c r="BO742" i="2"/>
  <c r="BL742" i="2"/>
  <c r="BM742" i="2"/>
  <c r="AO742" i="2"/>
  <c r="BO738" i="2"/>
  <c r="BM738" i="2"/>
  <c r="BL738" i="2"/>
  <c r="AO738" i="2"/>
  <c r="BO734" i="2"/>
  <c r="BM734" i="2"/>
  <c r="BL734" i="2"/>
  <c r="BO730" i="2"/>
  <c r="BL730" i="2"/>
  <c r="BM730" i="2"/>
  <c r="AO730" i="2"/>
  <c r="BO726" i="2"/>
  <c r="BL726" i="2"/>
  <c r="BM726" i="2"/>
  <c r="AO726" i="2"/>
  <c r="BO722" i="2"/>
  <c r="BM722" i="2"/>
  <c r="BL722" i="2"/>
  <c r="AO722" i="2"/>
  <c r="BO718" i="2"/>
  <c r="BL718" i="2"/>
  <c r="BM718" i="2"/>
  <c r="AO718" i="2"/>
  <c r="BO714" i="2"/>
  <c r="BL714" i="2"/>
  <c r="BM714" i="2"/>
  <c r="BO710" i="2"/>
  <c r="BL710" i="2"/>
  <c r="BM710" i="2"/>
  <c r="AN710" i="2"/>
  <c r="BO706" i="2"/>
  <c r="BM706" i="2"/>
  <c r="BL706" i="2"/>
  <c r="BO702" i="2"/>
  <c r="BM702" i="2"/>
  <c r="BL702" i="2"/>
  <c r="BO698" i="2"/>
  <c r="BL698" i="2"/>
  <c r="BM698" i="2"/>
  <c r="AO698" i="2"/>
  <c r="BO694" i="2"/>
  <c r="BL694" i="2"/>
  <c r="BM694" i="2"/>
  <c r="AN694" i="2"/>
  <c r="AO694" i="2"/>
  <c r="BO690" i="2"/>
  <c r="BM690" i="2"/>
  <c r="BL690" i="2"/>
  <c r="AO690" i="2"/>
  <c r="BO686" i="2"/>
  <c r="BL686" i="2"/>
  <c r="BM686" i="2"/>
  <c r="BO682" i="2"/>
  <c r="BL682" i="2"/>
  <c r="BM682" i="2"/>
  <c r="AO682" i="2"/>
  <c r="BO678" i="2"/>
  <c r="BL678" i="2"/>
  <c r="BM678" i="2"/>
  <c r="AO678" i="2"/>
  <c r="BO674" i="2"/>
  <c r="BL674" i="2"/>
  <c r="BM674" i="2"/>
  <c r="AO674" i="2"/>
  <c r="BO670" i="2"/>
  <c r="BL670" i="2"/>
  <c r="BM670" i="2"/>
  <c r="BO666" i="2"/>
  <c r="BL666" i="2"/>
  <c r="BM666" i="2"/>
  <c r="AO666" i="2"/>
  <c r="BO662" i="2"/>
  <c r="BL662" i="2"/>
  <c r="BM662" i="2"/>
  <c r="AO662" i="2"/>
  <c r="BO658" i="2"/>
  <c r="BL658" i="2"/>
  <c r="BM658" i="2"/>
  <c r="BO654" i="2"/>
  <c r="BL654" i="2"/>
  <c r="BM654" i="2"/>
  <c r="AO654" i="2"/>
  <c r="BO650" i="2"/>
  <c r="BL650" i="2"/>
  <c r="BM650" i="2"/>
  <c r="AO650" i="2"/>
  <c r="BO646" i="2"/>
  <c r="BL646" i="2"/>
  <c r="BM646" i="2"/>
  <c r="AO646" i="2"/>
  <c r="AN646" i="2"/>
  <c r="BO642" i="2"/>
  <c r="BL642" i="2"/>
  <c r="BM642" i="2"/>
  <c r="BO638" i="2"/>
  <c r="BL638" i="2"/>
  <c r="BM638" i="2"/>
  <c r="AO638" i="2"/>
  <c r="BO634" i="2"/>
  <c r="BL634" i="2"/>
  <c r="BM634" i="2"/>
  <c r="AO634" i="2"/>
  <c r="BO630" i="2"/>
  <c r="BL630" i="2"/>
  <c r="BM630" i="2"/>
  <c r="AO630" i="2"/>
  <c r="AN630" i="2"/>
  <c r="BO626" i="2"/>
  <c r="BL626" i="2"/>
  <c r="BM626" i="2"/>
  <c r="BO622" i="2"/>
  <c r="BL622" i="2"/>
  <c r="BM622" i="2"/>
  <c r="AO622" i="2"/>
  <c r="BO618" i="2"/>
  <c r="BL618" i="2"/>
  <c r="BM618" i="2"/>
  <c r="AO618" i="2"/>
  <c r="BO614" i="2"/>
  <c r="BL614" i="2"/>
  <c r="BM614" i="2"/>
  <c r="AO614" i="2"/>
  <c r="BO610" i="2"/>
  <c r="BL610" i="2"/>
  <c r="BM610" i="2"/>
  <c r="BO606" i="2"/>
  <c r="BL606" i="2"/>
  <c r="BM606" i="2"/>
  <c r="AO606" i="2"/>
  <c r="BO602" i="2"/>
  <c r="BL602" i="2"/>
  <c r="BM602" i="2"/>
  <c r="AO602" i="2"/>
  <c r="BO598" i="2"/>
  <c r="BL598" i="2"/>
  <c r="BM598" i="2"/>
  <c r="AO598" i="2"/>
  <c r="BO594" i="2"/>
  <c r="BL594" i="2"/>
  <c r="BM594" i="2"/>
  <c r="BO590" i="2"/>
  <c r="BL590" i="2"/>
  <c r="BM590" i="2"/>
  <c r="AO590" i="2"/>
  <c r="BO586" i="2"/>
  <c r="BL586" i="2"/>
  <c r="BM586" i="2"/>
  <c r="AO586" i="2"/>
  <c r="BO582" i="2"/>
  <c r="BL582" i="2"/>
  <c r="BM582" i="2"/>
  <c r="AO582" i="2"/>
  <c r="AN582" i="2"/>
  <c r="BO578" i="2"/>
  <c r="BL578" i="2"/>
  <c r="BM578" i="2"/>
  <c r="BO574" i="2"/>
  <c r="BL574" i="2"/>
  <c r="BM574" i="2"/>
  <c r="AO574" i="2"/>
  <c r="BO570" i="2"/>
  <c r="BL570" i="2"/>
  <c r="BM570" i="2"/>
  <c r="AO570" i="2"/>
  <c r="BO566" i="2"/>
  <c r="BL566" i="2"/>
  <c r="BM566" i="2"/>
  <c r="AO566" i="2"/>
  <c r="AN566" i="2"/>
  <c r="BO562" i="2"/>
  <c r="BL562" i="2"/>
  <c r="BM562" i="2"/>
  <c r="BO558" i="2"/>
  <c r="BL558" i="2"/>
  <c r="BM558" i="2"/>
  <c r="AO558" i="2"/>
  <c r="BO554" i="2"/>
  <c r="BL554" i="2"/>
  <c r="BM554" i="2"/>
  <c r="AO554" i="2"/>
  <c r="BO550" i="2"/>
  <c r="BL550" i="2"/>
  <c r="BM550" i="2"/>
  <c r="AO550" i="2"/>
  <c r="BO546" i="2"/>
  <c r="BL546" i="2"/>
  <c r="BM546" i="2"/>
  <c r="BO542" i="2"/>
  <c r="BL542" i="2"/>
  <c r="BM542" i="2"/>
  <c r="AO542" i="2"/>
  <c r="BO538" i="2"/>
  <c r="BL538" i="2"/>
  <c r="BM538" i="2"/>
  <c r="AO538" i="2"/>
  <c r="BO534" i="2"/>
  <c r="BL534" i="2"/>
  <c r="BM534" i="2"/>
  <c r="AO534" i="2"/>
  <c r="BO530" i="2"/>
  <c r="BL530" i="2"/>
  <c r="BM530" i="2"/>
  <c r="BO526" i="2"/>
  <c r="BL526" i="2"/>
  <c r="BM526" i="2"/>
  <c r="AO526" i="2"/>
  <c r="BO522" i="2"/>
  <c r="BL522" i="2"/>
  <c r="BM522" i="2"/>
  <c r="AO522" i="2"/>
  <c r="BO518" i="2"/>
  <c r="BL518" i="2"/>
  <c r="BM518" i="2"/>
  <c r="AO518" i="2"/>
  <c r="AN518" i="2"/>
  <c r="BO514" i="2"/>
  <c r="BL514" i="2"/>
  <c r="BM514" i="2"/>
  <c r="BO510" i="2"/>
  <c r="BL510" i="2"/>
  <c r="BM510" i="2"/>
  <c r="AO510" i="2"/>
  <c r="BO506" i="2"/>
  <c r="BL506" i="2"/>
  <c r="BM506" i="2"/>
  <c r="AO506" i="2"/>
  <c r="BO502" i="2"/>
  <c r="BL502" i="2"/>
  <c r="BM502" i="2"/>
  <c r="AO502" i="2"/>
  <c r="AN502" i="2"/>
  <c r="BO498" i="2"/>
  <c r="BL498" i="2"/>
  <c r="BM498" i="2"/>
  <c r="BO494" i="2"/>
  <c r="BL494" i="2"/>
  <c r="BM494" i="2"/>
  <c r="AO494" i="2"/>
  <c r="BO490" i="2"/>
  <c r="BL490" i="2"/>
  <c r="BM490" i="2"/>
  <c r="AO490" i="2"/>
  <c r="BO486" i="2"/>
  <c r="BL486" i="2"/>
  <c r="BM486" i="2"/>
  <c r="AO486" i="2"/>
  <c r="BO482" i="2"/>
  <c r="BL482" i="2"/>
  <c r="BM482" i="2"/>
  <c r="BO478" i="2"/>
  <c r="BL478" i="2"/>
  <c r="BM478" i="2"/>
  <c r="AO478" i="2"/>
  <c r="BO474" i="2"/>
  <c r="BL474" i="2"/>
  <c r="BM474" i="2"/>
  <c r="AO474" i="2"/>
  <c r="BO470" i="2"/>
  <c r="BL470" i="2"/>
  <c r="BM470" i="2"/>
  <c r="AO470" i="2"/>
  <c r="BO466" i="2"/>
  <c r="BL466" i="2"/>
  <c r="BM466" i="2"/>
  <c r="BO462" i="2"/>
  <c r="BL462" i="2"/>
  <c r="BM462" i="2"/>
  <c r="AO462" i="2"/>
  <c r="BO458" i="2"/>
  <c r="BL458" i="2"/>
  <c r="BM458" i="2"/>
  <c r="AO458" i="2"/>
  <c r="BO454" i="2"/>
  <c r="BL454" i="2"/>
  <c r="BM454" i="2"/>
  <c r="AO454" i="2"/>
  <c r="AN454" i="2"/>
  <c r="BO450" i="2"/>
  <c r="BL450" i="2"/>
  <c r="BM450" i="2"/>
  <c r="BO446" i="2"/>
  <c r="BL446" i="2"/>
  <c r="BM446" i="2"/>
  <c r="AO446" i="2"/>
  <c r="BO442" i="2"/>
  <c r="BL442" i="2"/>
  <c r="BM442" i="2"/>
  <c r="AO442" i="2"/>
  <c r="BO438" i="2"/>
  <c r="BL438" i="2"/>
  <c r="BM438" i="2"/>
  <c r="AO438" i="2"/>
  <c r="AN438" i="2"/>
  <c r="BO434" i="2"/>
  <c r="BL434" i="2"/>
  <c r="BM434" i="2"/>
  <c r="BO430" i="2"/>
  <c r="BL430" i="2"/>
  <c r="BM430" i="2"/>
  <c r="AO430" i="2"/>
  <c r="BO426" i="2"/>
  <c r="BL426" i="2"/>
  <c r="BM426" i="2"/>
  <c r="AO426" i="2"/>
  <c r="BO422" i="2"/>
  <c r="BL422" i="2"/>
  <c r="BM422" i="2"/>
  <c r="AO422" i="2"/>
  <c r="BO418" i="2"/>
  <c r="BL418" i="2"/>
  <c r="BM418" i="2"/>
  <c r="BO414" i="2"/>
  <c r="BL414" i="2"/>
  <c r="BM414" i="2"/>
  <c r="AO414" i="2"/>
  <c r="BO410" i="2"/>
  <c r="BL410" i="2"/>
  <c r="BM410" i="2"/>
  <c r="AO410" i="2"/>
  <c r="BO406" i="2"/>
  <c r="BL406" i="2"/>
  <c r="BM406" i="2"/>
  <c r="AO406" i="2"/>
  <c r="BO402" i="2"/>
  <c r="BL402" i="2"/>
  <c r="BM402" i="2"/>
  <c r="BO398" i="2"/>
  <c r="BL398" i="2"/>
  <c r="BM398" i="2"/>
  <c r="AO398" i="2"/>
  <c r="BO394" i="2"/>
  <c r="BL394" i="2"/>
  <c r="BM394" i="2"/>
  <c r="AO394" i="2"/>
  <c r="BO390" i="2"/>
  <c r="BL390" i="2"/>
  <c r="BM390" i="2"/>
  <c r="AO390" i="2"/>
  <c r="AN390" i="2"/>
  <c r="BO386" i="2"/>
  <c r="BL386" i="2"/>
  <c r="BM386" i="2"/>
  <c r="BO382" i="2"/>
  <c r="BL382" i="2"/>
  <c r="BM382" i="2"/>
  <c r="AO382" i="2"/>
  <c r="BO378" i="2"/>
  <c r="BL378" i="2"/>
  <c r="BM378" i="2"/>
  <c r="AO378" i="2"/>
  <c r="BO374" i="2"/>
  <c r="BL374" i="2"/>
  <c r="BM374" i="2"/>
  <c r="AO374" i="2"/>
  <c r="AN374" i="2"/>
  <c r="BO370" i="2"/>
  <c r="BL370" i="2"/>
  <c r="BM370" i="2"/>
  <c r="BO366" i="2"/>
  <c r="BL366" i="2"/>
  <c r="BM366" i="2"/>
  <c r="AO366" i="2"/>
  <c r="BO362" i="2"/>
  <c r="BL362" i="2"/>
  <c r="BM362" i="2"/>
  <c r="AO362" i="2"/>
  <c r="BO358" i="2"/>
  <c r="BL358" i="2"/>
  <c r="BM358" i="2"/>
  <c r="AO358" i="2"/>
  <c r="BO354" i="2"/>
  <c r="BL354" i="2"/>
  <c r="BM354" i="2"/>
  <c r="BO350" i="2"/>
  <c r="BL350" i="2"/>
  <c r="BM350" i="2"/>
  <c r="AO350" i="2"/>
  <c r="BO346" i="2"/>
  <c r="BL346" i="2"/>
  <c r="BM346" i="2"/>
  <c r="AO346" i="2"/>
  <c r="BO342" i="2"/>
  <c r="BL342" i="2"/>
  <c r="BM342" i="2"/>
  <c r="BO338" i="2"/>
  <c r="BL338" i="2"/>
  <c r="BM338" i="2"/>
  <c r="AN338" i="2"/>
  <c r="BO334" i="2"/>
  <c r="BL334" i="2"/>
  <c r="BM334" i="2"/>
  <c r="AO334" i="2"/>
  <c r="BO330" i="2"/>
  <c r="BL330" i="2"/>
  <c r="BM330" i="2"/>
  <c r="AN330" i="2"/>
  <c r="BO326" i="2"/>
  <c r="BL326" i="2"/>
  <c r="BM326" i="2"/>
  <c r="AN326" i="2"/>
  <c r="AO326" i="2"/>
  <c r="BO322" i="2"/>
  <c r="BL322" i="2"/>
  <c r="BM322" i="2"/>
  <c r="AN322" i="2"/>
  <c r="BO318" i="2"/>
  <c r="BL318" i="2"/>
  <c r="BM318" i="2"/>
  <c r="AN318" i="2"/>
  <c r="BO314" i="2"/>
  <c r="BL314" i="2"/>
  <c r="BM314" i="2"/>
  <c r="AN314" i="2"/>
  <c r="AO314" i="2"/>
  <c r="BO310" i="2"/>
  <c r="BL310" i="2"/>
  <c r="BM310" i="2"/>
  <c r="AO310" i="2"/>
  <c r="AN310" i="2"/>
  <c r="BO306" i="2"/>
  <c r="BL306" i="2"/>
  <c r="BM306" i="2"/>
  <c r="AO306" i="2"/>
  <c r="BO302" i="2"/>
  <c r="BL302" i="2"/>
  <c r="BM302" i="2"/>
  <c r="AN302" i="2"/>
  <c r="AO302" i="2"/>
  <c r="BO298" i="2"/>
  <c r="BL298" i="2"/>
  <c r="BM298" i="2"/>
  <c r="AO298" i="2"/>
  <c r="AN298" i="2"/>
  <c r="BO294" i="2"/>
  <c r="BL294" i="2"/>
  <c r="BM294" i="2"/>
  <c r="AN294" i="2"/>
  <c r="BO290" i="2"/>
  <c r="BL290" i="2"/>
  <c r="BM290" i="2"/>
  <c r="AN290" i="2"/>
  <c r="AO290" i="2"/>
  <c r="BO286" i="2"/>
  <c r="BL286" i="2"/>
  <c r="BM286" i="2"/>
  <c r="AN286" i="2"/>
  <c r="AO286" i="2"/>
  <c r="BO282" i="2"/>
  <c r="BL282" i="2"/>
  <c r="BM282" i="2"/>
  <c r="AO282" i="2"/>
  <c r="BO278" i="2"/>
  <c r="BL278" i="2"/>
  <c r="BM278" i="2"/>
  <c r="BO274" i="2"/>
  <c r="BL274" i="2"/>
  <c r="BM274" i="2"/>
  <c r="AN274" i="2"/>
  <c r="AO274" i="2"/>
  <c r="BO270" i="2"/>
  <c r="BL270" i="2"/>
  <c r="BM270" i="2"/>
  <c r="AO270" i="2"/>
  <c r="BO266" i="2"/>
  <c r="BL266" i="2"/>
  <c r="BM266" i="2"/>
  <c r="AO266" i="2"/>
  <c r="AN266" i="2"/>
  <c r="BO262" i="2"/>
  <c r="BL262" i="2"/>
  <c r="BM262" i="2"/>
  <c r="AN262" i="2"/>
  <c r="BO258" i="2"/>
  <c r="BL258" i="2"/>
  <c r="BM258" i="2"/>
  <c r="AN258" i="2"/>
  <c r="AO258" i="2"/>
  <c r="BO254" i="2"/>
  <c r="BL254" i="2"/>
  <c r="BM254" i="2"/>
  <c r="AO254" i="2"/>
  <c r="BO250" i="2"/>
  <c r="BL250" i="2"/>
  <c r="BM250" i="2"/>
  <c r="AO250" i="2"/>
  <c r="AN250" i="2"/>
  <c r="BO246" i="2"/>
  <c r="BL246" i="2"/>
  <c r="BM246" i="2"/>
  <c r="AN246" i="2"/>
  <c r="BO242" i="2"/>
  <c r="BL242" i="2"/>
  <c r="BM242" i="2"/>
  <c r="AN242" i="2"/>
  <c r="AO242" i="2"/>
  <c r="BO238" i="2"/>
  <c r="BL238" i="2"/>
  <c r="BM238" i="2"/>
  <c r="AO238" i="2"/>
  <c r="BO234" i="2"/>
  <c r="BL234" i="2"/>
  <c r="BM234" i="2"/>
  <c r="AO234" i="2"/>
  <c r="AN234" i="2"/>
  <c r="AN714" i="2"/>
  <c r="AN650" i="2"/>
  <c r="AN586" i="2"/>
  <c r="AN522" i="2"/>
  <c r="AN458" i="2"/>
  <c r="AN394" i="2"/>
  <c r="AN149" i="2"/>
  <c r="AN133" i="2"/>
  <c r="AN117" i="2"/>
  <c r="AN101" i="2"/>
  <c r="AN85" i="2"/>
  <c r="AN69" i="2"/>
  <c r="AN53" i="2"/>
  <c r="AN757" i="2"/>
  <c r="AN706" i="2"/>
  <c r="AN642" i="2"/>
  <c r="AN578" i="2"/>
  <c r="AN514" i="2"/>
  <c r="AN450" i="2"/>
  <c r="AN386" i="2"/>
  <c r="AN306" i="2"/>
  <c r="AN802" i="2"/>
  <c r="AN770" i="2"/>
  <c r="AN734" i="2"/>
  <c r="AN670" i="2"/>
  <c r="AN606" i="2"/>
  <c r="AN542" i="2"/>
  <c r="AN478" i="2"/>
  <c r="AN414" i="2"/>
  <c r="AN350" i="2"/>
  <c r="AN238" i="2"/>
  <c r="AO734" i="2"/>
  <c r="AN151" i="2"/>
  <c r="AN119" i="2"/>
  <c r="AN103" i="2"/>
  <c r="AN87" i="2"/>
  <c r="AN55" i="2"/>
  <c r="AN39" i="2"/>
  <c r="AN130" i="2"/>
  <c r="AN98" i="2"/>
  <c r="AN66" i="2"/>
  <c r="AN814" i="2"/>
  <c r="AN782" i="2"/>
  <c r="AN726" i="2"/>
  <c r="AN598" i="2"/>
  <c r="AN470" i="2"/>
  <c r="AN342" i="2"/>
  <c r="AN357" i="2"/>
  <c r="AN254" i="2"/>
  <c r="AN26" i="2"/>
  <c r="AN190" i="2"/>
  <c r="AO686" i="2"/>
  <c r="AN691" i="2"/>
  <c r="AN563" i="2"/>
  <c r="AN279" i="2"/>
  <c r="AO790" i="2"/>
  <c r="AO351" i="2"/>
  <c r="AN260" i="2"/>
  <c r="AO670" i="2"/>
  <c r="AO535" i="2"/>
  <c r="AN231" i="2"/>
  <c r="AO727" i="2"/>
  <c r="AO322" i="2"/>
  <c r="AO594" i="2"/>
  <c r="AO530" i="2"/>
  <c r="AO466" i="2"/>
  <c r="AO402" i="2"/>
  <c r="AO318" i="2"/>
  <c r="AN173" i="2"/>
  <c r="AO278" i="2"/>
  <c r="AO150" i="2"/>
  <c r="AO86" i="2"/>
  <c r="AO169" i="2"/>
  <c r="AO105" i="2"/>
  <c r="AO41" i="2"/>
  <c r="BO226" i="2"/>
  <c r="BL226" i="2"/>
  <c r="BM226" i="2"/>
  <c r="AO226" i="2"/>
  <c r="AN226" i="2"/>
  <c r="BO214" i="2"/>
  <c r="BL214" i="2"/>
  <c r="BM214" i="2"/>
  <c r="BO206" i="2"/>
  <c r="BL206" i="2"/>
  <c r="BM206" i="2"/>
  <c r="AO206" i="2"/>
  <c r="BO194" i="2"/>
  <c r="BL194" i="2"/>
  <c r="BM194" i="2"/>
  <c r="AN194" i="2"/>
  <c r="AO194" i="2"/>
  <c r="BO182" i="2"/>
  <c r="BL182" i="2"/>
  <c r="BM182" i="2"/>
  <c r="AN182" i="2"/>
  <c r="BO174" i="2"/>
  <c r="BL174" i="2"/>
  <c r="BM174" i="2"/>
  <c r="AO174" i="2"/>
  <c r="AN174" i="2"/>
  <c r="BO162" i="2"/>
  <c r="BL162" i="2"/>
  <c r="BM162" i="2"/>
  <c r="AO162" i="2"/>
  <c r="AN162" i="2"/>
  <c r="BO154" i="2"/>
  <c r="BL154" i="2"/>
  <c r="BM154" i="2"/>
  <c r="AO154" i="2"/>
  <c r="BO146" i="2"/>
  <c r="BL146" i="2"/>
  <c r="BM146" i="2"/>
  <c r="AO146" i="2"/>
  <c r="BO134" i="2"/>
  <c r="BL134" i="2"/>
  <c r="BM134" i="2"/>
  <c r="BO122" i="2"/>
  <c r="BL122" i="2"/>
  <c r="BM122" i="2"/>
  <c r="AO122" i="2"/>
  <c r="BO114" i="2"/>
  <c r="BL114" i="2"/>
  <c r="BM114" i="2"/>
  <c r="AO114" i="2"/>
  <c r="BO102" i="2"/>
  <c r="BL102" i="2"/>
  <c r="BM102" i="2"/>
  <c r="BO94" i="2"/>
  <c r="BL94" i="2"/>
  <c r="BM94" i="2"/>
  <c r="AO94" i="2"/>
  <c r="BO82" i="2"/>
  <c r="BL82" i="2"/>
  <c r="BM82" i="2"/>
  <c r="AO82" i="2"/>
  <c r="BO74" i="2"/>
  <c r="BL74" i="2"/>
  <c r="BM74" i="2"/>
  <c r="AO74" i="2"/>
  <c r="BO62" i="2"/>
  <c r="BL62" i="2"/>
  <c r="BM62" i="2"/>
  <c r="AO62" i="2"/>
  <c r="BO50" i="2"/>
  <c r="BL50" i="2"/>
  <c r="BM50" i="2"/>
  <c r="AO50" i="2"/>
  <c r="BO42" i="2"/>
  <c r="BL42" i="2"/>
  <c r="BM42" i="2"/>
  <c r="AO42" i="2"/>
  <c r="BO30" i="2"/>
  <c r="BL30" i="2"/>
  <c r="BM30" i="2"/>
  <c r="AN30" i="2"/>
  <c r="AO30" i="2"/>
  <c r="BO22" i="2"/>
  <c r="BL22" i="2"/>
  <c r="BM22" i="2"/>
  <c r="AN22" i="2"/>
  <c r="BO10" i="2"/>
  <c r="BL10" i="2"/>
  <c r="BM10" i="2"/>
  <c r="AO10" i="2"/>
  <c r="BO819" i="2"/>
  <c r="BL819" i="2"/>
  <c r="BM819" i="2"/>
  <c r="BO807" i="2"/>
  <c r="BL807" i="2"/>
  <c r="BM807" i="2"/>
  <c r="AN807" i="2"/>
  <c r="AO807" i="2"/>
  <c r="BO799" i="2"/>
  <c r="BL799" i="2"/>
  <c r="BM799" i="2"/>
  <c r="AN799" i="2"/>
  <c r="BO787" i="2"/>
  <c r="BL787" i="2"/>
  <c r="BM787" i="2"/>
  <c r="BO775" i="2"/>
  <c r="BL775" i="2"/>
  <c r="BM775" i="2"/>
  <c r="AO775" i="2"/>
  <c r="AN775" i="2"/>
  <c r="BO767" i="2"/>
  <c r="BL767" i="2"/>
  <c r="BM767" i="2"/>
  <c r="AO767" i="2"/>
  <c r="AN767" i="2"/>
  <c r="BO755" i="2"/>
  <c r="BL755" i="2"/>
  <c r="BM755" i="2"/>
  <c r="BO743" i="2"/>
  <c r="BL743" i="2"/>
  <c r="BM743" i="2"/>
  <c r="AN743" i="2"/>
  <c r="AO743" i="2"/>
  <c r="BO735" i="2"/>
  <c r="BL735" i="2"/>
  <c r="BM735" i="2"/>
  <c r="AN735" i="2"/>
  <c r="BO723" i="2"/>
  <c r="BL723" i="2"/>
  <c r="BM723" i="2"/>
  <c r="BO715" i="2"/>
  <c r="BL715" i="2"/>
  <c r="BM715" i="2"/>
  <c r="AO715" i="2"/>
  <c r="AN715" i="2"/>
  <c r="BO707" i="2"/>
  <c r="BL707" i="2"/>
  <c r="BM707" i="2"/>
  <c r="AO707" i="2"/>
  <c r="BO699" i="2"/>
  <c r="BL699" i="2"/>
  <c r="BM699" i="2"/>
  <c r="AN699" i="2"/>
  <c r="AO699" i="2"/>
  <c r="BO687" i="2"/>
  <c r="BM687" i="2"/>
  <c r="BL687" i="2"/>
  <c r="AO687" i="2"/>
  <c r="AN687" i="2"/>
  <c r="BO675" i="2"/>
  <c r="BM675" i="2"/>
  <c r="BL675" i="2"/>
  <c r="AO675" i="2"/>
  <c r="BO667" i="2"/>
  <c r="BM667" i="2"/>
  <c r="BL667" i="2"/>
  <c r="AO667" i="2"/>
  <c r="AN667" i="2"/>
  <c r="BO655" i="2"/>
  <c r="BM655" i="2"/>
  <c r="BL655" i="2"/>
  <c r="AO655" i="2"/>
  <c r="AN655" i="2"/>
  <c r="BO647" i="2"/>
  <c r="BM647" i="2"/>
  <c r="BL647" i="2"/>
  <c r="AN647" i="2"/>
  <c r="AO647" i="2"/>
  <c r="BO635" i="2"/>
  <c r="BM635" i="2"/>
  <c r="BL635" i="2"/>
  <c r="AO635" i="2"/>
  <c r="AN635" i="2"/>
  <c r="BO627" i="2"/>
  <c r="BM627" i="2"/>
  <c r="BL627" i="2"/>
  <c r="AO627" i="2"/>
  <c r="BO615" i="2"/>
  <c r="BM615" i="2"/>
  <c r="BL615" i="2"/>
  <c r="AO615" i="2"/>
  <c r="AN615" i="2"/>
  <c r="BO603" i="2"/>
  <c r="BM603" i="2"/>
  <c r="BL603" i="2"/>
  <c r="AN603" i="2"/>
  <c r="AO603" i="2"/>
  <c r="BO595" i="2"/>
  <c r="BM595" i="2"/>
  <c r="BL595" i="2"/>
  <c r="BO583" i="2"/>
  <c r="BM583" i="2"/>
  <c r="BL583" i="2"/>
  <c r="AN583" i="2"/>
  <c r="AO583" i="2"/>
  <c r="BO575" i="2"/>
  <c r="BM575" i="2"/>
  <c r="BL575" i="2"/>
  <c r="AN575" i="2"/>
  <c r="AO575" i="2"/>
  <c r="BO567" i="2"/>
  <c r="BM567" i="2"/>
  <c r="BL567" i="2"/>
  <c r="AN567" i="2"/>
  <c r="AO567" i="2"/>
  <c r="BO555" i="2"/>
  <c r="BM555" i="2"/>
  <c r="BL555" i="2"/>
  <c r="AN555" i="2"/>
  <c r="BO547" i="2"/>
  <c r="BM547" i="2"/>
  <c r="BL547" i="2"/>
  <c r="AO547" i="2"/>
  <c r="BO539" i="2"/>
  <c r="BM539" i="2"/>
  <c r="BL539" i="2"/>
  <c r="AN539" i="2"/>
  <c r="AO539" i="2"/>
  <c r="BO531" i="2"/>
  <c r="BM531" i="2"/>
  <c r="BL531" i="2"/>
  <c r="BO523" i="2"/>
  <c r="BM523" i="2"/>
  <c r="BL523" i="2"/>
  <c r="AO523" i="2"/>
  <c r="AN523" i="2"/>
  <c r="BO515" i="2"/>
  <c r="BM515" i="2"/>
  <c r="BL515" i="2"/>
  <c r="AO515" i="2"/>
  <c r="BO507" i="2"/>
  <c r="BM507" i="2"/>
  <c r="BL507" i="2"/>
  <c r="AO507" i="2"/>
  <c r="AN507" i="2"/>
  <c r="BO499" i="2"/>
  <c r="BM499" i="2"/>
  <c r="BL499" i="2"/>
  <c r="AO499" i="2"/>
  <c r="BO491" i="2"/>
  <c r="BM491" i="2"/>
  <c r="BL491" i="2"/>
  <c r="AN491" i="2"/>
  <c r="BO483" i="2"/>
  <c r="BM483" i="2"/>
  <c r="BL483" i="2"/>
  <c r="AO483" i="2"/>
  <c r="BO475" i="2"/>
  <c r="BM475" i="2"/>
  <c r="BL475" i="2"/>
  <c r="AN475" i="2"/>
  <c r="AO475" i="2"/>
  <c r="BO467" i="2"/>
  <c r="BM467" i="2"/>
  <c r="BL467" i="2"/>
  <c r="BO459" i="2"/>
  <c r="BM459" i="2"/>
  <c r="BL459" i="2"/>
  <c r="AO459" i="2"/>
  <c r="AN459" i="2"/>
  <c r="BO451" i="2"/>
  <c r="BM451" i="2"/>
  <c r="BL451" i="2"/>
  <c r="AO451" i="2"/>
  <c r="BO443" i="2"/>
  <c r="BM443" i="2"/>
  <c r="BL443" i="2"/>
  <c r="AO443" i="2"/>
  <c r="AN443" i="2"/>
  <c r="BO435" i="2"/>
  <c r="BM435" i="2"/>
  <c r="BL435" i="2"/>
  <c r="AO435" i="2"/>
  <c r="BO427" i="2"/>
  <c r="BM427" i="2"/>
  <c r="BL427" i="2"/>
  <c r="AN427" i="2"/>
  <c r="BO419" i="2"/>
  <c r="BM419" i="2"/>
  <c r="BL419" i="2"/>
  <c r="AO419" i="2"/>
  <c r="BO411" i="2"/>
  <c r="BM411" i="2"/>
  <c r="BL411" i="2"/>
  <c r="AN411" i="2"/>
  <c r="AO411" i="2"/>
  <c r="BO403" i="2"/>
  <c r="BM403" i="2"/>
  <c r="BL403" i="2"/>
  <c r="BO395" i="2"/>
  <c r="BM395" i="2"/>
  <c r="BL395" i="2"/>
  <c r="AO395" i="2"/>
  <c r="AN395" i="2"/>
  <c r="BO387" i="2"/>
  <c r="BM387" i="2"/>
  <c r="BL387" i="2"/>
  <c r="AO387" i="2"/>
  <c r="BO375" i="2"/>
  <c r="BM375" i="2"/>
  <c r="BL375" i="2"/>
  <c r="AN375" i="2"/>
  <c r="AO375" i="2"/>
  <c r="BO371" i="2"/>
  <c r="BM371" i="2"/>
  <c r="BL371" i="2"/>
  <c r="AO371" i="2"/>
  <c r="BO363" i="2"/>
  <c r="BM363" i="2"/>
  <c r="BL363" i="2"/>
  <c r="AN363" i="2"/>
  <c r="BO355" i="2"/>
  <c r="BM355" i="2"/>
  <c r="BL355" i="2"/>
  <c r="AO355" i="2"/>
  <c r="BO347" i="2"/>
  <c r="BM347" i="2"/>
  <c r="BL347" i="2"/>
  <c r="AN347" i="2"/>
  <c r="AO347" i="2"/>
  <c r="BO339" i="2"/>
  <c r="BM339" i="2"/>
  <c r="BL339" i="2"/>
  <c r="AO339" i="2"/>
  <c r="BO331" i="2"/>
  <c r="BM331" i="2"/>
  <c r="BL331" i="2"/>
  <c r="AO331" i="2"/>
  <c r="AN331" i="2"/>
  <c r="BO323" i="2"/>
  <c r="BM323" i="2"/>
  <c r="BL323" i="2"/>
  <c r="AO323" i="2"/>
  <c r="BO315" i="2"/>
  <c r="BM315" i="2"/>
  <c r="BL315" i="2"/>
  <c r="AO315" i="2"/>
  <c r="AN315" i="2"/>
  <c r="BO307" i="2"/>
  <c r="BM307" i="2"/>
  <c r="BL307" i="2"/>
  <c r="AO307" i="2"/>
  <c r="BO295" i="2"/>
  <c r="BM295" i="2"/>
  <c r="BL295" i="2"/>
  <c r="BO287" i="2"/>
  <c r="BM287" i="2"/>
  <c r="BL287" i="2"/>
  <c r="AN287" i="2"/>
  <c r="AO287" i="2"/>
  <c r="BO283" i="2"/>
  <c r="BM283" i="2"/>
  <c r="BL283" i="2"/>
  <c r="AO283" i="2"/>
  <c r="BO275" i="2"/>
  <c r="BM275" i="2"/>
  <c r="BL275" i="2"/>
  <c r="AO275" i="2"/>
  <c r="AN275" i="2"/>
  <c r="BO263" i="2"/>
  <c r="BM263" i="2"/>
  <c r="BL263" i="2"/>
  <c r="BO255" i="2"/>
  <c r="BM255" i="2"/>
  <c r="BL255" i="2"/>
  <c r="AO255" i="2"/>
  <c r="AN255" i="2"/>
  <c r="BO243" i="2"/>
  <c r="BM243" i="2"/>
  <c r="BL243" i="2"/>
  <c r="AN243" i="2"/>
  <c r="AO243" i="2"/>
  <c r="BO235" i="2"/>
  <c r="BM235" i="2"/>
  <c r="BL235" i="2"/>
  <c r="AO235" i="2"/>
  <c r="AN235" i="2"/>
  <c r="AO723" i="2"/>
  <c r="AN134" i="2"/>
  <c r="AN102" i="2"/>
  <c r="AN70" i="2"/>
  <c r="AN771" i="2"/>
  <c r="AN643" i="2"/>
  <c r="AN515" i="2"/>
  <c r="AN387" i="2"/>
  <c r="AO311" i="2"/>
  <c r="AO230" i="2"/>
  <c r="BO232" i="2"/>
  <c r="BL232" i="2"/>
  <c r="BM232" i="2"/>
  <c r="AO232" i="2"/>
  <c r="BO228" i="2"/>
  <c r="BL228" i="2"/>
  <c r="BM228" i="2"/>
  <c r="AN228" i="2"/>
  <c r="BO224" i="2"/>
  <c r="BL224" i="2"/>
  <c r="BM224" i="2"/>
  <c r="AN224" i="2"/>
  <c r="AO224" i="2"/>
  <c r="BO220" i="2"/>
  <c r="BL220" i="2"/>
  <c r="BM220" i="2"/>
  <c r="AO220" i="2"/>
  <c r="AN220" i="2"/>
  <c r="BO216" i="2"/>
  <c r="BL216" i="2"/>
  <c r="BM216" i="2"/>
  <c r="AO216" i="2"/>
  <c r="BO212" i="2"/>
  <c r="BL212" i="2"/>
  <c r="BM212" i="2"/>
  <c r="AN212" i="2"/>
  <c r="BO208" i="2"/>
  <c r="BL208" i="2"/>
  <c r="BM208" i="2"/>
  <c r="AO208" i="2"/>
  <c r="BO204" i="2"/>
  <c r="BL204" i="2"/>
  <c r="BM204" i="2"/>
  <c r="AO204" i="2"/>
  <c r="AN204" i="2"/>
  <c r="BO200" i="2"/>
  <c r="BL200" i="2"/>
  <c r="BM200" i="2"/>
  <c r="AO200" i="2"/>
  <c r="AN200" i="2"/>
  <c r="BO196" i="2"/>
  <c r="BL196" i="2"/>
  <c r="BM196" i="2"/>
  <c r="BO192" i="2"/>
  <c r="BL192" i="2"/>
  <c r="BM192" i="2"/>
  <c r="AN192" i="2"/>
  <c r="AO192" i="2"/>
  <c r="BO188" i="2"/>
  <c r="BL188" i="2"/>
  <c r="BM188" i="2"/>
  <c r="AO188" i="2"/>
  <c r="BO184" i="2"/>
  <c r="BL184" i="2"/>
  <c r="BM184" i="2"/>
  <c r="AO184" i="2"/>
  <c r="BO180" i="2"/>
  <c r="BL180" i="2"/>
  <c r="BM180" i="2"/>
  <c r="AN180" i="2"/>
  <c r="BO176" i="2"/>
  <c r="BL176" i="2"/>
  <c r="BM176" i="2"/>
  <c r="AN176" i="2"/>
  <c r="AO176" i="2"/>
  <c r="BO172" i="2"/>
  <c r="BL172" i="2"/>
  <c r="BM172" i="2"/>
  <c r="AN172" i="2"/>
  <c r="AO172" i="2"/>
  <c r="BO168" i="2"/>
  <c r="BL168" i="2"/>
  <c r="BM168" i="2"/>
  <c r="AO168" i="2"/>
  <c r="AN168" i="2"/>
  <c r="BO164" i="2"/>
  <c r="BL164" i="2"/>
  <c r="BM164" i="2"/>
  <c r="AN164" i="2"/>
  <c r="BO160" i="2"/>
  <c r="BL160" i="2"/>
  <c r="BM160" i="2"/>
  <c r="AO160" i="2"/>
  <c r="AN160" i="2"/>
  <c r="BO156" i="2"/>
  <c r="BL156" i="2"/>
  <c r="BM156" i="2"/>
  <c r="AO156" i="2"/>
  <c r="AN156" i="2"/>
  <c r="BO152" i="2"/>
  <c r="BL152" i="2"/>
  <c r="BM152" i="2"/>
  <c r="AO152" i="2"/>
  <c r="BO148" i="2"/>
  <c r="BL148" i="2"/>
  <c r="BM148" i="2"/>
  <c r="BO144" i="2"/>
  <c r="BL144" i="2"/>
  <c r="BM144" i="2"/>
  <c r="AO144" i="2"/>
  <c r="BO140" i="2"/>
  <c r="BL140" i="2"/>
  <c r="BM140" i="2"/>
  <c r="AO140" i="2"/>
  <c r="BO136" i="2"/>
  <c r="BL136" i="2"/>
  <c r="BM136" i="2"/>
  <c r="AO136" i="2"/>
  <c r="BO132" i="2"/>
  <c r="BL132" i="2"/>
  <c r="BM132" i="2"/>
  <c r="BO128" i="2"/>
  <c r="BL128" i="2"/>
  <c r="BM128" i="2"/>
  <c r="AO128" i="2"/>
  <c r="BO124" i="2"/>
  <c r="BL124" i="2"/>
  <c r="BM124" i="2"/>
  <c r="AO124" i="2"/>
  <c r="BO120" i="2"/>
  <c r="BL120" i="2"/>
  <c r="BM120" i="2"/>
  <c r="AO120" i="2"/>
  <c r="BO116" i="2"/>
  <c r="BL116" i="2"/>
  <c r="BM116" i="2"/>
  <c r="BO112" i="2"/>
  <c r="BL112" i="2"/>
  <c r="BM112" i="2"/>
  <c r="AO112" i="2"/>
  <c r="BO108" i="2"/>
  <c r="BL108" i="2"/>
  <c r="BM108" i="2"/>
  <c r="AO108" i="2"/>
  <c r="BO104" i="2"/>
  <c r="BL104" i="2"/>
  <c r="BM104" i="2"/>
  <c r="AO104" i="2"/>
  <c r="BO100" i="2"/>
  <c r="BL100" i="2"/>
  <c r="BM100" i="2"/>
  <c r="BO96" i="2"/>
  <c r="BL96" i="2"/>
  <c r="BM96" i="2"/>
  <c r="AO96" i="2"/>
  <c r="BO92" i="2"/>
  <c r="BL92" i="2"/>
  <c r="BM92" i="2"/>
  <c r="AO92" i="2"/>
  <c r="BO88" i="2"/>
  <c r="BL88" i="2"/>
  <c r="BM88" i="2"/>
  <c r="AO88" i="2"/>
  <c r="BO84" i="2"/>
  <c r="BL84" i="2"/>
  <c r="BM84" i="2"/>
  <c r="BO80" i="2"/>
  <c r="BL80" i="2"/>
  <c r="BM80" i="2"/>
  <c r="AO80" i="2"/>
  <c r="BO76" i="2"/>
  <c r="BL76" i="2"/>
  <c r="BM76" i="2"/>
  <c r="AO76" i="2"/>
  <c r="BO72" i="2"/>
  <c r="BL72" i="2"/>
  <c r="BM72" i="2"/>
  <c r="AO72" i="2"/>
  <c r="BO68" i="2"/>
  <c r="BL68" i="2"/>
  <c r="BM68" i="2"/>
  <c r="BO64" i="2"/>
  <c r="BL64" i="2"/>
  <c r="BM64" i="2"/>
  <c r="AO64" i="2"/>
  <c r="BO60" i="2"/>
  <c r="BL60" i="2"/>
  <c r="BM60" i="2"/>
  <c r="AO60" i="2"/>
  <c r="BO56" i="2"/>
  <c r="BL56" i="2"/>
  <c r="BM56" i="2"/>
  <c r="AO56" i="2"/>
  <c r="BO52" i="2"/>
  <c r="BL52" i="2"/>
  <c r="BM52" i="2"/>
  <c r="BO48" i="2"/>
  <c r="BL48" i="2"/>
  <c r="BM48" i="2"/>
  <c r="AO48" i="2"/>
  <c r="BO44" i="2"/>
  <c r="BL44" i="2"/>
  <c r="BM44" i="2"/>
  <c r="AO44" i="2"/>
  <c r="BO40" i="2"/>
  <c r="BL40" i="2"/>
  <c r="BM40" i="2"/>
  <c r="AO40" i="2"/>
  <c r="BO36" i="2"/>
  <c r="BL36" i="2"/>
  <c r="BM36" i="2"/>
  <c r="BO32" i="2"/>
  <c r="BL32" i="2"/>
  <c r="BM32" i="2"/>
  <c r="AO32" i="2"/>
  <c r="BO28" i="2"/>
  <c r="BL28" i="2"/>
  <c r="BM28" i="2"/>
  <c r="AO28" i="2"/>
  <c r="BO24" i="2"/>
  <c r="BL24" i="2"/>
  <c r="BM24" i="2"/>
  <c r="AO24" i="2"/>
  <c r="BO20" i="2"/>
  <c r="BL20" i="2"/>
  <c r="BM20" i="2"/>
  <c r="BO16" i="2"/>
  <c r="BL16" i="2"/>
  <c r="BM16" i="2"/>
  <c r="AO16" i="2"/>
  <c r="BO12" i="2"/>
  <c r="BL12" i="2"/>
  <c r="BM12" i="2"/>
  <c r="AO12" i="2"/>
  <c r="BO8" i="2"/>
  <c r="BL8" i="2"/>
  <c r="BM8" i="2"/>
  <c r="AO8" i="2"/>
  <c r="BO821" i="2"/>
  <c r="BL821" i="2"/>
  <c r="BM821" i="2"/>
  <c r="BO817" i="2"/>
  <c r="BL817" i="2"/>
  <c r="BM817" i="2"/>
  <c r="AO817" i="2"/>
  <c r="BO813" i="2"/>
  <c r="BL813" i="2"/>
  <c r="BM813" i="2"/>
  <c r="BO809" i="2"/>
  <c r="BL809" i="2"/>
  <c r="BM809" i="2"/>
  <c r="BO805" i="2"/>
  <c r="BL805" i="2"/>
  <c r="BM805" i="2"/>
  <c r="AO805" i="2"/>
  <c r="BO801" i="2"/>
  <c r="BL801" i="2"/>
  <c r="BM801" i="2"/>
  <c r="AO801" i="2"/>
  <c r="BO797" i="2"/>
  <c r="BL797" i="2"/>
  <c r="BM797" i="2"/>
  <c r="AO797" i="2"/>
  <c r="BO793" i="2"/>
  <c r="BL793" i="2"/>
  <c r="BM793" i="2"/>
  <c r="AO793" i="2"/>
  <c r="BO789" i="2"/>
  <c r="BL789" i="2"/>
  <c r="BM789" i="2"/>
  <c r="AO789" i="2"/>
  <c r="BO785" i="2"/>
  <c r="BL785" i="2"/>
  <c r="BM785" i="2"/>
  <c r="AO785" i="2"/>
  <c r="BO781" i="2"/>
  <c r="BL781" i="2"/>
  <c r="BM781" i="2"/>
  <c r="AO781" i="2"/>
  <c r="BO777" i="2"/>
  <c r="BL777" i="2"/>
  <c r="BM777" i="2"/>
  <c r="BO773" i="2"/>
  <c r="BL773" i="2"/>
  <c r="BM773" i="2"/>
  <c r="AO773" i="2"/>
  <c r="BO769" i="2"/>
  <c r="BL769" i="2"/>
  <c r="BM769" i="2"/>
  <c r="AO769" i="2"/>
  <c r="BO765" i="2"/>
  <c r="BL765" i="2"/>
  <c r="BM765" i="2"/>
  <c r="AO765" i="2"/>
  <c r="BO761" i="2"/>
  <c r="BL761" i="2"/>
  <c r="BM761" i="2"/>
  <c r="AO761" i="2"/>
  <c r="BO757" i="2"/>
  <c r="BL757" i="2"/>
  <c r="BM757" i="2"/>
  <c r="BO753" i="2"/>
  <c r="BL753" i="2"/>
  <c r="BM753" i="2"/>
  <c r="BO749" i="2"/>
  <c r="BL749" i="2"/>
  <c r="BM749" i="2"/>
  <c r="BO745" i="2"/>
  <c r="BL745" i="2"/>
  <c r="BM745" i="2"/>
  <c r="BO741" i="2"/>
  <c r="BL741" i="2"/>
  <c r="BM741" i="2"/>
  <c r="AO741" i="2"/>
  <c r="BO737" i="2"/>
  <c r="BL737" i="2"/>
  <c r="BM737" i="2"/>
  <c r="AO737" i="2"/>
  <c r="BO733" i="2"/>
  <c r="BL733" i="2"/>
  <c r="BM733" i="2"/>
  <c r="AO733" i="2"/>
  <c r="AN733" i="2"/>
  <c r="BO729" i="2"/>
  <c r="BL729" i="2"/>
  <c r="BM729" i="2"/>
  <c r="AN729" i="2"/>
  <c r="BO725" i="2"/>
  <c r="BL725" i="2"/>
  <c r="BM725" i="2"/>
  <c r="AO725" i="2"/>
  <c r="BO721" i="2"/>
  <c r="BL721" i="2"/>
  <c r="BM721" i="2"/>
  <c r="AO721" i="2"/>
  <c r="BO717" i="2"/>
  <c r="BL717" i="2"/>
  <c r="BM717" i="2"/>
  <c r="AO717" i="2"/>
  <c r="AN717" i="2"/>
  <c r="BO713" i="2"/>
  <c r="BL713" i="2"/>
  <c r="BM713" i="2"/>
  <c r="AN713" i="2"/>
  <c r="BO709" i="2"/>
  <c r="BL709" i="2"/>
  <c r="BM709" i="2"/>
  <c r="AO709" i="2"/>
  <c r="BO705" i="2"/>
  <c r="BL705" i="2"/>
  <c r="BM705" i="2"/>
  <c r="BO701" i="2"/>
  <c r="BL701" i="2"/>
  <c r="BM701" i="2"/>
  <c r="AN701" i="2"/>
  <c r="AO701" i="2"/>
  <c r="BO697" i="2"/>
  <c r="BL697" i="2"/>
  <c r="BM697" i="2"/>
  <c r="AO697" i="2"/>
  <c r="AN697" i="2"/>
  <c r="BO693" i="2"/>
  <c r="BL693" i="2"/>
  <c r="BM693" i="2"/>
  <c r="BO689" i="2"/>
  <c r="BM689" i="2"/>
  <c r="BL689" i="2"/>
  <c r="AO689" i="2"/>
  <c r="BO685" i="2"/>
  <c r="BM685" i="2"/>
  <c r="BL685" i="2"/>
  <c r="AN685" i="2"/>
  <c r="BO681" i="2"/>
  <c r="BM681" i="2"/>
  <c r="BL681" i="2"/>
  <c r="AN681" i="2"/>
  <c r="BO677" i="2"/>
  <c r="BM677" i="2"/>
  <c r="BL677" i="2"/>
  <c r="AO677" i="2"/>
  <c r="BO673" i="2"/>
  <c r="BM673" i="2"/>
  <c r="BL673" i="2"/>
  <c r="AO673" i="2"/>
  <c r="BO669" i="2"/>
  <c r="BM669" i="2"/>
  <c r="BL669" i="2"/>
  <c r="AO669" i="2"/>
  <c r="AN669" i="2"/>
  <c r="BO665" i="2"/>
  <c r="BM665" i="2"/>
  <c r="BL665" i="2"/>
  <c r="AO665" i="2"/>
  <c r="AN665" i="2"/>
  <c r="BO661" i="2"/>
  <c r="BM661" i="2"/>
  <c r="BL661" i="2"/>
  <c r="BO657" i="2"/>
  <c r="BM657" i="2"/>
  <c r="BL657" i="2"/>
  <c r="AO657" i="2"/>
  <c r="BO653" i="2"/>
  <c r="BM653" i="2"/>
  <c r="BL653" i="2"/>
  <c r="AO653" i="2"/>
  <c r="AN653" i="2"/>
  <c r="BO649" i="2"/>
  <c r="BM649" i="2"/>
  <c r="BL649" i="2"/>
  <c r="AO649" i="2"/>
  <c r="AN649" i="2"/>
  <c r="BO645" i="2"/>
  <c r="BM645" i="2"/>
  <c r="BL645" i="2"/>
  <c r="BO641" i="2"/>
  <c r="BM641" i="2"/>
  <c r="BL641" i="2"/>
  <c r="AO641" i="2"/>
  <c r="BO637" i="2"/>
  <c r="BM637" i="2"/>
  <c r="BL637" i="2"/>
  <c r="AO637" i="2"/>
  <c r="AN637" i="2"/>
  <c r="BO633" i="2"/>
  <c r="BM633" i="2"/>
  <c r="BL633" i="2"/>
  <c r="AO633" i="2"/>
  <c r="AN633" i="2"/>
  <c r="BO629" i="2"/>
  <c r="BM629" i="2"/>
  <c r="BL629" i="2"/>
  <c r="BO625" i="2"/>
  <c r="BM625" i="2"/>
  <c r="BL625" i="2"/>
  <c r="AO625" i="2"/>
  <c r="BO621" i="2"/>
  <c r="BM621" i="2"/>
  <c r="BL621" i="2"/>
  <c r="AO621" i="2"/>
  <c r="AN621" i="2"/>
  <c r="BO617" i="2"/>
  <c r="BM617" i="2"/>
  <c r="BL617" i="2"/>
  <c r="AO617" i="2"/>
  <c r="AN617" i="2"/>
  <c r="BO613" i="2"/>
  <c r="BM613" i="2"/>
  <c r="BL613" i="2"/>
  <c r="BO609" i="2"/>
  <c r="BM609" i="2"/>
  <c r="BL609" i="2"/>
  <c r="AO609" i="2"/>
  <c r="BO605" i="2"/>
  <c r="BM605" i="2"/>
  <c r="BL605" i="2"/>
  <c r="AO605" i="2"/>
  <c r="AN605" i="2"/>
  <c r="BO601" i="2"/>
  <c r="BM601" i="2"/>
  <c r="BL601" i="2"/>
  <c r="AO601" i="2"/>
  <c r="AN601" i="2"/>
  <c r="BO597" i="2"/>
  <c r="BM597" i="2"/>
  <c r="BL597" i="2"/>
  <c r="BO593" i="2"/>
  <c r="BM593" i="2"/>
  <c r="BL593" i="2"/>
  <c r="AO593" i="2"/>
  <c r="BO589" i="2"/>
  <c r="BM589" i="2"/>
  <c r="BL589" i="2"/>
  <c r="AO589" i="2"/>
  <c r="AN589" i="2"/>
  <c r="BO585" i="2"/>
  <c r="BM585" i="2"/>
  <c r="BL585" i="2"/>
  <c r="AO585" i="2"/>
  <c r="AN585" i="2"/>
  <c r="BO581" i="2"/>
  <c r="BM581" i="2"/>
  <c r="BL581" i="2"/>
  <c r="BO577" i="2"/>
  <c r="BM577" i="2"/>
  <c r="BL577" i="2"/>
  <c r="AO577" i="2"/>
  <c r="BO573" i="2"/>
  <c r="BM573" i="2"/>
  <c r="BL573" i="2"/>
  <c r="AO573" i="2"/>
  <c r="AN573" i="2"/>
  <c r="BO569" i="2"/>
  <c r="BM569" i="2"/>
  <c r="BL569" i="2"/>
  <c r="AO569" i="2"/>
  <c r="AN569" i="2"/>
  <c r="BO565" i="2"/>
  <c r="BM565" i="2"/>
  <c r="BL565" i="2"/>
  <c r="BO561" i="2"/>
  <c r="BM561" i="2"/>
  <c r="BL561" i="2"/>
  <c r="AO561" i="2"/>
  <c r="BO557" i="2"/>
  <c r="BM557" i="2"/>
  <c r="BL557" i="2"/>
  <c r="AO557" i="2"/>
  <c r="AN557" i="2"/>
  <c r="BO553" i="2"/>
  <c r="BM553" i="2"/>
  <c r="BL553" i="2"/>
  <c r="AO553" i="2"/>
  <c r="AN553" i="2"/>
  <c r="BO549" i="2"/>
  <c r="BM549" i="2"/>
  <c r="BL549" i="2"/>
  <c r="BO545" i="2"/>
  <c r="BM545" i="2"/>
  <c r="BL545" i="2"/>
  <c r="AO545" i="2"/>
  <c r="BO541" i="2"/>
  <c r="BM541" i="2"/>
  <c r="BL541" i="2"/>
  <c r="AO541" i="2"/>
  <c r="AN541" i="2"/>
  <c r="BO537" i="2"/>
  <c r="BM537" i="2"/>
  <c r="BL537" i="2"/>
  <c r="AO537" i="2"/>
  <c r="AN537" i="2"/>
  <c r="BO533" i="2"/>
  <c r="BM533" i="2"/>
  <c r="BL533" i="2"/>
  <c r="BO529" i="2"/>
  <c r="BM529" i="2"/>
  <c r="BL529" i="2"/>
  <c r="AO529" i="2"/>
  <c r="BO525" i="2"/>
  <c r="BM525" i="2"/>
  <c r="BL525" i="2"/>
  <c r="AO525" i="2"/>
  <c r="AN525" i="2"/>
  <c r="BO521" i="2"/>
  <c r="BM521" i="2"/>
  <c r="BL521" i="2"/>
  <c r="AO521" i="2"/>
  <c r="AN521" i="2"/>
  <c r="BO517" i="2"/>
  <c r="BM517" i="2"/>
  <c r="BL517" i="2"/>
  <c r="BO513" i="2"/>
  <c r="BM513" i="2"/>
  <c r="BL513" i="2"/>
  <c r="AO513" i="2"/>
  <c r="BO509" i="2"/>
  <c r="BM509" i="2"/>
  <c r="BL509" i="2"/>
  <c r="AO509" i="2"/>
  <c r="AN509" i="2"/>
  <c r="BO505" i="2"/>
  <c r="BM505" i="2"/>
  <c r="BL505" i="2"/>
  <c r="AO505" i="2"/>
  <c r="AN505" i="2"/>
  <c r="BO501" i="2"/>
  <c r="BM501" i="2"/>
  <c r="BL501" i="2"/>
  <c r="BO497" i="2"/>
  <c r="BM497" i="2"/>
  <c r="BL497" i="2"/>
  <c r="AO497" i="2"/>
  <c r="BO493" i="2"/>
  <c r="BM493" i="2"/>
  <c r="BL493" i="2"/>
  <c r="AO493" i="2"/>
  <c r="AN493" i="2"/>
  <c r="BO489" i="2"/>
  <c r="BM489" i="2"/>
  <c r="BL489" i="2"/>
  <c r="AO489" i="2"/>
  <c r="AN489" i="2"/>
  <c r="BO485" i="2"/>
  <c r="BM485" i="2"/>
  <c r="BL485" i="2"/>
  <c r="BO481" i="2"/>
  <c r="BM481" i="2"/>
  <c r="BL481" i="2"/>
  <c r="AO481" i="2"/>
  <c r="BO477" i="2"/>
  <c r="BM477" i="2"/>
  <c r="BL477" i="2"/>
  <c r="AO477" i="2"/>
  <c r="AN477" i="2"/>
  <c r="BO473" i="2"/>
  <c r="BM473" i="2"/>
  <c r="BL473" i="2"/>
  <c r="AO473" i="2"/>
  <c r="AN473" i="2"/>
  <c r="BO469" i="2"/>
  <c r="BM469" i="2"/>
  <c r="BL469" i="2"/>
  <c r="BO465" i="2"/>
  <c r="BM465" i="2"/>
  <c r="BL465" i="2"/>
  <c r="AO465" i="2"/>
  <c r="BO461" i="2"/>
  <c r="BM461" i="2"/>
  <c r="BL461" i="2"/>
  <c r="AO461" i="2"/>
  <c r="AN461" i="2"/>
  <c r="BO457" i="2"/>
  <c r="BM457" i="2"/>
  <c r="BL457" i="2"/>
  <c r="AO457" i="2"/>
  <c r="AN457" i="2"/>
  <c r="BO453" i="2"/>
  <c r="BM453" i="2"/>
  <c r="BL453" i="2"/>
  <c r="BO449" i="2"/>
  <c r="BM449" i="2"/>
  <c r="BL449" i="2"/>
  <c r="AO449" i="2"/>
  <c r="BO445" i="2"/>
  <c r="BM445" i="2"/>
  <c r="BL445" i="2"/>
  <c r="AO445" i="2"/>
  <c r="AN445" i="2"/>
  <c r="BO441" i="2"/>
  <c r="BM441" i="2"/>
  <c r="BL441" i="2"/>
  <c r="AO441" i="2"/>
  <c r="AN441" i="2"/>
  <c r="BO437" i="2"/>
  <c r="BM437" i="2"/>
  <c r="BL437" i="2"/>
  <c r="BO433" i="2"/>
  <c r="BM433" i="2"/>
  <c r="BL433" i="2"/>
  <c r="AO433" i="2"/>
  <c r="BO429" i="2"/>
  <c r="BM429" i="2"/>
  <c r="BL429" i="2"/>
  <c r="AO429" i="2"/>
  <c r="AN429" i="2"/>
  <c r="BO425" i="2"/>
  <c r="BM425" i="2"/>
  <c r="BL425" i="2"/>
  <c r="AO425" i="2"/>
  <c r="AN425" i="2"/>
  <c r="BO421" i="2"/>
  <c r="BM421" i="2"/>
  <c r="BL421" i="2"/>
  <c r="BO417" i="2"/>
  <c r="BM417" i="2"/>
  <c r="BL417" i="2"/>
  <c r="AO417" i="2"/>
  <c r="BO413" i="2"/>
  <c r="BM413" i="2"/>
  <c r="BL413" i="2"/>
  <c r="AO413" i="2"/>
  <c r="AN413" i="2"/>
  <c r="BO409" i="2"/>
  <c r="BM409" i="2"/>
  <c r="BL409" i="2"/>
  <c r="AO409" i="2"/>
  <c r="AN409" i="2"/>
  <c r="BO405" i="2"/>
  <c r="BM405" i="2"/>
  <c r="BL405" i="2"/>
  <c r="BO401" i="2"/>
  <c r="BM401" i="2"/>
  <c r="BL401" i="2"/>
  <c r="AO401" i="2"/>
  <c r="BO397" i="2"/>
  <c r="BM397" i="2"/>
  <c r="BL397" i="2"/>
  <c r="AO397" i="2"/>
  <c r="AN397" i="2"/>
  <c r="BO393" i="2"/>
  <c r="BM393" i="2"/>
  <c r="BL393" i="2"/>
  <c r="AO393" i="2"/>
  <c r="AN393" i="2"/>
  <c r="BO389" i="2"/>
  <c r="BM389" i="2"/>
  <c r="BL389" i="2"/>
  <c r="BO385" i="2"/>
  <c r="BM385" i="2"/>
  <c r="BL385" i="2"/>
  <c r="AO385" i="2"/>
  <c r="BO381" i="2"/>
  <c r="BM381" i="2"/>
  <c r="BL381" i="2"/>
  <c r="AO381" i="2"/>
  <c r="AN381" i="2"/>
  <c r="BO377" i="2"/>
  <c r="BM377" i="2"/>
  <c r="BL377" i="2"/>
  <c r="AO377" i="2"/>
  <c r="AN377" i="2"/>
  <c r="BO373" i="2"/>
  <c r="BM373" i="2"/>
  <c r="BL373" i="2"/>
  <c r="BO369" i="2"/>
  <c r="BM369" i="2"/>
  <c r="BL369" i="2"/>
  <c r="AO369" i="2"/>
  <c r="AN369" i="2"/>
  <c r="BO365" i="2"/>
  <c r="BM365" i="2"/>
  <c r="BL365" i="2"/>
  <c r="AO365" i="2"/>
  <c r="AN365" i="2"/>
  <c r="BO361" i="2"/>
  <c r="BM361" i="2"/>
  <c r="BL361" i="2"/>
  <c r="AO361" i="2"/>
  <c r="AN361" i="2"/>
  <c r="BO357" i="2"/>
  <c r="BM357" i="2"/>
  <c r="BL357" i="2"/>
  <c r="BO353" i="2"/>
  <c r="BM353" i="2"/>
  <c r="BL353" i="2"/>
  <c r="AO353" i="2"/>
  <c r="AN353" i="2"/>
  <c r="BO349" i="2"/>
  <c r="BM349" i="2"/>
  <c r="BL349" i="2"/>
  <c r="AO349" i="2"/>
  <c r="AN349" i="2"/>
  <c r="BO345" i="2"/>
  <c r="BM345" i="2"/>
  <c r="BL345" i="2"/>
  <c r="AO345" i="2"/>
  <c r="AN345" i="2"/>
  <c r="BO341" i="2"/>
  <c r="BM341" i="2"/>
  <c r="BL341" i="2"/>
  <c r="AN341" i="2"/>
  <c r="AO341" i="2"/>
  <c r="BO337" i="2"/>
  <c r="BM337" i="2"/>
  <c r="BL337" i="2"/>
  <c r="AN337" i="2"/>
  <c r="AO337" i="2"/>
  <c r="BO333" i="2"/>
  <c r="BM333" i="2"/>
  <c r="BL333" i="2"/>
  <c r="AO333" i="2"/>
  <c r="BO329" i="2"/>
  <c r="BM329" i="2"/>
  <c r="BL329" i="2"/>
  <c r="AN329" i="2"/>
  <c r="BO325" i="2"/>
  <c r="BM325" i="2"/>
  <c r="BL325" i="2"/>
  <c r="AN325" i="2"/>
  <c r="AO325" i="2"/>
  <c r="BO321" i="2"/>
  <c r="BM321" i="2"/>
  <c r="BL321" i="2"/>
  <c r="AN321" i="2"/>
  <c r="AO321" i="2"/>
  <c r="BO317" i="2"/>
  <c r="BM317" i="2"/>
  <c r="BL317" i="2"/>
  <c r="AO317" i="2"/>
  <c r="BO313" i="2"/>
  <c r="BM313" i="2"/>
  <c r="BL313" i="2"/>
  <c r="AN313" i="2"/>
  <c r="BO309" i="2"/>
  <c r="BM309" i="2"/>
  <c r="BL309" i="2"/>
  <c r="AN309" i="2"/>
  <c r="AO309" i="2"/>
  <c r="BO305" i="2"/>
  <c r="BM305" i="2"/>
  <c r="BL305" i="2"/>
  <c r="AN305" i="2"/>
  <c r="AO305" i="2"/>
  <c r="BO301" i="2"/>
  <c r="BM301" i="2"/>
  <c r="BL301" i="2"/>
  <c r="AO301" i="2"/>
  <c r="BO297" i="2"/>
  <c r="BM297" i="2"/>
  <c r="BL297" i="2"/>
  <c r="AN297" i="2"/>
  <c r="BO293" i="2"/>
  <c r="BM293" i="2"/>
  <c r="BL293" i="2"/>
  <c r="AN293" i="2"/>
  <c r="AO293" i="2"/>
  <c r="BO289" i="2"/>
  <c r="BM289" i="2"/>
  <c r="BL289" i="2"/>
  <c r="AN289" i="2"/>
  <c r="AO289" i="2"/>
  <c r="BO285" i="2"/>
  <c r="BM285" i="2"/>
  <c r="BL285" i="2"/>
  <c r="AO285" i="2"/>
  <c r="BO281" i="2"/>
  <c r="BM281" i="2"/>
  <c r="BL281" i="2"/>
  <c r="AN281" i="2"/>
  <c r="BO277" i="2"/>
  <c r="BM277" i="2"/>
  <c r="BL277" i="2"/>
  <c r="AN277" i="2"/>
  <c r="AO277" i="2"/>
  <c r="BO273" i="2"/>
  <c r="BM273" i="2"/>
  <c r="BL273" i="2"/>
  <c r="AN273" i="2"/>
  <c r="AO273" i="2"/>
  <c r="BO269" i="2"/>
  <c r="BM269" i="2"/>
  <c r="BL269" i="2"/>
  <c r="AO269" i="2"/>
  <c r="BO265" i="2"/>
  <c r="BM265" i="2"/>
  <c r="BL265" i="2"/>
  <c r="AN265" i="2"/>
  <c r="BO261" i="2"/>
  <c r="BM261" i="2"/>
  <c r="BL261" i="2"/>
  <c r="AN261" i="2"/>
  <c r="AO261" i="2"/>
  <c r="BO257" i="2"/>
  <c r="BM257" i="2"/>
  <c r="BL257" i="2"/>
  <c r="AN257" i="2"/>
  <c r="AO257" i="2"/>
  <c r="BO253" i="2"/>
  <c r="BM253" i="2"/>
  <c r="BL253" i="2"/>
  <c r="AO253" i="2"/>
  <c r="BO249" i="2"/>
  <c r="BM249" i="2"/>
  <c r="BL249" i="2"/>
  <c r="AN249" i="2"/>
  <c r="BO245" i="2"/>
  <c r="BM245" i="2"/>
  <c r="BL245" i="2"/>
  <c r="AN245" i="2"/>
  <c r="AO245" i="2"/>
  <c r="BO241" i="2"/>
  <c r="BM241" i="2"/>
  <c r="BL241" i="2"/>
  <c r="AN241" i="2"/>
  <c r="AO241" i="2"/>
  <c r="BO237" i="2"/>
  <c r="BM237" i="2"/>
  <c r="BL237" i="2"/>
  <c r="AO237" i="2"/>
  <c r="BO233" i="2"/>
  <c r="BM233" i="2"/>
  <c r="BL233" i="2"/>
  <c r="AN233" i="2"/>
  <c r="AN817" i="2"/>
  <c r="AN785" i="2"/>
  <c r="AN753" i="2"/>
  <c r="AN698" i="2"/>
  <c r="AN634" i="2"/>
  <c r="AN570" i="2"/>
  <c r="AN506" i="2"/>
  <c r="AN442" i="2"/>
  <c r="AN378" i="2"/>
  <c r="AN291" i="2"/>
  <c r="AO809" i="2"/>
  <c r="AO463" i="2"/>
  <c r="AN145" i="2"/>
  <c r="AN129" i="2"/>
  <c r="AN113" i="2"/>
  <c r="AN97" i="2"/>
  <c r="AN81" i="2"/>
  <c r="AN65" i="2"/>
  <c r="AN49" i="2"/>
  <c r="AN813" i="2"/>
  <c r="AN781" i="2"/>
  <c r="AN749" i="2"/>
  <c r="AN690" i="2"/>
  <c r="AN626" i="2"/>
  <c r="AN562" i="2"/>
  <c r="AN498" i="2"/>
  <c r="AN434" i="2"/>
  <c r="AN370" i="2"/>
  <c r="AN278" i="2"/>
  <c r="AO787" i="2"/>
  <c r="AN152" i="2"/>
  <c r="AN136" i="2"/>
  <c r="AN120" i="2"/>
  <c r="AN104" i="2"/>
  <c r="AN88" i="2"/>
  <c r="AN72" i="2"/>
  <c r="AN56" i="2"/>
  <c r="AN40" i="2"/>
  <c r="AN8" i="2"/>
  <c r="AN794" i="2"/>
  <c r="AN762" i="2"/>
  <c r="AN718" i="2"/>
  <c r="AN654" i="2"/>
  <c r="AN590" i="2"/>
  <c r="AN526" i="2"/>
  <c r="AN462" i="2"/>
  <c r="AN398" i="2"/>
  <c r="AN327" i="2"/>
  <c r="AO691" i="2"/>
  <c r="AN110" i="2"/>
  <c r="AN94" i="2"/>
  <c r="AN78" i="2"/>
  <c r="AN62" i="2"/>
  <c r="AN46" i="2"/>
  <c r="AN20" i="2"/>
  <c r="AN806" i="2"/>
  <c r="AN774" i="2"/>
  <c r="AN678" i="2"/>
  <c r="AN550" i="2"/>
  <c r="AN422" i="2"/>
  <c r="AN741" i="2"/>
  <c r="AN709" i="2"/>
  <c r="AN677" i="2"/>
  <c r="AN645" i="2"/>
  <c r="AN613" i="2"/>
  <c r="AN581" i="2"/>
  <c r="AN549" i="2"/>
  <c r="AN517" i="2"/>
  <c r="AN485" i="2"/>
  <c r="AN453" i="2"/>
  <c r="AN421" i="2"/>
  <c r="AN389" i="2"/>
  <c r="AN339" i="2"/>
  <c r="AN214" i="2"/>
  <c r="AO710" i="2"/>
  <c r="AN10" i="2"/>
  <c r="AN295" i="2"/>
  <c r="AO814" i="2"/>
  <c r="AO495" i="2"/>
  <c r="AN803" i="2"/>
  <c r="AN739" i="2"/>
  <c r="AN675" i="2"/>
  <c r="AN547" i="2"/>
  <c r="AN483" i="2"/>
  <c r="AN419" i="2"/>
  <c r="AN355" i="2"/>
  <c r="AN251" i="2"/>
  <c r="AN324" i="2"/>
  <c r="AN239" i="2"/>
  <c r="AO821" i="2"/>
  <c r="AO735" i="2"/>
  <c r="AO619" i="2"/>
  <c r="AO363" i="2"/>
  <c r="AO471" i="2"/>
  <c r="AN210" i="2"/>
  <c r="AO706" i="2"/>
  <c r="AO531" i="2"/>
  <c r="AO642" i="2"/>
  <c r="AO578" i="2"/>
  <c r="AO514" i="2"/>
  <c r="AO450" i="2"/>
  <c r="AO386" i="2"/>
  <c r="AO661" i="2"/>
  <c r="AO597" i="2"/>
  <c r="AO533" i="2"/>
  <c r="AO469" i="2"/>
  <c r="AO405" i="2"/>
  <c r="AO330" i="2"/>
  <c r="AN285" i="2"/>
  <c r="AN221" i="2"/>
  <c r="AN157" i="2"/>
  <c r="AO196" i="2"/>
  <c r="AO132" i="2"/>
  <c r="AO68" i="2"/>
  <c r="AO343" i="2"/>
  <c r="AO279" i="2"/>
  <c r="AO262" i="2"/>
  <c r="AO198" i="2"/>
  <c r="AO134" i="2"/>
  <c r="AO6" i="2"/>
  <c r="AO281" i="2"/>
  <c r="AO217" i="2"/>
  <c r="AO153" i="2"/>
  <c r="AO89" i="2"/>
  <c r="AO25" i="2"/>
  <c r="BO222" i="2"/>
  <c r="BL222" i="2"/>
  <c r="BM222" i="2"/>
  <c r="AO222" i="2"/>
  <c r="AN222" i="2"/>
  <c r="BO202" i="2"/>
  <c r="BL202" i="2"/>
  <c r="BM202" i="2"/>
  <c r="AO202" i="2"/>
  <c r="AN202" i="2"/>
  <c r="BO186" i="2"/>
  <c r="BL186" i="2"/>
  <c r="BM186" i="2"/>
  <c r="AO186" i="2"/>
  <c r="AN186" i="2"/>
  <c r="BO166" i="2"/>
  <c r="BL166" i="2"/>
  <c r="BM166" i="2"/>
  <c r="BO142" i="2"/>
  <c r="BL142" i="2"/>
  <c r="BM142" i="2"/>
  <c r="AO142" i="2"/>
  <c r="BO126" i="2"/>
  <c r="BL126" i="2"/>
  <c r="BM126" i="2"/>
  <c r="AO126" i="2"/>
  <c r="BO106" i="2"/>
  <c r="BL106" i="2"/>
  <c r="BM106" i="2"/>
  <c r="AO106" i="2"/>
  <c r="BO90" i="2"/>
  <c r="BL90" i="2"/>
  <c r="BM90" i="2"/>
  <c r="AO90" i="2"/>
  <c r="BO70" i="2"/>
  <c r="BL70" i="2"/>
  <c r="BM70" i="2"/>
  <c r="BO54" i="2"/>
  <c r="BL54" i="2"/>
  <c r="BM54" i="2"/>
  <c r="BO34" i="2"/>
  <c r="BL34" i="2"/>
  <c r="BM34" i="2"/>
  <c r="AN34" i="2"/>
  <c r="AO34" i="2"/>
  <c r="BO14" i="2"/>
  <c r="BL14" i="2"/>
  <c r="BM14" i="2"/>
  <c r="AN14" i="2"/>
  <c r="AO14" i="2"/>
  <c r="BO811" i="2"/>
  <c r="BL811" i="2"/>
  <c r="BM811" i="2"/>
  <c r="AO811" i="2"/>
  <c r="AN811" i="2"/>
  <c r="BO791" i="2"/>
  <c r="BL791" i="2"/>
  <c r="BM791" i="2"/>
  <c r="AN791" i="2"/>
  <c r="BO779" i="2"/>
  <c r="BL779" i="2"/>
  <c r="BM779" i="2"/>
  <c r="AN779" i="2"/>
  <c r="AO779" i="2"/>
  <c r="BO763" i="2"/>
  <c r="BL763" i="2"/>
  <c r="BM763" i="2"/>
  <c r="AO763" i="2"/>
  <c r="AN763" i="2"/>
  <c r="BO747" i="2"/>
  <c r="BL747" i="2"/>
  <c r="BM747" i="2"/>
  <c r="AN747" i="2"/>
  <c r="BO731" i="2"/>
  <c r="BL731" i="2"/>
  <c r="BM731" i="2"/>
  <c r="AN731" i="2"/>
  <c r="AO731" i="2"/>
  <c r="BO711" i="2"/>
  <c r="BL711" i="2"/>
  <c r="BM711" i="2"/>
  <c r="AO711" i="2"/>
  <c r="AN711" i="2"/>
  <c r="BO695" i="2"/>
  <c r="BL695" i="2"/>
  <c r="BM695" i="2"/>
  <c r="AN695" i="2"/>
  <c r="AO695" i="2"/>
  <c r="BO679" i="2"/>
  <c r="BM679" i="2"/>
  <c r="BL679" i="2"/>
  <c r="AN679" i="2"/>
  <c r="AO679" i="2"/>
  <c r="BO659" i="2"/>
  <c r="BM659" i="2"/>
  <c r="BL659" i="2"/>
  <c r="BO639" i="2"/>
  <c r="BM639" i="2"/>
  <c r="BL639" i="2"/>
  <c r="AN639" i="2"/>
  <c r="BO611" i="2"/>
  <c r="BM611" i="2"/>
  <c r="BL611" i="2"/>
  <c r="AO611" i="2"/>
  <c r="BO591" i="2"/>
  <c r="BM591" i="2"/>
  <c r="BL591" i="2"/>
  <c r="AN591" i="2"/>
  <c r="BO559" i="2"/>
  <c r="BM559" i="2"/>
  <c r="BL559" i="2"/>
  <c r="AO559" i="2"/>
  <c r="AN559" i="2"/>
  <c r="BO503" i="2"/>
  <c r="BM503" i="2"/>
  <c r="BL503" i="2"/>
  <c r="AN503" i="2"/>
  <c r="AO503" i="2"/>
  <c r="BO267" i="2"/>
  <c r="BM267" i="2"/>
  <c r="BL267" i="2"/>
  <c r="AO267" i="2"/>
  <c r="BO231" i="2"/>
  <c r="BM231" i="2"/>
  <c r="BL231" i="2"/>
  <c r="BO227" i="2"/>
  <c r="BM227" i="2"/>
  <c r="BL227" i="2"/>
  <c r="AO227" i="2"/>
  <c r="BO223" i="2"/>
  <c r="BM223" i="2"/>
  <c r="BL223" i="2"/>
  <c r="AN223" i="2"/>
  <c r="AO223" i="2"/>
  <c r="BO219" i="2"/>
  <c r="BM219" i="2"/>
  <c r="BL219" i="2"/>
  <c r="AO219" i="2"/>
  <c r="AN219" i="2"/>
  <c r="BO215" i="2"/>
  <c r="BM215" i="2"/>
  <c r="BL215" i="2"/>
  <c r="AN215" i="2"/>
  <c r="BO211" i="2"/>
  <c r="BM211" i="2"/>
  <c r="BL211" i="2"/>
  <c r="AN211" i="2"/>
  <c r="AO211" i="2"/>
  <c r="BO207" i="2"/>
  <c r="BM207" i="2"/>
  <c r="BL207" i="2"/>
  <c r="AO207" i="2"/>
  <c r="AN207" i="2"/>
  <c r="BO203" i="2"/>
  <c r="BM203" i="2"/>
  <c r="BL203" i="2"/>
  <c r="AO203" i="2"/>
  <c r="AN203" i="2"/>
  <c r="BO199" i="2"/>
  <c r="BM199" i="2"/>
  <c r="BL199" i="2"/>
  <c r="AN199" i="2"/>
  <c r="BO195" i="2"/>
  <c r="BM195" i="2"/>
  <c r="BL195" i="2"/>
  <c r="AO195" i="2"/>
  <c r="BO191" i="2"/>
  <c r="BM191" i="2"/>
  <c r="BL191" i="2"/>
  <c r="AO191" i="2"/>
  <c r="AN191" i="2"/>
  <c r="BO187" i="2"/>
  <c r="BM187" i="2"/>
  <c r="BL187" i="2"/>
  <c r="AO187" i="2"/>
  <c r="AN187" i="2"/>
  <c r="BO183" i="2"/>
  <c r="BM183" i="2"/>
  <c r="BL183" i="2"/>
  <c r="AN183" i="2"/>
  <c r="BO179" i="2"/>
  <c r="BM179" i="2"/>
  <c r="BL179" i="2"/>
  <c r="AO179" i="2"/>
  <c r="AN179" i="2"/>
  <c r="BO175" i="2"/>
  <c r="BM175" i="2"/>
  <c r="BL175" i="2"/>
  <c r="AO175" i="2"/>
  <c r="BO171" i="2"/>
  <c r="BM171" i="2"/>
  <c r="BL171" i="2"/>
  <c r="AO171" i="2"/>
  <c r="BO167" i="2"/>
  <c r="BM167" i="2"/>
  <c r="BL167" i="2"/>
  <c r="BO163" i="2"/>
  <c r="BM163" i="2"/>
  <c r="BL163" i="2"/>
  <c r="AO163" i="2"/>
  <c r="BO159" i="2"/>
  <c r="BM159" i="2"/>
  <c r="BL159" i="2"/>
  <c r="AN159" i="2"/>
  <c r="AO159" i="2"/>
  <c r="BO155" i="2"/>
  <c r="BM155" i="2"/>
  <c r="BL155" i="2"/>
  <c r="AO155" i="2"/>
  <c r="BO151" i="2"/>
  <c r="BM151" i="2"/>
  <c r="BL151" i="2"/>
  <c r="BO147" i="2"/>
  <c r="BM147" i="2"/>
  <c r="BL147" i="2"/>
  <c r="AO147" i="2"/>
  <c r="BO143" i="2"/>
  <c r="BM143" i="2"/>
  <c r="BL143" i="2"/>
  <c r="AO143" i="2"/>
  <c r="BO139" i="2"/>
  <c r="BM139" i="2"/>
  <c r="BL139" i="2"/>
  <c r="AO139" i="2"/>
  <c r="BO135" i="2"/>
  <c r="BM135" i="2"/>
  <c r="BL135" i="2"/>
  <c r="BO131" i="2"/>
  <c r="BM131" i="2"/>
  <c r="BL131" i="2"/>
  <c r="AO131" i="2"/>
  <c r="BO127" i="2"/>
  <c r="BM127" i="2"/>
  <c r="BL127" i="2"/>
  <c r="AO127" i="2"/>
  <c r="BO123" i="2"/>
  <c r="BM123" i="2"/>
  <c r="BL123" i="2"/>
  <c r="AO123" i="2"/>
  <c r="BO119" i="2"/>
  <c r="BM119" i="2"/>
  <c r="BL119" i="2"/>
  <c r="BO115" i="2"/>
  <c r="BM115" i="2"/>
  <c r="BL115" i="2"/>
  <c r="AO115" i="2"/>
  <c r="BO111" i="2"/>
  <c r="BM111" i="2"/>
  <c r="BL111" i="2"/>
  <c r="AO111" i="2"/>
  <c r="BO107" i="2"/>
  <c r="BM107" i="2"/>
  <c r="BL107" i="2"/>
  <c r="AO107" i="2"/>
  <c r="BO103" i="2"/>
  <c r="BM103" i="2"/>
  <c r="BL103" i="2"/>
  <c r="BO99" i="2"/>
  <c r="BM99" i="2"/>
  <c r="BL99" i="2"/>
  <c r="AO99" i="2"/>
  <c r="BO95" i="2"/>
  <c r="BM95" i="2"/>
  <c r="BL95" i="2"/>
  <c r="AO95" i="2"/>
  <c r="BO91" i="2"/>
  <c r="BM91" i="2"/>
  <c r="BL91" i="2"/>
  <c r="AO91" i="2"/>
  <c r="BO87" i="2"/>
  <c r="BM87" i="2"/>
  <c r="BL87" i="2"/>
  <c r="BO83" i="2"/>
  <c r="BM83" i="2"/>
  <c r="BL83" i="2"/>
  <c r="AO83" i="2"/>
  <c r="BO79" i="2"/>
  <c r="BM79" i="2"/>
  <c r="BL79" i="2"/>
  <c r="AO79" i="2"/>
  <c r="BO75" i="2"/>
  <c r="BM75" i="2"/>
  <c r="BL75" i="2"/>
  <c r="AO75" i="2"/>
  <c r="BO71" i="2"/>
  <c r="BM71" i="2"/>
  <c r="BL71" i="2"/>
  <c r="BO67" i="2"/>
  <c r="BM67" i="2"/>
  <c r="BL67" i="2"/>
  <c r="AO67" i="2"/>
  <c r="BO63" i="2"/>
  <c r="BM63" i="2"/>
  <c r="BL63" i="2"/>
  <c r="AO63" i="2"/>
  <c r="BO59" i="2"/>
  <c r="BM59" i="2"/>
  <c r="BL59" i="2"/>
  <c r="AO59" i="2"/>
  <c r="BO55" i="2"/>
  <c r="BM55" i="2"/>
  <c r="BL55" i="2"/>
  <c r="BO51" i="2"/>
  <c r="BM51" i="2"/>
  <c r="BL51" i="2"/>
  <c r="AO51" i="2"/>
  <c r="BO47" i="2"/>
  <c r="BM47" i="2"/>
  <c r="BL47" i="2"/>
  <c r="AO47" i="2"/>
  <c r="BO43" i="2"/>
  <c r="BM43" i="2"/>
  <c r="BL43" i="2"/>
  <c r="AO43" i="2"/>
  <c r="BO39" i="2"/>
  <c r="BM39" i="2"/>
  <c r="BL39" i="2"/>
  <c r="BO35" i="2"/>
  <c r="BM35" i="2"/>
  <c r="BL35" i="2"/>
  <c r="AO35" i="2"/>
  <c r="BO31" i="2"/>
  <c r="BM31" i="2"/>
  <c r="BL31" i="2"/>
  <c r="AO31" i="2"/>
  <c r="BO27" i="2"/>
  <c r="BM27" i="2"/>
  <c r="BL27" i="2"/>
  <c r="AO27" i="2"/>
  <c r="BO23" i="2"/>
  <c r="BM23" i="2"/>
  <c r="BL23" i="2"/>
  <c r="BO19" i="2"/>
  <c r="BM19" i="2"/>
  <c r="BL19" i="2"/>
  <c r="AO19" i="2"/>
  <c r="BO15" i="2"/>
  <c r="BM15" i="2"/>
  <c r="BL15" i="2"/>
  <c r="AO15" i="2"/>
  <c r="BO11" i="2"/>
  <c r="BM11" i="2"/>
  <c r="BL11" i="2"/>
  <c r="AO11" i="2"/>
  <c r="BO7" i="2"/>
  <c r="BM7" i="2"/>
  <c r="BL7" i="2"/>
  <c r="BO820" i="2"/>
  <c r="BM820" i="2"/>
  <c r="BL820" i="2"/>
  <c r="AN820" i="2"/>
  <c r="AO820" i="2"/>
  <c r="BO816" i="2"/>
  <c r="BM816" i="2"/>
  <c r="BL816" i="2"/>
  <c r="AN816" i="2"/>
  <c r="AO816" i="2"/>
  <c r="BO812" i="2"/>
  <c r="BL812" i="2"/>
  <c r="BM812" i="2"/>
  <c r="AO812" i="2"/>
  <c r="BO808" i="2"/>
  <c r="BL808" i="2"/>
  <c r="BM808" i="2"/>
  <c r="AN808" i="2"/>
  <c r="BO804" i="2"/>
  <c r="BL804" i="2"/>
  <c r="BM804" i="2"/>
  <c r="AN804" i="2"/>
  <c r="AO804" i="2"/>
  <c r="BO800" i="2"/>
  <c r="BL800" i="2"/>
  <c r="BM800" i="2"/>
  <c r="AN800" i="2"/>
  <c r="AO800" i="2"/>
  <c r="BO796" i="2"/>
  <c r="BL796" i="2"/>
  <c r="BM796" i="2"/>
  <c r="AO796" i="2"/>
  <c r="BO792" i="2"/>
  <c r="BM792" i="2"/>
  <c r="BL792" i="2"/>
  <c r="AN792" i="2"/>
  <c r="BO788" i="2"/>
  <c r="BL788" i="2"/>
  <c r="BM788" i="2"/>
  <c r="AN788" i="2"/>
  <c r="AO788" i="2"/>
  <c r="BO784" i="2"/>
  <c r="BL784" i="2"/>
  <c r="BM784" i="2"/>
  <c r="AN784" i="2"/>
  <c r="AO784" i="2"/>
  <c r="BO780" i="2"/>
  <c r="BM780" i="2"/>
  <c r="BL780" i="2"/>
  <c r="AO780" i="2"/>
  <c r="BO776" i="2"/>
  <c r="BM776" i="2"/>
  <c r="BL776" i="2"/>
  <c r="AN776" i="2"/>
  <c r="BO772" i="2"/>
  <c r="BM772" i="2"/>
  <c r="BL772" i="2"/>
  <c r="AN772" i="2"/>
  <c r="AO772" i="2"/>
  <c r="BO768" i="2"/>
  <c r="BM768" i="2"/>
  <c r="BL768" i="2"/>
  <c r="AN768" i="2"/>
  <c r="AO768" i="2"/>
  <c r="BO764" i="2"/>
  <c r="BL764" i="2"/>
  <c r="BM764" i="2"/>
  <c r="AO764" i="2"/>
  <c r="BO760" i="2"/>
  <c r="BL760" i="2"/>
  <c r="BM760" i="2"/>
  <c r="AN760" i="2"/>
  <c r="BO756" i="2"/>
  <c r="BM756" i="2"/>
  <c r="BL756" i="2"/>
  <c r="AN756" i="2"/>
  <c r="AO756" i="2"/>
  <c r="BO752" i="2"/>
  <c r="BL752" i="2"/>
  <c r="BM752" i="2"/>
  <c r="AN752" i="2"/>
  <c r="AO752" i="2"/>
  <c r="BO748" i="2"/>
  <c r="BL748" i="2"/>
  <c r="BM748" i="2"/>
  <c r="AO748" i="2"/>
  <c r="BO744" i="2"/>
  <c r="BM744" i="2"/>
  <c r="BL744" i="2"/>
  <c r="AN744" i="2"/>
  <c r="BO740" i="2"/>
  <c r="BM740" i="2"/>
  <c r="BL740" i="2"/>
  <c r="AN740" i="2"/>
  <c r="AO740" i="2"/>
  <c r="BO736" i="2"/>
  <c r="BL736" i="2"/>
  <c r="BM736" i="2"/>
  <c r="AN736" i="2"/>
  <c r="AO736" i="2"/>
  <c r="BO732" i="2"/>
  <c r="BL732" i="2"/>
  <c r="BM732" i="2"/>
  <c r="AO732" i="2"/>
  <c r="BO728" i="2"/>
  <c r="BM728" i="2"/>
  <c r="BL728" i="2"/>
  <c r="AN728" i="2"/>
  <c r="BO724" i="2"/>
  <c r="BM724" i="2"/>
  <c r="BL724" i="2"/>
  <c r="AN724" i="2"/>
  <c r="AO724" i="2"/>
  <c r="BO720" i="2"/>
  <c r="BL720" i="2"/>
  <c r="BM720" i="2"/>
  <c r="AN720" i="2"/>
  <c r="AO720" i="2"/>
  <c r="BO716" i="2"/>
  <c r="BL716" i="2"/>
  <c r="BM716" i="2"/>
  <c r="AO716" i="2"/>
  <c r="BO712" i="2"/>
  <c r="BL712" i="2"/>
  <c r="BM712" i="2"/>
  <c r="AN712" i="2"/>
  <c r="BO708" i="2"/>
  <c r="BL708" i="2"/>
  <c r="BM708" i="2"/>
  <c r="AN708" i="2"/>
  <c r="AO708" i="2"/>
  <c r="BO704" i="2"/>
  <c r="BL704" i="2"/>
  <c r="BM704" i="2"/>
  <c r="AN704" i="2"/>
  <c r="AO704" i="2"/>
  <c r="BO700" i="2"/>
  <c r="BL700" i="2"/>
  <c r="BM700" i="2"/>
  <c r="AO700" i="2"/>
  <c r="BO696" i="2"/>
  <c r="BL696" i="2"/>
  <c r="BM696" i="2"/>
  <c r="AN696" i="2"/>
  <c r="BO692" i="2"/>
  <c r="BL692" i="2"/>
  <c r="BM692" i="2"/>
  <c r="AN692" i="2"/>
  <c r="AO692" i="2"/>
  <c r="BO688" i="2"/>
  <c r="BL688" i="2"/>
  <c r="BM688" i="2"/>
  <c r="AN688" i="2"/>
  <c r="AO688" i="2"/>
  <c r="BO684" i="2"/>
  <c r="BL684" i="2"/>
  <c r="BM684" i="2"/>
  <c r="AO684" i="2"/>
  <c r="BO680" i="2"/>
  <c r="BL680" i="2"/>
  <c r="BM680" i="2"/>
  <c r="AN680" i="2"/>
  <c r="BO676" i="2"/>
  <c r="BL676" i="2"/>
  <c r="BM676" i="2"/>
  <c r="AN676" i="2"/>
  <c r="AO676" i="2"/>
  <c r="BO672" i="2"/>
  <c r="BL672" i="2"/>
  <c r="BM672" i="2"/>
  <c r="AN672" i="2"/>
  <c r="AO672" i="2"/>
  <c r="BO668" i="2"/>
  <c r="BL668" i="2"/>
  <c r="BM668" i="2"/>
  <c r="AO668" i="2"/>
  <c r="BO664" i="2"/>
  <c r="BL664" i="2"/>
  <c r="BM664" i="2"/>
  <c r="AN664" i="2"/>
  <c r="BO660" i="2"/>
  <c r="BL660" i="2"/>
  <c r="BM660" i="2"/>
  <c r="AN660" i="2"/>
  <c r="AO660" i="2"/>
  <c r="BO656" i="2"/>
  <c r="BL656" i="2"/>
  <c r="BM656" i="2"/>
  <c r="AN656" i="2"/>
  <c r="AO656" i="2"/>
  <c r="BO652" i="2"/>
  <c r="BL652" i="2"/>
  <c r="BM652" i="2"/>
  <c r="AO652" i="2"/>
  <c r="BO648" i="2"/>
  <c r="BL648" i="2"/>
  <c r="BM648" i="2"/>
  <c r="AN648" i="2"/>
  <c r="BO644" i="2"/>
  <c r="BL644" i="2"/>
  <c r="BM644" i="2"/>
  <c r="AN644" i="2"/>
  <c r="AO644" i="2"/>
  <c r="BO640" i="2"/>
  <c r="BL640" i="2"/>
  <c r="BM640" i="2"/>
  <c r="AN640" i="2"/>
  <c r="AO640" i="2"/>
  <c r="BO636" i="2"/>
  <c r="BL636" i="2"/>
  <c r="BM636" i="2"/>
  <c r="AO636" i="2"/>
  <c r="BO632" i="2"/>
  <c r="BL632" i="2"/>
  <c r="BM632" i="2"/>
  <c r="AN632" i="2"/>
  <c r="BO628" i="2"/>
  <c r="BL628" i="2"/>
  <c r="BM628" i="2"/>
  <c r="AN628" i="2"/>
  <c r="AO628" i="2"/>
  <c r="BO624" i="2"/>
  <c r="BL624" i="2"/>
  <c r="BM624" i="2"/>
  <c r="AN624" i="2"/>
  <c r="AO624" i="2"/>
  <c r="BO620" i="2"/>
  <c r="BL620" i="2"/>
  <c r="BM620" i="2"/>
  <c r="AO620" i="2"/>
  <c r="BO616" i="2"/>
  <c r="BL616" i="2"/>
  <c r="BM616" i="2"/>
  <c r="AN616" i="2"/>
  <c r="BO612" i="2"/>
  <c r="BL612" i="2"/>
  <c r="BM612" i="2"/>
  <c r="AN612" i="2"/>
  <c r="AO612" i="2"/>
  <c r="BO608" i="2"/>
  <c r="BL608" i="2"/>
  <c r="BM608" i="2"/>
  <c r="AN608" i="2"/>
  <c r="AO608" i="2"/>
  <c r="BO604" i="2"/>
  <c r="BL604" i="2"/>
  <c r="BM604" i="2"/>
  <c r="AO604" i="2"/>
  <c r="BO600" i="2"/>
  <c r="BL600" i="2"/>
  <c r="BM600" i="2"/>
  <c r="AN600" i="2"/>
  <c r="BO596" i="2"/>
  <c r="BL596" i="2"/>
  <c r="BM596" i="2"/>
  <c r="AN596" i="2"/>
  <c r="AO596" i="2"/>
  <c r="BO592" i="2"/>
  <c r="BL592" i="2"/>
  <c r="BM592" i="2"/>
  <c r="AN592" i="2"/>
  <c r="AO592" i="2"/>
  <c r="BO588" i="2"/>
  <c r="BL588" i="2"/>
  <c r="BM588" i="2"/>
  <c r="AO588" i="2"/>
  <c r="BO584" i="2"/>
  <c r="BL584" i="2"/>
  <c r="BM584" i="2"/>
  <c r="AN584" i="2"/>
  <c r="BO580" i="2"/>
  <c r="BL580" i="2"/>
  <c r="BM580" i="2"/>
  <c r="AN580" i="2"/>
  <c r="AO580" i="2"/>
  <c r="BO576" i="2"/>
  <c r="BL576" i="2"/>
  <c r="BM576" i="2"/>
  <c r="AN576" i="2"/>
  <c r="AO576" i="2"/>
  <c r="BO572" i="2"/>
  <c r="BL572" i="2"/>
  <c r="BM572" i="2"/>
  <c r="AO572" i="2"/>
  <c r="BO568" i="2"/>
  <c r="BL568" i="2"/>
  <c r="BM568" i="2"/>
  <c r="AN568" i="2"/>
  <c r="BO564" i="2"/>
  <c r="BL564" i="2"/>
  <c r="BM564" i="2"/>
  <c r="AN564" i="2"/>
  <c r="AO564" i="2"/>
  <c r="BO560" i="2"/>
  <c r="BL560" i="2"/>
  <c r="BM560" i="2"/>
  <c r="AN560" i="2"/>
  <c r="AO560" i="2"/>
  <c r="BO556" i="2"/>
  <c r="BL556" i="2"/>
  <c r="BM556" i="2"/>
  <c r="AO556" i="2"/>
  <c r="BO552" i="2"/>
  <c r="BL552" i="2"/>
  <c r="BM552" i="2"/>
  <c r="AN552" i="2"/>
  <c r="BO548" i="2"/>
  <c r="BL548" i="2"/>
  <c r="BM548" i="2"/>
  <c r="AN548" i="2"/>
  <c r="AO548" i="2"/>
  <c r="BO544" i="2"/>
  <c r="BL544" i="2"/>
  <c r="BM544" i="2"/>
  <c r="AN544" i="2"/>
  <c r="AO544" i="2"/>
  <c r="BO540" i="2"/>
  <c r="BL540" i="2"/>
  <c r="BM540" i="2"/>
  <c r="AO540" i="2"/>
  <c r="BO536" i="2"/>
  <c r="BL536" i="2"/>
  <c r="BM536" i="2"/>
  <c r="AN536" i="2"/>
  <c r="BO532" i="2"/>
  <c r="BL532" i="2"/>
  <c r="BM532" i="2"/>
  <c r="AN532" i="2"/>
  <c r="AO532" i="2"/>
  <c r="BO528" i="2"/>
  <c r="BL528" i="2"/>
  <c r="BM528" i="2"/>
  <c r="AN528" i="2"/>
  <c r="AO528" i="2"/>
  <c r="BO524" i="2"/>
  <c r="BL524" i="2"/>
  <c r="BM524" i="2"/>
  <c r="AO524" i="2"/>
  <c r="BO520" i="2"/>
  <c r="BL520" i="2"/>
  <c r="BM520" i="2"/>
  <c r="AN520" i="2"/>
  <c r="BO516" i="2"/>
  <c r="BL516" i="2"/>
  <c r="BM516" i="2"/>
  <c r="AN516" i="2"/>
  <c r="AO516" i="2"/>
  <c r="BO512" i="2"/>
  <c r="BL512" i="2"/>
  <c r="BM512" i="2"/>
  <c r="AN512" i="2"/>
  <c r="AO512" i="2"/>
  <c r="BO508" i="2"/>
  <c r="BL508" i="2"/>
  <c r="BM508" i="2"/>
  <c r="AO508" i="2"/>
  <c r="BO504" i="2"/>
  <c r="BL504" i="2"/>
  <c r="BM504" i="2"/>
  <c r="AN504" i="2"/>
  <c r="BO500" i="2"/>
  <c r="BL500" i="2"/>
  <c r="BM500" i="2"/>
  <c r="AN500" i="2"/>
  <c r="AO500" i="2"/>
  <c r="BO496" i="2"/>
  <c r="BL496" i="2"/>
  <c r="BM496" i="2"/>
  <c r="AN496" i="2"/>
  <c r="AO496" i="2"/>
  <c r="BO492" i="2"/>
  <c r="BL492" i="2"/>
  <c r="BM492" i="2"/>
  <c r="AO492" i="2"/>
  <c r="BO488" i="2"/>
  <c r="BL488" i="2"/>
  <c r="BM488" i="2"/>
  <c r="AN488" i="2"/>
  <c r="BO484" i="2"/>
  <c r="BL484" i="2"/>
  <c r="BM484" i="2"/>
  <c r="AN484" i="2"/>
  <c r="AO484" i="2"/>
  <c r="BO480" i="2"/>
  <c r="BL480" i="2"/>
  <c r="BM480" i="2"/>
  <c r="AN480" i="2"/>
  <c r="AO480" i="2"/>
  <c r="BO476" i="2"/>
  <c r="BL476" i="2"/>
  <c r="BM476" i="2"/>
  <c r="AO476" i="2"/>
  <c r="BO472" i="2"/>
  <c r="BL472" i="2"/>
  <c r="BM472" i="2"/>
  <c r="AN472" i="2"/>
  <c r="BO468" i="2"/>
  <c r="BL468" i="2"/>
  <c r="BM468" i="2"/>
  <c r="AN468" i="2"/>
  <c r="AO468" i="2"/>
  <c r="BO464" i="2"/>
  <c r="BL464" i="2"/>
  <c r="BM464" i="2"/>
  <c r="AN464" i="2"/>
  <c r="AO464" i="2"/>
  <c r="BO460" i="2"/>
  <c r="BL460" i="2"/>
  <c r="BM460" i="2"/>
  <c r="AO460" i="2"/>
  <c r="BO456" i="2"/>
  <c r="BL456" i="2"/>
  <c r="BM456" i="2"/>
  <c r="AN456" i="2"/>
  <c r="BO452" i="2"/>
  <c r="BL452" i="2"/>
  <c r="BM452" i="2"/>
  <c r="AN452" i="2"/>
  <c r="AO452" i="2"/>
  <c r="BO448" i="2"/>
  <c r="BL448" i="2"/>
  <c r="BM448" i="2"/>
  <c r="AN448" i="2"/>
  <c r="AO448" i="2"/>
  <c r="BO444" i="2"/>
  <c r="BL444" i="2"/>
  <c r="BM444" i="2"/>
  <c r="AO444" i="2"/>
  <c r="BO440" i="2"/>
  <c r="BL440" i="2"/>
  <c r="BM440" i="2"/>
  <c r="AN440" i="2"/>
  <c r="BO436" i="2"/>
  <c r="BL436" i="2"/>
  <c r="BM436" i="2"/>
  <c r="AN436" i="2"/>
  <c r="AO436" i="2"/>
  <c r="BO432" i="2"/>
  <c r="BL432" i="2"/>
  <c r="BM432" i="2"/>
  <c r="AN432" i="2"/>
  <c r="AO432" i="2"/>
  <c r="BO428" i="2"/>
  <c r="BL428" i="2"/>
  <c r="BM428" i="2"/>
  <c r="AO428" i="2"/>
  <c r="BO424" i="2"/>
  <c r="BL424" i="2"/>
  <c r="BM424" i="2"/>
  <c r="AN424" i="2"/>
  <c r="BO420" i="2"/>
  <c r="BL420" i="2"/>
  <c r="BM420" i="2"/>
  <c r="AN420" i="2"/>
  <c r="AO420" i="2"/>
  <c r="BO416" i="2"/>
  <c r="BL416" i="2"/>
  <c r="BM416" i="2"/>
  <c r="AN416" i="2"/>
  <c r="AO416" i="2"/>
  <c r="BO412" i="2"/>
  <c r="BL412" i="2"/>
  <c r="BM412" i="2"/>
  <c r="AO412" i="2"/>
  <c r="BO408" i="2"/>
  <c r="BL408" i="2"/>
  <c r="BM408" i="2"/>
  <c r="AN408" i="2"/>
  <c r="BO404" i="2"/>
  <c r="BL404" i="2"/>
  <c r="BM404" i="2"/>
  <c r="AN404" i="2"/>
  <c r="AO404" i="2"/>
  <c r="BO400" i="2"/>
  <c r="BL400" i="2"/>
  <c r="BM400" i="2"/>
  <c r="AN400" i="2"/>
  <c r="AO400" i="2"/>
  <c r="BO396" i="2"/>
  <c r="BL396" i="2"/>
  <c r="BM396" i="2"/>
  <c r="AO396" i="2"/>
  <c r="BO392" i="2"/>
  <c r="BL392" i="2"/>
  <c r="BM392" i="2"/>
  <c r="AN392" i="2"/>
  <c r="BO388" i="2"/>
  <c r="BL388" i="2"/>
  <c r="BM388" i="2"/>
  <c r="AN388" i="2"/>
  <c r="AO388" i="2"/>
  <c r="BO384" i="2"/>
  <c r="BL384" i="2"/>
  <c r="BM384" i="2"/>
  <c r="AN384" i="2"/>
  <c r="AO384" i="2"/>
  <c r="BO380" i="2"/>
  <c r="BL380" i="2"/>
  <c r="BM380" i="2"/>
  <c r="AO380" i="2"/>
  <c r="BO376" i="2"/>
  <c r="BL376" i="2"/>
  <c r="BM376" i="2"/>
  <c r="AN376" i="2"/>
  <c r="BO372" i="2"/>
  <c r="BL372" i="2"/>
  <c r="BM372" i="2"/>
  <c r="AN372" i="2"/>
  <c r="AO372" i="2"/>
  <c r="BO368" i="2"/>
  <c r="BL368" i="2"/>
  <c r="BM368" i="2"/>
  <c r="AN368" i="2"/>
  <c r="AO368" i="2"/>
  <c r="BO364" i="2"/>
  <c r="BL364" i="2"/>
  <c r="BM364" i="2"/>
  <c r="AO364" i="2"/>
  <c r="BO360" i="2"/>
  <c r="BL360" i="2"/>
  <c r="BM360" i="2"/>
  <c r="AN360" i="2"/>
  <c r="BO356" i="2"/>
  <c r="BL356" i="2"/>
  <c r="BM356" i="2"/>
  <c r="AN356" i="2"/>
  <c r="AO356" i="2"/>
  <c r="BO352" i="2"/>
  <c r="BL352" i="2"/>
  <c r="BM352" i="2"/>
  <c r="AN352" i="2"/>
  <c r="AO352" i="2"/>
  <c r="BO348" i="2"/>
  <c r="BL348" i="2"/>
  <c r="BM348" i="2"/>
  <c r="AO348" i="2"/>
  <c r="BO344" i="2"/>
  <c r="BL344" i="2"/>
  <c r="BM344" i="2"/>
  <c r="AO344" i="2"/>
  <c r="AN344" i="2"/>
  <c r="BO340" i="2"/>
  <c r="BL340" i="2"/>
  <c r="BM340" i="2"/>
  <c r="AN340" i="2"/>
  <c r="BO336" i="2"/>
  <c r="BL336" i="2"/>
  <c r="BM336" i="2"/>
  <c r="AO336" i="2"/>
  <c r="BO332" i="2"/>
  <c r="BL332" i="2"/>
  <c r="BM332" i="2"/>
  <c r="AO332" i="2"/>
  <c r="AN332" i="2"/>
  <c r="BO328" i="2"/>
  <c r="BL328" i="2"/>
  <c r="BM328" i="2"/>
  <c r="AO328" i="2"/>
  <c r="AN328" i="2"/>
  <c r="BO324" i="2"/>
  <c r="BL324" i="2"/>
  <c r="BM324" i="2"/>
  <c r="BO320" i="2"/>
  <c r="BL320" i="2"/>
  <c r="BM320" i="2"/>
  <c r="AO320" i="2"/>
  <c r="BO316" i="2"/>
  <c r="BL316" i="2"/>
  <c r="BM316" i="2"/>
  <c r="AO316" i="2"/>
  <c r="AN316" i="2"/>
  <c r="BO312" i="2"/>
  <c r="BL312" i="2"/>
  <c r="BM312" i="2"/>
  <c r="AO312" i="2"/>
  <c r="AN312" i="2"/>
  <c r="BO308" i="2"/>
  <c r="BL308" i="2"/>
  <c r="BM308" i="2"/>
  <c r="AN308" i="2"/>
  <c r="BO304" i="2"/>
  <c r="BL304" i="2"/>
  <c r="BM304" i="2"/>
  <c r="AO304" i="2"/>
  <c r="AN304" i="2"/>
  <c r="BO300" i="2"/>
  <c r="BL300" i="2"/>
  <c r="BM300" i="2"/>
  <c r="AO300" i="2"/>
  <c r="AN300" i="2"/>
  <c r="BO296" i="2"/>
  <c r="BL296" i="2"/>
  <c r="BM296" i="2"/>
  <c r="AO296" i="2"/>
  <c r="AN296" i="2"/>
  <c r="BO292" i="2"/>
  <c r="BL292" i="2"/>
  <c r="BM292" i="2"/>
  <c r="AN292" i="2"/>
  <c r="BO288" i="2"/>
  <c r="BL288" i="2"/>
  <c r="BM288" i="2"/>
  <c r="AO288" i="2"/>
  <c r="AN288" i="2"/>
  <c r="BO284" i="2"/>
  <c r="BL284" i="2"/>
  <c r="BM284" i="2"/>
  <c r="AN284" i="2"/>
  <c r="AO284" i="2"/>
  <c r="BO280" i="2"/>
  <c r="BL280" i="2"/>
  <c r="BM280" i="2"/>
  <c r="AO280" i="2"/>
  <c r="AN280" i="2"/>
  <c r="BO276" i="2"/>
  <c r="BL276" i="2"/>
  <c r="BM276" i="2"/>
  <c r="AN276" i="2"/>
  <c r="BO272" i="2"/>
  <c r="BL272" i="2"/>
  <c r="BM272" i="2"/>
  <c r="AO272" i="2"/>
  <c r="AN272" i="2"/>
  <c r="BO268" i="2"/>
  <c r="BL268" i="2"/>
  <c r="BM268" i="2"/>
  <c r="AO268" i="2"/>
  <c r="AN268" i="2"/>
  <c r="BO264" i="2"/>
  <c r="BL264" i="2"/>
  <c r="BM264" i="2"/>
  <c r="AO264" i="2"/>
  <c r="AN264" i="2"/>
  <c r="BO260" i="2"/>
  <c r="BL260" i="2"/>
  <c r="BM260" i="2"/>
  <c r="BO256" i="2"/>
  <c r="BL256" i="2"/>
  <c r="BM256" i="2"/>
  <c r="AO256" i="2"/>
  <c r="BO252" i="2"/>
  <c r="BL252" i="2"/>
  <c r="BM252" i="2"/>
  <c r="AO252" i="2"/>
  <c r="AN252" i="2"/>
  <c r="BO248" i="2"/>
  <c r="BL248" i="2"/>
  <c r="BM248" i="2"/>
  <c r="AO248" i="2"/>
  <c r="BO244" i="2"/>
  <c r="BL244" i="2"/>
  <c r="BM244" i="2"/>
  <c r="AN244" i="2"/>
  <c r="BO240" i="2"/>
  <c r="BL240" i="2"/>
  <c r="BM240" i="2"/>
  <c r="AO240" i="2"/>
  <c r="AN240" i="2"/>
  <c r="BO236" i="2"/>
  <c r="BL236" i="2"/>
  <c r="BM236" i="2"/>
  <c r="AN236" i="2"/>
  <c r="AO236" i="2"/>
  <c r="AN23" i="2"/>
  <c r="AN809" i="2"/>
  <c r="AN777" i="2"/>
  <c r="AN745" i="2"/>
  <c r="AN682" i="2"/>
  <c r="AN618" i="2"/>
  <c r="AN554" i="2"/>
  <c r="AN490" i="2"/>
  <c r="AN263" i="2"/>
  <c r="AO766" i="2"/>
  <c r="AN141" i="2"/>
  <c r="AN125" i="2"/>
  <c r="AN109" i="2"/>
  <c r="AN93" i="2"/>
  <c r="AN77" i="2"/>
  <c r="AN61" i="2"/>
  <c r="AN45" i="2"/>
  <c r="AN19" i="2"/>
  <c r="AN805" i="2"/>
  <c r="AN773" i="2"/>
  <c r="AN738" i="2"/>
  <c r="AN674" i="2"/>
  <c r="AN610" i="2"/>
  <c r="AN546" i="2"/>
  <c r="AN482" i="2"/>
  <c r="AN418" i="2"/>
  <c r="AN354" i="2"/>
  <c r="AN248" i="2"/>
  <c r="AO745" i="2"/>
  <c r="AN148" i="2"/>
  <c r="AN132" i="2"/>
  <c r="AN116" i="2"/>
  <c r="AN100" i="2"/>
  <c r="AN84" i="2"/>
  <c r="AN68" i="2"/>
  <c r="AN52" i="2"/>
  <c r="AN32" i="2"/>
  <c r="AN818" i="2"/>
  <c r="AN786" i="2"/>
  <c r="AN754" i="2"/>
  <c r="AN702" i="2"/>
  <c r="AN638" i="2"/>
  <c r="AN574" i="2"/>
  <c r="AN510" i="2"/>
  <c r="AN446" i="2"/>
  <c r="AN382" i="2"/>
  <c r="AN299" i="2"/>
  <c r="AO819" i="2"/>
  <c r="AO527" i="2"/>
  <c r="AN143" i="2"/>
  <c r="AN127" i="2"/>
  <c r="AN111" i="2"/>
  <c r="AN95" i="2"/>
  <c r="AN79" i="2"/>
  <c r="AN63" i="2"/>
  <c r="AN47" i="2"/>
  <c r="AN154" i="2"/>
  <c r="AN138" i="2"/>
  <c r="AN122" i="2"/>
  <c r="AN106" i="2"/>
  <c r="AN90" i="2"/>
  <c r="AN74" i="2"/>
  <c r="AN58" i="2"/>
  <c r="AN42" i="2"/>
  <c r="AN12" i="2"/>
  <c r="AN798" i="2"/>
  <c r="AN766" i="2"/>
  <c r="AN662" i="2"/>
  <c r="AN534" i="2"/>
  <c r="AN406" i="2"/>
  <c r="AN216" i="2"/>
  <c r="AN737" i="2"/>
  <c r="AN705" i="2"/>
  <c r="AN673" i="2"/>
  <c r="AN641" i="2"/>
  <c r="AN609" i="2"/>
  <c r="AN577" i="2"/>
  <c r="AN545" i="2"/>
  <c r="AN513" i="2"/>
  <c r="AN481" i="2"/>
  <c r="AN449" i="2"/>
  <c r="AN417" i="2"/>
  <c r="AN385" i="2"/>
  <c r="AN311" i="2"/>
  <c r="AN171" i="2"/>
  <c r="AO639" i="2"/>
  <c r="AN812" i="2"/>
  <c r="AN748" i="2"/>
  <c r="AN684" i="2"/>
  <c r="AN620" i="2"/>
  <c r="AN556" i="2"/>
  <c r="AN492" i="2"/>
  <c r="AN428" i="2"/>
  <c r="AN364" i="2"/>
  <c r="AN267" i="2"/>
  <c r="AO771" i="2"/>
  <c r="AN33" i="2"/>
  <c r="AN787" i="2"/>
  <c r="AN723" i="2"/>
  <c r="AN659" i="2"/>
  <c r="AN595" i="2"/>
  <c r="AN531" i="2"/>
  <c r="AN467" i="2"/>
  <c r="AN403" i="2"/>
  <c r="AN336" i="2"/>
  <c r="AN208" i="2"/>
  <c r="AO705" i="2"/>
  <c r="AN303" i="2"/>
  <c r="AN218" i="2"/>
  <c r="AO799" i="2"/>
  <c r="AO714" i="2"/>
  <c r="AO555" i="2"/>
  <c r="AO659" i="2"/>
  <c r="AO407" i="2"/>
  <c r="AN188" i="2"/>
  <c r="AO770" i="2"/>
  <c r="AO685" i="2"/>
  <c r="AO467" i="2"/>
  <c r="AO626" i="2"/>
  <c r="AO562" i="2"/>
  <c r="AO498" i="2"/>
  <c r="AO434" i="2"/>
  <c r="AO370" i="2"/>
  <c r="AO645" i="2"/>
  <c r="AO581" i="2"/>
  <c r="AO517" i="2"/>
  <c r="AO453" i="2"/>
  <c r="AO389" i="2"/>
  <c r="AN333" i="2"/>
  <c r="AN269" i="2"/>
  <c r="AN205" i="2"/>
  <c r="AO808" i="2"/>
  <c r="AO744" i="2"/>
  <c r="AO680" i="2"/>
  <c r="AO616" i="2"/>
  <c r="AO552" i="2"/>
  <c r="AO488" i="2"/>
  <c r="AO424" i="2"/>
  <c r="AO360" i="2"/>
  <c r="AO308" i="2"/>
  <c r="AO244" i="2"/>
  <c r="AO180" i="2"/>
  <c r="AO116" i="2"/>
  <c r="AO52" i="2"/>
  <c r="AO327" i="2"/>
  <c r="AO263" i="2"/>
  <c r="AO199" i="2"/>
  <c r="AO135" i="2"/>
  <c r="AO71" i="2"/>
  <c r="AO7" i="2"/>
  <c r="AO246" i="2"/>
  <c r="AO182" i="2"/>
  <c r="AO118" i="2"/>
  <c r="AO54" i="2"/>
  <c r="AO329" i="2"/>
  <c r="AO265" i="2"/>
  <c r="AO201" i="2"/>
  <c r="AO137" i="2"/>
  <c r="AO73" i="2"/>
  <c r="AO9" i="2"/>
  <c r="D13" i="1"/>
  <c r="B9" i="2" l="1"/>
  <c r="B7" i="2"/>
  <c r="D22" i="4" l="1"/>
  <c r="D27" i="4" s="1"/>
  <c r="B41" i="2"/>
  <c r="D41" i="2" s="1"/>
  <c r="B11" i="2"/>
  <c r="B10" i="2"/>
  <c r="B66" i="2"/>
  <c r="D30" i="2"/>
  <c r="B37" i="2" s="1"/>
  <c r="D9" i="2"/>
  <c r="W5" i="2"/>
  <c r="D5" i="2"/>
  <c r="W4" i="2"/>
  <c r="BO5" i="2" l="1"/>
  <c r="BM5" i="2"/>
  <c r="BL5" i="2"/>
  <c r="AN5" i="2"/>
  <c r="AO5" i="2"/>
  <c r="BO4" i="2"/>
  <c r="BM4" i="2"/>
  <c r="BL4" i="2"/>
  <c r="AL4" i="2"/>
  <c r="AM4" i="2"/>
  <c r="AO4" i="2"/>
  <c r="AN4" i="2"/>
  <c r="B21" i="2"/>
  <c r="D32" i="4"/>
  <c r="C32" i="4"/>
  <c r="B32" i="4"/>
  <c r="D28" i="4"/>
  <c r="C22" i="4"/>
  <c r="B22" i="4"/>
  <c r="B11" i="4"/>
  <c r="D29" i="4" s="1"/>
  <c r="B10" i="4"/>
  <c r="I35" i="4"/>
  <c r="I36" i="4"/>
  <c r="AR233" i="2"/>
  <c r="AR235" i="2"/>
  <c r="AR236" i="2"/>
  <c r="AR238" i="2"/>
  <c r="AR241" i="2"/>
  <c r="AR258" i="2"/>
  <c r="AR261" i="2"/>
  <c r="AR264" i="2"/>
  <c r="AR266" i="2"/>
  <c r="AR268" i="2"/>
  <c r="AR274" i="2"/>
  <c r="AR275" i="2"/>
  <c r="AR277" i="2"/>
  <c r="AR283" i="2"/>
  <c r="AR285" i="2"/>
  <c r="AR286" i="2"/>
  <c r="AR291" i="2"/>
  <c r="AR297" i="2"/>
  <c r="AR298" i="2"/>
  <c r="AR300" i="2"/>
  <c r="AR303" i="2"/>
  <c r="AR304" i="2"/>
  <c r="AR308" i="2"/>
  <c r="AR309" i="2"/>
  <c r="AR325" i="2"/>
  <c r="AR326" i="2"/>
  <c r="AR328" i="2"/>
  <c r="AR335" i="2"/>
  <c r="AR368" i="2"/>
  <c r="AR372" i="2"/>
  <c r="AR373" i="2"/>
  <c r="AR374" i="2"/>
  <c r="AR377" i="2"/>
  <c r="AR380" i="2"/>
  <c r="AR387" i="2"/>
  <c r="AR391" i="2"/>
  <c r="AR401" i="2"/>
  <c r="AR402" i="2"/>
  <c r="AR404" i="2"/>
  <c r="AR405" i="2"/>
  <c r="AR416" i="2"/>
  <c r="AR417" i="2"/>
  <c r="AR419" i="2"/>
  <c r="AR422" i="2"/>
  <c r="AR444" i="2"/>
  <c r="AR445" i="2"/>
  <c r="AR447" i="2"/>
  <c r="AR448" i="2"/>
  <c r="AR449" i="2"/>
  <c r="AR451" i="2"/>
  <c r="AR452" i="2"/>
  <c r="AR455" i="2"/>
  <c r="AR457" i="2"/>
  <c r="AR467" i="2"/>
  <c r="AR468" i="2"/>
  <c r="AR470" i="2"/>
  <c r="AR477" i="2"/>
  <c r="AR480" i="2"/>
  <c r="AR482" i="2"/>
  <c r="AR483" i="2"/>
  <c r="AR484" i="2"/>
  <c r="AR486" i="2"/>
  <c r="AR487" i="2"/>
  <c r="AR488" i="2"/>
  <c r="AR490" i="2"/>
  <c r="AR491" i="2"/>
  <c r="AR497" i="2"/>
  <c r="AR501" i="2"/>
  <c r="AR505" i="2"/>
  <c r="AR508" i="2"/>
  <c r="AR520" i="2"/>
  <c r="AR522" i="2"/>
  <c r="AR525" i="2"/>
  <c r="AR529" i="2"/>
  <c r="AR531" i="2"/>
  <c r="AR532" i="2"/>
  <c r="AR543" i="2"/>
  <c r="AR545" i="2"/>
  <c r="AR237" i="2"/>
  <c r="AR239" i="2"/>
  <c r="AR240" i="2"/>
  <c r="AR246" i="2"/>
  <c r="AR247" i="2"/>
  <c r="AR248" i="2"/>
  <c r="AR254" i="2"/>
  <c r="AR259" i="2"/>
  <c r="AR260" i="2"/>
  <c r="AR262" i="2"/>
  <c r="AR263" i="2"/>
  <c r="AR267" i="2"/>
  <c r="AR278" i="2"/>
  <c r="AR289" i="2"/>
  <c r="AR299" i="2"/>
  <c r="AR305" i="2"/>
  <c r="AR310" i="2"/>
  <c r="AR311" i="2"/>
  <c r="AR312" i="2"/>
  <c r="AR313" i="2"/>
  <c r="AR324" i="2"/>
  <c r="AR327" i="2"/>
  <c r="AR329" i="2"/>
  <c r="AR340" i="2"/>
  <c r="AR344" i="2"/>
  <c r="AR345" i="2"/>
  <c r="AR346" i="2"/>
  <c r="AR348" i="2"/>
  <c r="AR352" i="2"/>
  <c r="AR356" i="2"/>
  <c r="AR357" i="2"/>
  <c r="AR359" i="2"/>
  <c r="AR364" i="2"/>
  <c r="AR365" i="2"/>
  <c r="AR369" i="2"/>
  <c r="AR243" i="2"/>
  <c r="AR244" i="2"/>
  <c r="AR245" i="2"/>
  <c r="AR250" i="2"/>
  <c r="AR253" i="2"/>
  <c r="AR255" i="2"/>
  <c r="AR256" i="2"/>
  <c r="AR257" i="2"/>
  <c r="AR270" i="2"/>
  <c r="AR272" i="2"/>
  <c r="AR280" i="2"/>
  <c r="AR281" i="2"/>
  <c r="AR288" i="2"/>
  <c r="AR290" i="2"/>
  <c r="AR293" i="2"/>
  <c r="AR294" i="2"/>
  <c r="AR296" i="2"/>
  <c r="AR306" i="2"/>
  <c r="AR314" i="2"/>
  <c r="AR315" i="2"/>
  <c r="AR316" i="2"/>
  <c r="AR317" i="2"/>
  <c r="AR320" i="2"/>
  <c r="AR321" i="2"/>
  <c r="AR322" i="2"/>
  <c r="AR323" i="2"/>
  <c r="AR330" i="2"/>
  <c r="AR332" i="2"/>
  <c r="AR336" i="2"/>
  <c r="AR337" i="2"/>
  <c r="AR338" i="2"/>
  <c r="AR341" i="2"/>
  <c r="AR342" i="2"/>
  <c r="AR347" i="2"/>
  <c r="AR349" i="2"/>
  <c r="AR350" i="2"/>
  <c r="AR353" i="2"/>
  <c r="AR354" i="2"/>
  <c r="AR358" i="2"/>
  <c r="AR362" i="2"/>
  <c r="AR367" i="2"/>
  <c r="AR371" i="2"/>
  <c r="AR375" i="2"/>
  <c r="AR382" i="2"/>
  <c r="AR383" i="2"/>
  <c r="AR385" i="2"/>
  <c r="AR393" i="2"/>
  <c r="AR394" i="2"/>
  <c r="AR396" i="2"/>
  <c r="AR397" i="2"/>
  <c r="AR398" i="2"/>
  <c r="AR406" i="2"/>
  <c r="AR408" i="2"/>
  <c r="AR411" i="2"/>
  <c r="AR414" i="2"/>
  <c r="AR424" i="2"/>
  <c r="AR425" i="2"/>
  <c r="AR427" i="2"/>
  <c r="AR428" i="2"/>
  <c r="AR431" i="2"/>
  <c r="AR433" i="2"/>
  <c r="AR435" i="2"/>
  <c r="AR436" i="2"/>
  <c r="AR437" i="2"/>
  <c r="AR438" i="2"/>
  <c r="AR442" i="2"/>
  <c r="AR459" i="2"/>
  <c r="AR460" i="2"/>
  <c r="AR462" i="2"/>
  <c r="AR465" i="2"/>
  <c r="AR471" i="2"/>
  <c r="AR472" i="2"/>
  <c r="AR473" i="2"/>
  <c r="AR476" i="2"/>
  <c r="AR494" i="2"/>
  <c r="AR495" i="2"/>
  <c r="AR509" i="2"/>
  <c r="AR513" i="2"/>
  <c r="AR517" i="2"/>
  <c r="AR527" i="2"/>
  <c r="AR534" i="2"/>
  <c r="AR537" i="2"/>
  <c r="AR539" i="2"/>
  <c r="AR541" i="2"/>
  <c r="AR546" i="2"/>
  <c r="AR234" i="2"/>
  <c r="AR242" i="2"/>
  <c r="AR249" i="2"/>
  <c r="AR251" i="2"/>
  <c r="AR252" i="2"/>
  <c r="AR265" i="2"/>
  <c r="AR269" i="2"/>
  <c r="AR271" i="2"/>
  <c r="AR273" i="2"/>
  <c r="AR276" i="2"/>
  <c r="AR279" i="2"/>
  <c r="AR282" i="2"/>
  <c r="AR284" i="2"/>
  <c r="AR287" i="2"/>
  <c r="AR292" i="2"/>
  <c r="AR295" i="2"/>
  <c r="AR301" i="2"/>
  <c r="AR302" i="2"/>
  <c r="AR307" i="2"/>
  <c r="AR318" i="2"/>
  <c r="AR319" i="2"/>
  <c r="AR331" i="2"/>
  <c r="AR333" i="2"/>
  <c r="AR334" i="2"/>
  <c r="AR339" i="2"/>
  <c r="AR343" i="2"/>
  <c r="AR351" i="2"/>
  <c r="AR355" i="2"/>
  <c r="AR360" i="2"/>
  <c r="AR361" i="2"/>
  <c r="AR363" i="2"/>
  <c r="AR366" i="2"/>
  <c r="AR381" i="2"/>
  <c r="AR384" i="2"/>
  <c r="AR386" i="2"/>
  <c r="AR400" i="2"/>
  <c r="AR403" i="2"/>
  <c r="AR409" i="2"/>
  <c r="AR410" i="2"/>
  <c r="AR412" i="2"/>
  <c r="AR413" i="2"/>
  <c r="AR423" i="2"/>
  <c r="AR426" i="2"/>
  <c r="AR429" i="2"/>
  <c r="AR430" i="2"/>
  <c r="AR439" i="2"/>
  <c r="AR440" i="2"/>
  <c r="AR441" i="2"/>
  <c r="AR443" i="2"/>
  <c r="AR446" i="2"/>
  <c r="AR450" i="2"/>
  <c r="AR453" i="2"/>
  <c r="AR454" i="2"/>
  <c r="AR458" i="2"/>
  <c r="AR461" i="2"/>
  <c r="AR463" i="2"/>
  <c r="AR464" i="2"/>
  <c r="AR478" i="2"/>
  <c r="AR479" i="2"/>
  <c r="AR493" i="2"/>
  <c r="AR496" i="2"/>
  <c r="AR498" i="2"/>
  <c r="AR499" i="2"/>
  <c r="AR500" i="2"/>
  <c r="AR502" i="2"/>
  <c r="AR503" i="2"/>
  <c r="AR504" i="2"/>
  <c r="AR506" i="2"/>
  <c r="AR507" i="2"/>
  <c r="AR519" i="2"/>
  <c r="AR526" i="2"/>
  <c r="AR528" i="2"/>
  <c r="AR530" i="2"/>
  <c r="AR533" i="2"/>
  <c r="AR370" i="2"/>
  <c r="AR399" i="2"/>
  <c r="AR418" i="2"/>
  <c r="AR434" i="2"/>
  <c r="AR469" i="2"/>
  <c r="AR474" i="2"/>
  <c r="AR475" i="2"/>
  <c r="AR485" i="2"/>
  <c r="AR518" i="2"/>
  <c r="AR542" i="2"/>
  <c r="AR553" i="2"/>
  <c r="AR559" i="2"/>
  <c r="AR560" i="2"/>
  <c r="AR562" i="2"/>
  <c r="AR563" i="2"/>
  <c r="AR564" i="2"/>
  <c r="AR566" i="2"/>
  <c r="AR569" i="2"/>
  <c r="AR573" i="2"/>
  <c r="AR595" i="2"/>
  <c r="AR596" i="2"/>
  <c r="AR598" i="2"/>
  <c r="AR599" i="2"/>
  <c r="AR602" i="2"/>
  <c r="AR609" i="2"/>
  <c r="AR611" i="2"/>
  <c r="AR613" i="2"/>
  <c r="AR616" i="2"/>
  <c r="AR623" i="2"/>
  <c r="AR629" i="2"/>
  <c r="AR636" i="2"/>
  <c r="AR637" i="2"/>
  <c r="AR638" i="2"/>
  <c r="AR647" i="2"/>
  <c r="AR651" i="2"/>
  <c r="AR656" i="2"/>
  <c r="AR657" i="2"/>
  <c r="AR671" i="2"/>
  <c r="AR674" i="2"/>
  <c r="AR676" i="2"/>
  <c r="AR679" i="2"/>
  <c r="AR682" i="2"/>
  <c r="AR684" i="2"/>
  <c r="AR687" i="2"/>
  <c r="AR693" i="2"/>
  <c r="AR694" i="2"/>
  <c r="AR696" i="2"/>
  <c r="AR699" i="2"/>
  <c r="AR706" i="2"/>
  <c r="AR713" i="2"/>
  <c r="AR714" i="2"/>
  <c r="AR718" i="2"/>
  <c r="AR723" i="2"/>
  <c r="AR724" i="2"/>
  <c r="AR738" i="2"/>
  <c r="AR741" i="2"/>
  <c r="AR743" i="2"/>
  <c r="AR744" i="2"/>
  <c r="AR758" i="2"/>
  <c r="AR761" i="2"/>
  <c r="AR763" i="2"/>
  <c r="AR764" i="2"/>
  <c r="AR765" i="2"/>
  <c r="AR767" i="2"/>
  <c r="AR768" i="2"/>
  <c r="AR769" i="2"/>
  <c r="AR784" i="2"/>
  <c r="AR785" i="2"/>
  <c r="AR788" i="2"/>
  <c r="AR792" i="2"/>
  <c r="AR793" i="2"/>
  <c r="AR795" i="2"/>
  <c r="AR798" i="2"/>
  <c r="AR802" i="2"/>
  <c r="AR804" i="2"/>
  <c r="AR805" i="2"/>
  <c r="AR813" i="2"/>
  <c r="AR14" i="2"/>
  <c r="AR18" i="2"/>
  <c r="AR26" i="2"/>
  <c r="AR29" i="2"/>
  <c r="AR31" i="2"/>
  <c r="AR392" i="2"/>
  <c r="AR407" i="2"/>
  <c r="AR432" i="2"/>
  <c r="AR489" i="2"/>
  <c r="AR514" i="2"/>
  <c r="AR515" i="2"/>
  <c r="AR516" i="2"/>
  <c r="AR523" i="2"/>
  <c r="AR524" i="2"/>
  <c r="AR551" i="2"/>
  <c r="AR552" i="2"/>
  <c r="AR557" i="2"/>
  <c r="AR567" i="2"/>
  <c r="AR568" i="2"/>
  <c r="AR570" i="2"/>
  <c r="AR571" i="2"/>
  <c r="AR572" i="2"/>
  <c r="AR574" i="2"/>
  <c r="AR577" i="2"/>
  <c r="AR581" i="2"/>
  <c r="AR593" i="2"/>
  <c r="AR601" i="2"/>
  <c r="AR603" i="2"/>
  <c r="AR605" i="2"/>
  <c r="AR608" i="2"/>
  <c r="AR612" i="2"/>
  <c r="AR614" i="2"/>
  <c r="AR615" i="2"/>
  <c r="AR633" i="2"/>
  <c r="AR634" i="2"/>
  <c r="AR635" i="2"/>
  <c r="AR640" i="2"/>
  <c r="AR641" i="2"/>
  <c r="AR655" i="2"/>
  <c r="AR658" i="2"/>
  <c r="AR660" i="2"/>
  <c r="AR661" i="2"/>
  <c r="AR675" i="2"/>
  <c r="AR683" i="2"/>
  <c r="AR692" i="2"/>
  <c r="AR695" i="2"/>
  <c r="AR697" i="2"/>
  <c r="AR698" i="2"/>
  <c r="AR712" i="2"/>
  <c r="AR722" i="2"/>
  <c r="AR725" i="2"/>
  <c r="AR727" i="2"/>
  <c r="AR728" i="2"/>
  <c r="AR742" i="2"/>
  <c r="AR745" i="2"/>
  <c r="AR747" i="2"/>
  <c r="AR748" i="2"/>
  <c r="AR749" i="2"/>
  <c r="AR751" i="2"/>
  <c r="AR752" i="2"/>
  <c r="AR753" i="2"/>
  <c r="AR762" i="2"/>
  <c r="AR766" i="2"/>
  <c r="AR771" i="2"/>
  <c r="AR772" i="2"/>
  <c r="AR776" i="2"/>
  <c r="AR777" i="2"/>
  <c r="AR779" i="2"/>
  <c r="AR780" i="2"/>
  <c r="AR787" i="2"/>
  <c r="AR789" i="2"/>
  <c r="AR791" i="2"/>
  <c r="AR794" i="2"/>
  <c r="AR796" i="2"/>
  <c r="AR797" i="2"/>
  <c r="AR808" i="2"/>
  <c r="AR816" i="2"/>
  <c r="AR820" i="2"/>
  <c r="AR822" i="2"/>
  <c r="AR6" i="2"/>
  <c r="AR7" i="2"/>
  <c r="AR8" i="2"/>
  <c r="AR9" i="2"/>
  <c r="AR16" i="2"/>
  <c r="AR17" i="2"/>
  <c r="AR22" i="2"/>
  <c r="AR25" i="2"/>
  <c r="AR27" i="2"/>
  <c r="AR28" i="2"/>
  <c r="AR32" i="2"/>
  <c r="AR378" i="2"/>
  <c r="AR379" i="2"/>
  <c r="AR388" i="2"/>
  <c r="AR389" i="2"/>
  <c r="AR390" i="2"/>
  <c r="AR415" i="2"/>
  <c r="AR466" i="2"/>
  <c r="AR510" i="2"/>
  <c r="AR511" i="2"/>
  <c r="AR512" i="2"/>
  <c r="AR521" i="2"/>
  <c r="AR538" i="2"/>
  <c r="AR547" i="2"/>
  <c r="AR550" i="2"/>
  <c r="AR554" i="2"/>
  <c r="AR555" i="2"/>
  <c r="AR556" i="2"/>
  <c r="AR575" i="2"/>
  <c r="AR576" i="2"/>
  <c r="AR578" i="2"/>
  <c r="AR579" i="2"/>
  <c r="AR580" i="2"/>
  <c r="AR582" i="2"/>
  <c r="AR585" i="2"/>
  <c r="AR589" i="2"/>
  <c r="AR592" i="2"/>
  <c r="AR600" i="2"/>
  <c r="AR604" i="2"/>
  <c r="AR606" i="2"/>
  <c r="AR607" i="2"/>
  <c r="AR618" i="2"/>
  <c r="AR619" i="2"/>
  <c r="AR621" i="2"/>
  <c r="AR625" i="2"/>
  <c r="AR626" i="2"/>
  <c r="AR627" i="2"/>
  <c r="AR628" i="2"/>
  <c r="AR632" i="2"/>
  <c r="AR639" i="2"/>
  <c r="AR642" i="2"/>
  <c r="AR644" i="2"/>
  <c r="AR645" i="2"/>
  <c r="AR659" i="2"/>
  <c r="AR662" i="2"/>
  <c r="AR664" i="2"/>
  <c r="AR665" i="2"/>
  <c r="AR666" i="2"/>
  <c r="AR668" i="2"/>
  <c r="AR669" i="2"/>
  <c r="AR670" i="2"/>
  <c r="AR685" i="2"/>
  <c r="AR376" i="2"/>
  <c r="AR395" i="2"/>
  <c r="AR420" i="2"/>
  <c r="AR421" i="2"/>
  <c r="AR456" i="2"/>
  <c r="AR481" i="2"/>
  <c r="AR492" i="2"/>
  <c r="AR535" i="2"/>
  <c r="AR536" i="2"/>
  <c r="AR540" i="2"/>
  <c r="AR544" i="2"/>
  <c r="AR548" i="2"/>
  <c r="AR549" i="2"/>
  <c r="AR558" i="2"/>
  <c r="AR561" i="2"/>
  <c r="AR565" i="2"/>
  <c r="AR583" i="2"/>
  <c r="AR584" i="2"/>
  <c r="AR586" i="2"/>
  <c r="AR587" i="2"/>
  <c r="AR588" i="2"/>
  <c r="AR590" i="2"/>
  <c r="AR591" i="2"/>
  <c r="AR594" i="2"/>
  <c r="AR597" i="2"/>
  <c r="AR610" i="2"/>
  <c r="AR617" i="2"/>
  <c r="AR620" i="2"/>
  <c r="AR622" i="2"/>
  <c r="AR624" i="2"/>
  <c r="AR630" i="2"/>
  <c r="AR631" i="2"/>
  <c r="AR643" i="2"/>
  <c r="AR646" i="2"/>
  <c r="AR648" i="2"/>
  <c r="AR649" i="2"/>
  <c r="AR650" i="2"/>
  <c r="AR652" i="2"/>
  <c r="AR653" i="2"/>
  <c r="AR654" i="2"/>
  <c r="AR663" i="2"/>
  <c r="AR667" i="2"/>
  <c r="AR672" i="2"/>
  <c r="AR673" i="2"/>
  <c r="AR677" i="2"/>
  <c r="AR678" i="2"/>
  <c r="AR680" i="2"/>
  <c r="AR681" i="2"/>
  <c r="AR688" i="2"/>
  <c r="AR690" i="2"/>
  <c r="AR700" i="2"/>
  <c r="AR703" i="2"/>
  <c r="AR705" i="2"/>
  <c r="AR707" i="2"/>
  <c r="AR715" i="2"/>
  <c r="AR716" i="2"/>
  <c r="AR717" i="2"/>
  <c r="AR719" i="2"/>
  <c r="AR720" i="2"/>
  <c r="AR721" i="2"/>
  <c r="AR730" i="2"/>
  <c r="AR734" i="2"/>
  <c r="AR739" i="2"/>
  <c r="AR740" i="2"/>
  <c r="AR754" i="2"/>
  <c r="AR757" i="2"/>
  <c r="AR759" i="2"/>
  <c r="AR760" i="2"/>
  <c r="AR774" i="2"/>
  <c r="AR782" i="2"/>
  <c r="AR799" i="2"/>
  <c r="AR801" i="2"/>
  <c r="AR803" i="2"/>
  <c r="AR806" i="2"/>
  <c r="AR810" i="2"/>
  <c r="AR812" i="2"/>
  <c r="AR814" i="2"/>
  <c r="AR818" i="2"/>
  <c r="AR10" i="2"/>
  <c r="AR11" i="2"/>
  <c r="AR15" i="2"/>
  <c r="AR30" i="2"/>
  <c r="AR704" i="2"/>
  <c r="AR731" i="2"/>
  <c r="AR732" i="2"/>
  <c r="AR733" i="2"/>
  <c r="AR750" i="2"/>
  <c r="AR755" i="2"/>
  <c r="AR756" i="2"/>
  <c r="AR775" i="2"/>
  <c r="AR781" i="2"/>
  <c r="AR819" i="2"/>
  <c r="AR12" i="2"/>
  <c r="AR13" i="2"/>
  <c r="AR34" i="2"/>
  <c r="AR38" i="2"/>
  <c r="AR47" i="2"/>
  <c r="AR50" i="2"/>
  <c r="AR52" i="2"/>
  <c r="AR59" i="2"/>
  <c r="AR63" i="2"/>
  <c r="AR71" i="2"/>
  <c r="AR72" i="2"/>
  <c r="AR75" i="2"/>
  <c r="AR86" i="2"/>
  <c r="AR90" i="2"/>
  <c r="AR94" i="2"/>
  <c r="AR96" i="2"/>
  <c r="AR99" i="2"/>
  <c r="AR101" i="2"/>
  <c r="AR108" i="2"/>
  <c r="AR112" i="2"/>
  <c r="AR116" i="2"/>
  <c r="AR128" i="2"/>
  <c r="AR129" i="2"/>
  <c r="AR132" i="2"/>
  <c r="AR133" i="2"/>
  <c r="AR134" i="2"/>
  <c r="AR135" i="2"/>
  <c r="AR138" i="2"/>
  <c r="AR139" i="2"/>
  <c r="AR148" i="2"/>
  <c r="AR149" i="2"/>
  <c r="AR151" i="2"/>
  <c r="AR152" i="2"/>
  <c r="AR155" i="2"/>
  <c r="AR164" i="2"/>
  <c r="AR165" i="2"/>
  <c r="AR166" i="2"/>
  <c r="AR167" i="2"/>
  <c r="AR172" i="2"/>
  <c r="AR173" i="2"/>
  <c r="AR174" i="2"/>
  <c r="AR175" i="2"/>
  <c r="AR180" i="2"/>
  <c r="AR181" i="2"/>
  <c r="AR182" i="2"/>
  <c r="AR186" i="2"/>
  <c r="AR195" i="2"/>
  <c r="AR203" i="2"/>
  <c r="AR204" i="2"/>
  <c r="AR207" i="2"/>
  <c r="AR208" i="2"/>
  <c r="AR211" i="2"/>
  <c r="AR212" i="2"/>
  <c r="AR215" i="2"/>
  <c r="AR216" i="2"/>
  <c r="AR232" i="2"/>
  <c r="AR686" i="2"/>
  <c r="AR701" i="2"/>
  <c r="AR702" i="2"/>
  <c r="AR708" i="2"/>
  <c r="AR709" i="2"/>
  <c r="AR710" i="2"/>
  <c r="AR711" i="2"/>
  <c r="AR729" i="2"/>
  <c r="AR773" i="2"/>
  <c r="AR786" i="2"/>
  <c r="AR800" i="2"/>
  <c r="AR811" i="2"/>
  <c r="AR817" i="2"/>
  <c r="AR33" i="2"/>
  <c r="AR35" i="2"/>
  <c r="AR36" i="2"/>
  <c r="AR37" i="2"/>
  <c r="AR51" i="2"/>
  <c r="AR57" i="2"/>
  <c r="AR58" i="2"/>
  <c r="AR60" i="2"/>
  <c r="AR61" i="2"/>
  <c r="AR62" i="2"/>
  <c r="AR64" i="2"/>
  <c r="AR67" i="2"/>
  <c r="AR70" i="2"/>
  <c r="AR73" i="2"/>
  <c r="AR74" i="2"/>
  <c r="AR79" i="2"/>
  <c r="AR80" i="2"/>
  <c r="AR97" i="2"/>
  <c r="AR98" i="2"/>
  <c r="AR107" i="2"/>
  <c r="AR121" i="2"/>
  <c r="AR136" i="2"/>
  <c r="AR137" i="2"/>
  <c r="AR140" i="2"/>
  <c r="AR141" i="2"/>
  <c r="AR142" i="2"/>
  <c r="AR143" i="2"/>
  <c r="AR146" i="2"/>
  <c r="AR147" i="2"/>
  <c r="AR153" i="2"/>
  <c r="AR154" i="2"/>
  <c r="AR158" i="2"/>
  <c r="AR184" i="2"/>
  <c r="AR188" i="2"/>
  <c r="AR189" i="2"/>
  <c r="AR191" i="2"/>
  <c r="AR193" i="2"/>
  <c r="AR194" i="2"/>
  <c r="AR205" i="2"/>
  <c r="AR206" i="2"/>
  <c r="AR209" i="2"/>
  <c r="AR210" i="2"/>
  <c r="AR213" i="2"/>
  <c r="AR214" i="2"/>
  <c r="AR217" i="2"/>
  <c r="AR219" i="2"/>
  <c r="AR220" i="2"/>
  <c r="AR223" i="2"/>
  <c r="AR224" i="2"/>
  <c r="AR227" i="2"/>
  <c r="AR228" i="2"/>
  <c r="AR231" i="2"/>
  <c r="AR691" i="2"/>
  <c r="AR778" i="2"/>
  <c r="AR790" i="2"/>
  <c r="AR809" i="2"/>
  <c r="AR815" i="2"/>
  <c r="AR23" i="2"/>
  <c r="AR24" i="2"/>
  <c r="AR39" i="2"/>
  <c r="AR40" i="2"/>
  <c r="AR41" i="2"/>
  <c r="AR42" i="2"/>
  <c r="AR44" i="2"/>
  <c r="AR45" i="2"/>
  <c r="AR46" i="2"/>
  <c r="AR56" i="2"/>
  <c r="AR65" i="2"/>
  <c r="AR66" i="2"/>
  <c r="AR68" i="2"/>
  <c r="AR69" i="2"/>
  <c r="AR78" i="2"/>
  <c r="AR81" i="2"/>
  <c r="AR83" i="2"/>
  <c r="AR84" i="2"/>
  <c r="AR103" i="2"/>
  <c r="AR104" i="2"/>
  <c r="AR105" i="2"/>
  <c r="AR106" i="2"/>
  <c r="AR118" i="2"/>
  <c r="AR120" i="2"/>
  <c r="AR122" i="2"/>
  <c r="AR123" i="2"/>
  <c r="AR144" i="2"/>
  <c r="AR145" i="2"/>
  <c r="AR156" i="2"/>
  <c r="AR157" i="2"/>
  <c r="AR159" i="2"/>
  <c r="AR160" i="2"/>
  <c r="AR163" i="2"/>
  <c r="AR168" i="2"/>
  <c r="AR169" i="2"/>
  <c r="AR170" i="2"/>
  <c r="AR171" i="2"/>
  <c r="AR176" i="2"/>
  <c r="AR177" i="2"/>
  <c r="AR178" i="2"/>
  <c r="AR179" i="2"/>
  <c r="AR190" i="2"/>
  <c r="AR192" i="2"/>
  <c r="AR196" i="2"/>
  <c r="AR197" i="2"/>
  <c r="AR198" i="2"/>
  <c r="AR200" i="2"/>
  <c r="AR201" i="2"/>
  <c r="AR218" i="2"/>
  <c r="AR221" i="2"/>
  <c r="AR222" i="2"/>
  <c r="AR225" i="2"/>
  <c r="AR226" i="2"/>
  <c r="AR689" i="2"/>
  <c r="AR726" i="2"/>
  <c r="AR735" i="2"/>
  <c r="AR736" i="2"/>
  <c r="AR737" i="2"/>
  <c r="AR746" i="2"/>
  <c r="AR770" i="2"/>
  <c r="AR783" i="2"/>
  <c r="AR807" i="2"/>
  <c r="AR821" i="2"/>
  <c r="AR19" i="2"/>
  <c r="AR20" i="2"/>
  <c r="AR21" i="2"/>
  <c r="AR43" i="2"/>
  <c r="AR48" i="2"/>
  <c r="AR49" i="2"/>
  <c r="AR53" i="2"/>
  <c r="AR54" i="2"/>
  <c r="AR55" i="2"/>
  <c r="AR76" i="2"/>
  <c r="AR77" i="2"/>
  <c r="AR82" i="2"/>
  <c r="AR85" i="2"/>
  <c r="AR87" i="2"/>
  <c r="AR88" i="2"/>
  <c r="AR89" i="2"/>
  <c r="AR91" i="2"/>
  <c r="AR92" i="2"/>
  <c r="AR93" i="2"/>
  <c r="AR95" i="2"/>
  <c r="AR100" i="2"/>
  <c r="AR102" i="2"/>
  <c r="AR109" i="2"/>
  <c r="AR110" i="2"/>
  <c r="AR111" i="2"/>
  <c r="AR113" i="2"/>
  <c r="AR114" i="2"/>
  <c r="AR115" i="2"/>
  <c r="AR117" i="2"/>
  <c r="AR119" i="2"/>
  <c r="AR124" i="2"/>
  <c r="AR125" i="2"/>
  <c r="AR126" i="2"/>
  <c r="AR127" i="2"/>
  <c r="AR130" i="2"/>
  <c r="AR131" i="2"/>
  <c r="AR150" i="2"/>
  <c r="AR161" i="2"/>
  <c r="AR162" i="2"/>
  <c r="AR183" i="2"/>
  <c r="AR185" i="2"/>
  <c r="AR187" i="2"/>
  <c r="AR199" i="2"/>
  <c r="AR202" i="2"/>
  <c r="AR229" i="2"/>
  <c r="AR230" i="2"/>
  <c r="AR5" i="2"/>
  <c r="AR4" i="2"/>
  <c r="AS234" i="2"/>
  <c r="AS235" i="2"/>
  <c r="AS236" i="2"/>
  <c r="AS239" i="2"/>
  <c r="AS240" i="2"/>
  <c r="AS245" i="2"/>
  <c r="AS253" i="2"/>
  <c r="AS255" i="2"/>
  <c r="AS259" i="2"/>
  <c r="AS261" i="2"/>
  <c r="AS262" i="2"/>
  <c r="AS264" i="2"/>
  <c r="AS267" i="2"/>
  <c r="AS272" i="2"/>
  <c r="AS273" i="2"/>
  <c r="AS281" i="2"/>
  <c r="AS284" i="2"/>
  <c r="AS288" i="2"/>
  <c r="AS293" i="2"/>
  <c r="AS296" i="2"/>
  <c r="AS297" i="2"/>
  <c r="AS300" i="2"/>
  <c r="AS305" i="2"/>
  <c r="AS314" i="2"/>
  <c r="AS319" i="2"/>
  <c r="AS321" i="2"/>
  <c r="AS327" i="2"/>
  <c r="AS329" i="2"/>
  <c r="AS334" i="2"/>
  <c r="AS336" i="2"/>
  <c r="AS339" i="2"/>
  <c r="AS341" i="2"/>
  <c r="AS350" i="2"/>
  <c r="AS354" i="2"/>
  <c r="AS356" i="2"/>
  <c r="AS365" i="2"/>
  <c r="AS366" i="2"/>
  <c r="AS369" i="2"/>
  <c r="AS376" i="2"/>
  <c r="AS382" i="2"/>
  <c r="AS383" i="2"/>
  <c r="AS385" i="2"/>
  <c r="AS393" i="2"/>
  <c r="AS395" i="2"/>
  <c r="AS396" i="2"/>
  <c r="AS402" i="2"/>
  <c r="AS409" i="2"/>
  <c r="AS411" i="2"/>
  <c r="AS414" i="2"/>
  <c r="AS424" i="2"/>
  <c r="AS429" i="2"/>
  <c r="AS432" i="2"/>
  <c r="AS433" i="2"/>
  <c r="AS436" i="2"/>
  <c r="AS440" i="2"/>
  <c r="AS442" i="2"/>
  <c r="AS443" i="2"/>
  <c r="AS449" i="2"/>
  <c r="AS455" i="2"/>
  <c r="AS456" i="2"/>
  <c r="AS464" i="2"/>
  <c r="AS475" i="2"/>
  <c r="AS476" i="2"/>
  <c r="AS477" i="2"/>
  <c r="AS482" i="2"/>
  <c r="AS491" i="2"/>
  <c r="AS492" i="2"/>
  <c r="AS493" i="2"/>
  <c r="AS498" i="2"/>
  <c r="AS507" i="2"/>
  <c r="AS508" i="2"/>
  <c r="AS509" i="2"/>
  <c r="AS514" i="2"/>
  <c r="AS521" i="2"/>
  <c r="AS527" i="2"/>
  <c r="AS528" i="2"/>
  <c r="AS530" i="2"/>
  <c r="AS534" i="2"/>
  <c r="AS536" i="2"/>
  <c r="AS539" i="2"/>
  <c r="AS540" i="2"/>
  <c r="AS545" i="2"/>
  <c r="AS546" i="2"/>
  <c r="AS550" i="2"/>
  <c r="AS238" i="2"/>
  <c r="AS241" i="2"/>
  <c r="AS246" i="2"/>
  <c r="AS254" i="2"/>
  <c r="AS257" i="2"/>
  <c r="AS258" i="2"/>
  <c r="AS266" i="2"/>
  <c r="AS268" i="2"/>
  <c r="AS275" i="2"/>
  <c r="AS278" i="2"/>
  <c r="AS279" i="2"/>
  <c r="AS289" i="2"/>
  <c r="AS290" i="2"/>
  <c r="AS291" i="2"/>
  <c r="AS301" i="2"/>
  <c r="AS304" i="2"/>
  <c r="AS308" i="2"/>
  <c r="AS311" i="2"/>
  <c r="AS313" i="2"/>
  <c r="AS316" i="2"/>
  <c r="AS323" i="2"/>
  <c r="AS326" i="2"/>
  <c r="AS328" i="2"/>
  <c r="AS338" i="2"/>
  <c r="AS340" i="2"/>
  <c r="AS343" i="2"/>
  <c r="AS345" i="2"/>
  <c r="AS358" i="2"/>
  <c r="AS361" i="2"/>
  <c r="AS363" i="2"/>
  <c r="AS367" i="2"/>
  <c r="AS368" i="2"/>
  <c r="AS371" i="2"/>
  <c r="AS373" i="2"/>
  <c r="AS378" i="2"/>
  <c r="AS379" i="2"/>
  <c r="AS389" i="2"/>
  <c r="AS391" i="2"/>
  <c r="AS392" i="2"/>
  <c r="AS398" i="2"/>
  <c r="AS405" i="2"/>
  <c r="AS406" i="2"/>
  <c r="AS408" i="2"/>
  <c r="AS415" i="2"/>
  <c r="AS418" i="2"/>
  <c r="AS420" i="2"/>
  <c r="AS421" i="2"/>
  <c r="AS428" i="2"/>
  <c r="AS434" i="2"/>
  <c r="AS435" i="2"/>
  <c r="AS438" i="2"/>
  <c r="AS439" i="2"/>
  <c r="AS445" i="2"/>
  <c r="AS451" i="2"/>
  <c r="AS452" i="2"/>
  <c r="AS454" i="2"/>
  <c r="AS457" i="2"/>
  <c r="AS461" i="2"/>
  <c r="AS463" i="2"/>
  <c r="AS465" i="2"/>
  <c r="AS469" i="2"/>
  <c r="AS473" i="2"/>
  <c r="AS478" i="2"/>
  <c r="AS487" i="2"/>
  <c r="AS488" i="2"/>
  <c r="AS489" i="2"/>
  <c r="AS494" i="2"/>
  <c r="AS503" i="2"/>
  <c r="AS504" i="2"/>
  <c r="AS505" i="2"/>
  <c r="AS510" i="2"/>
  <c r="AS517" i="2"/>
  <c r="AS520" i="2"/>
  <c r="AS523" i="2"/>
  <c r="AS524" i="2"/>
  <c r="AS535" i="2"/>
  <c r="AS538" i="2"/>
  <c r="AS541" i="2"/>
  <c r="AS548" i="2"/>
  <c r="AS551" i="2"/>
  <c r="AS552" i="2"/>
  <c r="AS233" i="2"/>
  <c r="AS242" i="2"/>
  <c r="AS244" i="2"/>
  <c r="AS248" i="2"/>
  <c r="AS249" i="2"/>
  <c r="AS256" i="2"/>
  <c r="AS260" i="2"/>
  <c r="AS265" i="2"/>
  <c r="AS269" i="2"/>
  <c r="AS276" i="2"/>
  <c r="AS277" i="2"/>
  <c r="AS280" i="2"/>
  <c r="AS283" i="2"/>
  <c r="AS286" i="2"/>
  <c r="AS294" i="2"/>
  <c r="AS295" i="2"/>
  <c r="AS298" i="2"/>
  <c r="AS299" i="2"/>
  <c r="AS307" i="2"/>
  <c r="AS310" i="2"/>
  <c r="AS318" i="2"/>
  <c r="AS320" i="2"/>
  <c r="AS322" i="2"/>
  <c r="AS324" i="2"/>
  <c r="AS331" i="2"/>
  <c r="AS333" i="2"/>
  <c r="AS342" i="2"/>
  <c r="AS344" i="2"/>
  <c r="AS347" i="2"/>
  <c r="AS349" i="2"/>
  <c r="AS353" i="2"/>
  <c r="AS357" i="2"/>
  <c r="AS359" i="2"/>
  <c r="AS360" i="2"/>
  <c r="AS362" i="2"/>
  <c r="AS364" i="2"/>
  <c r="AS370" i="2"/>
  <c r="AS372" i="2"/>
  <c r="AS377" i="2"/>
  <c r="AS380" i="2"/>
  <c r="AS387" i="2"/>
  <c r="AS388" i="2"/>
  <c r="AS394" i="2"/>
  <c r="AS401" i="2"/>
  <c r="AS403" i="2"/>
  <c r="AS404" i="2"/>
  <c r="AS407" i="2"/>
  <c r="AS410" i="2"/>
  <c r="AS416" i="2"/>
  <c r="AS417" i="2"/>
  <c r="AS419" i="2"/>
  <c r="AS422" i="2"/>
  <c r="AS426" i="2"/>
  <c r="AS430" i="2"/>
  <c r="AS437" i="2"/>
  <c r="AS441" i="2"/>
  <c r="AS448" i="2"/>
  <c r="AS450" i="2"/>
  <c r="AS453" i="2"/>
  <c r="AS458" i="2"/>
  <c r="AS460" i="2"/>
  <c r="AS462" i="2"/>
  <c r="AS466" i="2"/>
  <c r="AS468" i="2"/>
  <c r="AS472" i="2"/>
  <c r="AS474" i="2"/>
  <c r="AS483" i="2"/>
  <c r="AS484" i="2"/>
  <c r="AS485" i="2"/>
  <c r="AS490" i="2"/>
  <c r="AS499" i="2"/>
  <c r="AS500" i="2"/>
  <c r="AS501" i="2"/>
  <c r="AS506" i="2"/>
  <c r="AS515" i="2"/>
  <c r="AS516" i="2"/>
  <c r="AS518" i="2"/>
  <c r="AS519" i="2"/>
  <c r="AS522" i="2"/>
  <c r="AS525" i="2"/>
  <c r="AS532" i="2"/>
  <c r="AS542" i="2"/>
  <c r="AS547" i="2"/>
  <c r="AS553" i="2"/>
  <c r="AS554" i="2"/>
  <c r="AS237" i="2"/>
  <c r="AS243" i="2"/>
  <c r="AS247" i="2"/>
  <c r="AS250" i="2"/>
  <c r="AS251" i="2"/>
  <c r="AS252" i="2"/>
  <c r="AS263" i="2"/>
  <c r="AS270" i="2"/>
  <c r="AS271" i="2"/>
  <c r="AS274" i="2"/>
  <c r="AS282" i="2"/>
  <c r="AS285" i="2"/>
  <c r="AS287" i="2"/>
  <c r="AS292" i="2"/>
  <c r="AS302" i="2"/>
  <c r="AS303" i="2"/>
  <c r="AS306" i="2"/>
  <c r="AS309" i="2"/>
  <c r="AS312" i="2"/>
  <c r="AS315" i="2"/>
  <c r="AS317" i="2"/>
  <c r="AS325" i="2"/>
  <c r="AS330" i="2"/>
  <c r="AS332" i="2"/>
  <c r="AS335" i="2"/>
  <c r="AS337" i="2"/>
  <c r="AS346" i="2"/>
  <c r="AS348" i="2"/>
  <c r="AS351" i="2"/>
  <c r="AS352" i="2"/>
  <c r="AS355" i="2"/>
  <c r="AS374" i="2"/>
  <c r="AS375" i="2"/>
  <c r="AS381" i="2"/>
  <c r="AS384" i="2"/>
  <c r="AS386" i="2"/>
  <c r="AS390" i="2"/>
  <c r="AS397" i="2"/>
  <c r="AS399" i="2"/>
  <c r="AS400" i="2"/>
  <c r="AS412" i="2"/>
  <c r="AS413" i="2"/>
  <c r="AS423" i="2"/>
  <c r="AS425" i="2"/>
  <c r="AS427" i="2"/>
  <c r="AS431" i="2"/>
  <c r="AS444" i="2"/>
  <c r="AS446" i="2"/>
  <c r="AS447" i="2"/>
  <c r="AS459" i="2"/>
  <c r="AS467" i="2"/>
  <c r="AS470" i="2"/>
  <c r="AS471" i="2"/>
  <c r="AS479" i="2"/>
  <c r="AS480" i="2"/>
  <c r="AS481" i="2"/>
  <c r="AS486" i="2"/>
  <c r="AS495" i="2"/>
  <c r="AS496" i="2"/>
  <c r="AS497" i="2"/>
  <c r="AS502" i="2"/>
  <c r="AS511" i="2"/>
  <c r="AS512" i="2"/>
  <c r="AS513" i="2"/>
  <c r="AS526" i="2"/>
  <c r="AS529" i="2"/>
  <c r="AS531" i="2"/>
  <c r="AS533" i="2"/>
  <c r="AS537" i="2"/>
  <c r="AS543" i="2"/>
  <c r="AS544" i="2"/>
  <c r="AS549" i="2"/>
  <c r="AS556" i="2"/>
  <c r="AS563" i="2"/>
  <c r="AS565" i="2"/>
  <c r="AS566" i="2"/>
  <c r="AS572" i="2"/>
  <c r="AS579" i="2"/>
  <c r="AS581" i="2"/>
  <c r="AS582" i="2"/>
  <c r="AS588" i="2"/>
  <c r="AS591" i="2"/>
  <c r="AS599" i="2"/>
  <c r="AS600" i="2"/>
  <c r="AS604" i="2"/>
  <c r="AS607" i="2"/>
  <c r="AS617" i="2"/>
  <c r="AS619" i="2"/>
  <c r="AS622" i="2"/>
  <c r="AS624" i="2"/>
  <c r="AS628" i="2"/>
  <c r="AS629" i="2"/>
  <c r="AS635" i="2"/>
  <c r="AS640" i="2"/>
  <c r="AS649" i="2"/>
  <c r="AS650" i="2"/>
  <c r="AS651" i="2"/>
  <c r="AS656" i="2"/>
  <c r="AS665" i="2"/>
  <c r="AS666" i="2"/>
  <c r="AS667" i="2"/>
  <c r="AS672" i="2"/>
  <c r="AS677" i="2"/>
  <c r="AS678" i="2"/>
  <c r="AS680" i="2"/>
  <c r="AS688" i="2"/>
  <c r="AS693" i="2"/>
  <c r="AS694" i="2"/>
  <c r="AS696" i="2"/>
  <c r="AS699" i="2"/>
  <c r="AS703" i="2"/>
  <c r="AS710" i="2"/>
  <c r="AS713" i="2"/>
  <c r="AS714" i="2"/>
  <c r="AS719" i="2"/>
  <c r="AS728" i="2"/>
  <c r="AS729" i="2"/>
  <c r="AS730" i="2"/>
  <c r="AS735" i="2"/>
  <c r="AS744" i="2"/>
  <c r="AS745" i="2"/>
  <c r="AS746" i="2"/>
  <c r="AS751" i="2"/>
  <c r="AS760" i="2"/>
  <c r="AS761" i="2"/>
  <c r="AS762" i="2"/>
  <c r="AS767" i="2"/>
  <c r="AS788" i="2"/>
  <c r="AS789" i="2"/>
  <c r="AS790" i="2"/>
  <c r="AS799" i="2"/>
  <c r="AS802" i="2"/>
  <c r="AS804" i="2"/>
  <c r="AS806" i="2"/>
  <c r="AS810" i="2"/>
  <c r="AS816" i="2"/>
  <c r="AS817" i="2"/>
  <c r="AS819" i="2"/>
  <c r="AS6" i="2"/>
  <c r="AS12" i="2"/>
  <c r="AS15" i="2"/>
  <c r="AS16" i="2"/>
  <c r="AS18" i="2"/>
  <c r="AS19" i="2"/>
  <c r="AS26" i="2"/>
  <c r="AS29" i="2"/>
  <c r="AS36" i="2"/>
  <c r="AS38" i="2"/>
  <c r="AS39" i="2"/>
  <c r="AS45" i="2"/>
  <c r="AS46" i="2"/>
  <c r="AS47" i="2"/>
  <c r="AS52" i="2"/>
  <c r="AS54" i="2"/>
  <c r="AS57" i="2"/>
  <c r="AS59" i="2"/>
  <c r="AS60" i="2"/>
  <c r="AS66" i="2"/>
  <c r="AS559" i="2"/>
  <c r="AS561" i="2"/>
  <c r="AS562" i="2"/>
  <c r="AS568" i="2"/>
  <c r="AS575" i="2"/>
  <c r="AS577" i="2"/>
  <c r="AS578" i="2"/>
  <c r="AS584" i="2"/>
  <c r="AS590" i="2"/>
  <c r="AS592" i="2"/>
  <c r="AS595" i="2"/>
  <c r="AS597" i="2"/>
  <c r="AS598" i="2"/>
  <c r="AS601" i="2"/>
  <c r="AS603" i="2"/>
  <c r="AS606" i="2"/>
  <c r="AS608" i="2"/>
  <c r="AS618" i="2"/>
  <c r="AS621" i="2"/>
  <c r="AS625" i="2"/>
  <c r="AS630" i="2"/>
  <c r="AS631" i="2"/>
  <c r="AS634" i="2"/>
  <c r="AS636" i="2"/>
  <c r="AS645" i="2"/>
  <c r="AS646" i="2"/>
  <c r="AS647" i="2"/>
  <c r="AS652" i="2"/>
  <c r="AS661" i="2"/>
  <c r="AS662" i="2"/>
  <c r="AS663" i="2"/>
  <c r="AS668" i="2"/>
  <c r="AS689" i="2"/>
  <c r="AS690" i="2"/>
  <c r="AS700" i="2"/>
  <c r="AS702" i="2"/>
  <c r="AS705" i="2"/>
  <c r="AS706" i="2"/>
  <c r="AS709" i="2"/>
  <c r="AS715" i="2"/>
  <c r="AS724" i="2"/>
  <c r="AS725" i="2"/>
  <c r="AS726" i="2"/>
  <c r="AS731" i="2"/>
  <c r="AS740" i="2"/>
  <c r="AS741" i="2"/>
  <c r="AS742" i="2"/>
  <c r="AS747" i="2"/>
  <c r="AS756" i="2"/>
  <c r="AS757" i="2"/>
  <c r="AS758" i="2"/>
  <c r="AS763" i="2"/>
  <c r="AS772" i="2"/>
  <c r="AS773" i="2"/>
  <c r="AS774" i="2"/>
  <c r="AS780" i="2"/>
  <c r="AS781" i="2"/>
  <c r="AS782" i="2"/>
  <c r="AS791" i="2"/>
  <c r="AS794" i="2"/>
  <c r="AS800" i="2"/>
  <c r="AS801" i="2"/>
  <c r="AS803" i="2"/>
  <c r="AS807" i="2"/>
  <c r="AS809" i="2"/>
  <c r="AS812" i="2"/>
  <c r="AS813" i="2"/>
  <c r="AS820" i="2"/>
  <c r="AS821" i="2"/>
  <c r="AS9" i="2"/>
  <c r="AS10" i="2"/>
  <c r="AS21" i="2"/>
  <c r="AS32" i="2"/>
  <c r="AS34" i="2"/>
  <c r="AS35" i="2"/>
  <c r="AS41" i="2"/>
  <c r="AS42" i="2"/>
  <c r="AS43" i="2"/>
  <c r="AS48" i="2"/>
  <c r="AS53" i="2"/>
  <c r="AS62" i="2"/>
  <c r="AS557" i="2"/>
  <c r="AS558" i="2"/>
  <c r="AS564" i="2"/>
  <c r="AS571" i="2"/>
  <c r="AS573" i="2"/>
  <c r="AS574" i="2"/>
  <c r="AS580" i="2"/>
  <c r="AS587" i="2"/>
  <c r="AS589" i="2"/>
  <c r="AS593" i="2"/>
  <c r="AS594" i="2"/>
  <c r="AS602" i="2"/>
  <c r="AS605" i="2"/>
  <c r="AS609" i="2"/>
  <c r="AS612" i="2"/>
  <c r="AS614" i="2"/>
  <c r="AS615" i="2"/>
  <c r="AS627" i="2"/>
  <c r="AS632" i="2"/>
  <c r="AS641" i="2"/>
  <c r="AS642" i="2"/>
  <c r="AS643" i="2"/>
  <c r="AS648" i="2"/>
  <c r="AS657" i="2"/>
  <c r="AS658" i="2"/>
  <c r="AS659" i="2"/>
  <c r="AS664" i="2"/>
  <c r="AS673" i="2"/>
  <c r="AS674" i="2"/>
  <c r="AS675" i="2"/>
  <c r="AS681" i="2"/>
  <c r="AS682" i="2"/>
  <c r="AS683" i="2"/>
  <c r="AS691" i="2"/>
  <c r="AS701" i="2"/>
  <c r="AS704" i="2"/>
  <c r="AS707" i="2"/>
  <c r="AS711" i="2"/>
  <c r="AS720" i="2"/>
  <c r="AS721" i="2"/>
  <c r="AS722" i="2"/>
  <c r="AS727" i="2"/>
  <c r="AS736" i="2"/>
  <c r="AS737" i="2"/>
  <c r="AS738" i="2"/>
  <c r="AS743" i="2"/>
  <c r="AS752" i="2"/>
  <c r="AS753" i="2"/>
  <c r="AS754" i="2"/>
  <c r="AS759" i="2"/>
  <c r="AS768" i="2"/>
  <c r="AS769" i="2"/>
  <c r="AS770" i="2"/>
  <c r="AS775" i="2"/>
  <c r="AS778" i="2"/>
  <c r="AS783" i="2"/>
  <c r="AS784" i="2"/>
  <c r="AS785" i="2"/>
  <c r="AS786" i="2"/>
  <c r="AS792" i="2"/>
  <c r="AS793" i="2"/>
  <c r="AS796" i="2"/>
  <c r="AS797" i="2"/>
  <c r="AS808" i="2"/>
  <c r="AS811" i="2"/>
  <c r="AS814" i="2"/>
  <c r="AS822" i="2"/>
  <c r="AS7" i="2"/>
  <c r="AS8" i="2"/>
  <c r="AS24" i="2"/>
  <c r="AS30" i="2"/>
  <c r="AS31" i="2"/>
  <c r="AS37" i="2"/>
  <c r="AS44" i="2"/>
  <c r="AS55" i="2"/>
  <c r="AS58" i="2"/>
  <c r="AS65" i="2"/>
  <c r="AS555" i="2"/>
  <c r="AS560" i="2"/>
  <c r="AS567" i="2"/>
  <c r="AS569" i="2"/>
  <c r="AS570" i="2"/>
  <c r="AS576" i="2"/>
  <c r="AS583" i="2"/>
  <c r="AS585" i="2"/>
  <c r="AS586" i="2"/>
  <c r="AS596" i="2"/>
  <c r="AS610" i="2"/>
  <c r="AS611" i="2"/>
  <c r="AS613" i="2"/>
  <c r="AS616" i="2"/>
  <c r="AS620" i="2"/>
  <c r="AS623" i="2"/>
  <c r="AS626" i="2"/>
  <c r="AS633" i="2"/>
  <c r="AS637" i="2"/>
  <c r="AS638" i="2"/>
  <c r="AS639" i="2"/>
  <c r="AS644" i="2"/>
  <c r="AS653" i="2"/>
  <c r="AS654" i="2"/>
  <c r="AS655" i="2"/>
  <c r="AS660" i="2"/>
  <c r="AS669" i="2"/>
  <c r="AS670" i="2"/>
  <c r="AS671" i="2"/>
  <c r="AS676" i="2"/>
  <c r="AS679" i="2"/>
  <c r="AS684" i="2"/>
  <c r="AS685" i="2"/>
  <c r="AS686" i="2"/>
  <c r="AS687" i="2"/>
  <c r="AS692" i="2"/>
  <c r="AS695" i="2"/>
  <c r="AS697" i="2"/>
  <c r="AS698" i="2"/>
  <c r="AS708" i="2"/>
  <c r="AS712" i="2"/>
  <c r="AS716" i="2"/>
  <c r="AS717" i="2"/>
  <c r="AS718" i="2"/>
  <c r="AS723" i="2"/>
  <c r="AS732" i="2"/>
  <c r="AS733" i="2"/>
  <c r="AS734" i="2"/>
  <c r="AS739" i="2"/>
  <c r="AS748" i="2"/>
  <c r="AS749" i="2"/>
  <c r="AS750" i="2"/>
  <c r="AS755" i="2"/>
  <c r="AS764" i="2"/>
  <c r="AS765" i="2"/>
  <c r="AS766" i="2"/>
  <c r="AS771" i="2"/>
  <c r="AS776" i="2"/>
  <c r="AS777" i="2"/>
  <c r="AS779" i="2"/>
  <c r="AS787" i="2"/>
  <c r="AS795" i="2"/>
  <c r="AS798" i="2"/>
  <c r="AS805" i="2"/>
  <c r="AS815" i="2"/>
  <c r="AS818" i="2"/>
  <c r="AS11" i="2"/>
  <c r="AS13" i="2"/>
  <c r="AS14" i="2"/>
  <c r="AS17" i="2"/>
  <c r="AS20" i="2"/>
  <c r="AS22" i="2"/>
  <c r="AS23" i="2"/>
  <c r="AS25" i="2"/>
  <c r="AS27" i="2"/>
  <c r="AS28" i="2"/>
  <c r="AS33" i="2"/>
  <c r="AS40" i="2"/>
  <c r="AS49" i="2"/>
  <c r="AS50" i="2"/>
  <c r="AS51" i="2"/>
  <c r="AS56" i="2"/>
  <c r="AS61" i="2"/>
  <c r="AS63" i="2"/>
  <c r="AS64" i="2"/>
  <c r="AS68" i="2"/>
  <c r="AS70" i="2"/>
  <c r="AS74" i="2"/>
  <c r="AS79" i="2"/>
  <c r="AS88" i="2"/>
  <c r="AS89" i="2"/>
  <c r="AS90" i="2"/>
  <c r="AS98" i="2"/>
  <c r="AS105" i="2"/>
  <c r="AS108" i="2"/>
  <c r="AS113" i="2"/>
  <c r="AS118" i="2"/>
  <c r="AS123" i="2"/>
  <c r="AS142" i="2"/>
  <c r="AS222" i="2"/>
  <c r="AS67" i="2"/>
  <c r="AS71" i="2"/>
  <c r="AS75" i="2"/>
  <c r="AS84" i="2"/>
  <c r="AS85" i="2"/>
  <c r="AS86" i="2"/>
  <c r="AS91" i="2"/>
  <c r="AS99" i="2"/>
  <c r="AS101" i="2"/>
  <c r="AS104" i="2"/>
  <c r="AS109" i="2"/>
  <c r="AS120" i="2"/>
  <c r="AS128" i="2"/>
  <c r="AS136" i="2"/>
  <c r="AS144" i="2"/>
  <c r="AS148" i="2"/>
  <c r="AS149" i="2"/>
  <c r="AS151" i="2"/>
  <c r="AS154" i="2"/>
  <c r="AS157" i="2"/>
  <c r="AS159" i="2"/>
  <c r="AS163" i="2"/>
  <c r="AS164" i="2"/>
  <c r="AS167" i="2"/>
  <c r="AS168" i="2"/>
  <c r="AS171" i="2"/>
  <c r="AS172" i="2"/>
  <c r="AS175" i="2"/>
  <c r="AS179" i="2"/>
  <c r="AS180" i="2"/>
  <c r="AS183" i="2"/>
  <c r="AS184" i="2"/>
  <c r="AS186" i="2"/>
  <c r="AS226" i="2"/>
  <c r="AS73" i="2"/>
  <c r="AS76" i="2"/>
  <c r="AS77" i="2"/>
  <c r="AS80" i="2"/>
  <c r="AS81" i="2"/>
  <c r="AS82" i="2"/>
  <c r="AS87" i="2"/>
  <c r="AS94" i="2"/>
  <c r="AS96" i="2"/>
  <c r="AS97" i="2"/>
  <c r="AS100" i="2"/>
  <c r="AS102" i="2"/>
  <c r="AS106" i="2"/>
  <c r="AS114" i="2"/>
  <c r="AS115" i="2"/>
  <c r="AS116" i="2"/>
  <c r="AS122" i="2"/>
  <c r="AS125" i="2"/>
  <c r="AS127" i="2"/>
  <c r="AS130" i="2"/>
  <c r="AS133" i="2"/>
  <c r="AS135" i="2"/>
  <c r="AS138" i="2"/>
  <c r="AS141" i="2"/>
  <c r="AS143" i="2"/>
  <c r="AS146" i="2"/>
  <c r="AS150" i="2"/>
  <c r="AS155" i="2"/>
  <c r="AS156" i="2"/>
  <c r="AS158" i="2"/>
  <c r="AS191" i="2"/>
  <c r="AS193" i="2"/>
  <c r="AS194" i="2"/>
  <c r="AS201" i="2"/>
  <c r="AS204" i="2"/>
  <c r="AS207" i="2"/>
  <c r="AS210" i="2"/>
  <c r="AS212" i="2"/>
  <c r="AS217" i="2"/>
  <c r="AS219" i="2"/>
  <c r="AS223" i="2"/>
  <c r="AS227" i="2"/>
  <c r="AS129" i="2"/>
  <c r="AS134" i="2"/>
  <c r="AS139" i="2"/>
  <c r="AS145" i="2"/>
  <c r="AS200" i="2"/>
  <c r="AS206" i="2"/>
  <c r="AS214" i="2"/>
  <c r="AS220" i="2"/>
  <c r="AS228" i="2"/>
  <c r="AS176" i="2"/>
  <c r="AS190" i="2"/>
  <c r="AS202" i="2"/>
  <c r="AS213" i="2"/>
  <c r="AS69" i="2"/>
  <c r="AS72" i="2"/>
  <c r="AS78" i="2"/>
  <c r="AS83" i="2"/>
  <c r="AS92" i="2"/>
  <c r="AS93" i="2"/>
  <c r="AS95" i="2"/>
  <c r="AS103" i="2"/>
  <c r="AS107" i="2"/>
  <c r="AS110" i="2"/>
  <c r="AS111" i="2"/>
  <c r="AS112" i="2"/>
  <c r="AS117" i="2"/>
  <c r="AS121" i="2"/>
  <c r="AS124" i="2"/>
  <c r="AS132" i="2"/>
  <c r="AS140" i="2"/>
  <c r="AS152" i="2"/>
  <c r="AS153" i="2"/>
  <c r="AS160" i="2"/>
  <c r="AS161" i="2"/>
  <c r="AS162" i="2"/>
  <c r="AS165" i="2"/>
  <c r="AS166" i="2"/>
  <c r="AS169" i="2"/>
  <c r="AS170" i="2"/>
  <c r="AS173" i="2"/>
  <c r="AS174" i="2"/>
  <c r="AS177" i="2"/>
  <c r="AS178" i="2"/>
  <c r="AS181" i="2"/>
  <c r="AS182" i="2"/>
  <c r="AS187" i="2"/>
  <c r="AS188" i="2"/>
  <c r="AS195" i="2"/>
  <c r="AS196" i="2"/>
  <c r="AS199" i="2"/>
  <c r="AS209" i="2"/>
  <c r="AS216" i="2"/>
  <c r="AS221" i="2"/>
  <c r="AS225" i="2"/>
  <c r="AS230" i="2"/>
  <c r="AS231" i="2"/>
  <c r="AS119" i="2"/>
  <c r="AS126" i="2"/>
  <c r="AS131" i="2"/>
  <c r="AS137" i="2"/>
  <c r="AS147" i="2"/>
  <c r="AS198" i="2"/>
  <c r="AS203" i="2"/>
  <c r="AS208" i="2"/>
  <c r="AS211" i="2"/>
  <c r="AS224" i="2"/>
  <c r="AS232" i="2"/>
  <c r="AS185" i="2"/>
  <c r="AS189" i="2"/>
  <c r="AS192" i="2"/>
  <c r="AS197" i="2"/>
  <c r="AS205" i="2"/>
  <c r="AS215" i="2"/>
  <c r="AS218" i="2"/>
  <c r="AS229" i="2"/>
  <c r="AS4" i="2"/>
  <c r="AS5" i="2"/>
  <c r="B58" i="2"/>
  <c r="B59" i="2" s="1"/>
  <c r="B42" i="2"/>
  <c r="D42" i="2" s="1"/>
  <c r="B12" i="2"/>
  <c r="D36" i="4" l="1"/>
  <c r="D34" i="4"/>
  <c r="D35" i="4" s="1"/>
  <c r="C31" i="4"/>
  <c r="B38" i="2"/>
  <c r="E38" i="2" s="1"/>
  <c r="B26" i="4"/>
  <c r="C29" i="4" s="1"/>
  <c r="AG235" i="2"/>
  <c r="AG241" i="2"/>
  <c r="AG242" i="2"/>
  <c r="AG243" i="2"/>
  <c r="AG244" i="2"/>
  <c r="AG249" i="2"/>
  <c r="AG256" i="2"/>
  <c r="AG261" i="2"/>
  <c r="AG264" i="2"/>
  <c r="AG265" i="2"/>
  <c r="AG266" i="2"/>
  <c r="AG268" i="2"/>
  <c r="AG269" i="2"/>
  <c r="AG270" i="2"/>
  <c r="AG271" i="2"/>
  <c r="AG276" i="2"/>
  <c r="AG277" i="2"/>
  <c r="AG279" i="2"/>
  <c r="AG282" i="2"/>
  <c r="AG284" i="2"/>
  <c r="AG285" i="2"/>
  <c r="AG292" i="2"/>
  <c r="AG296" i="2"/>
  <c r="AG297" i="2"/>
  <c r="AG299" i="2"/>
  <c r="AG310" i="2"/>
  <c r="AG313" i="2"/>
  <c r="AG316" i="2"/>
  <c r="AG319" i="2"/>
  <c r="AG324" i="2"/>
  <c r="AG325" i="2"/>
  <c r="AG326" i="2"/>
  <c r="AG335" i="2"/>
  <c r="AG341" i="2"/>
  <c r="AG345" i="2"/>
  <c r="AG348" i="2"/>
  <c r="AG349" i="2"/>
  <c r="AG353" i="2"/>
  <c r="AG357" i="2"/>
  <c r="AG365" i="2"/>
  <c r="AG367" i="2"/>
  <c r="AG368" i="2"/>
  <c r="AG372" i="2"/>
  <c r="AG374" i="2"/>
  <c r="AG376" i="2"/>
  <c r="AG377" i="2"/>
  <c r="AG378" i="2"/>
  <c r="AG384" i="2"/>
  <c r="AG387" i="2"/>
  <c r="AG389" i="2"/>
  <c r="AG393" i="2"/>
  <c r="AG402" i="2"/>
  <c r="AG405" i="2"/>
  <c r="AG407" i="2"/>
  <c r="AG408" i="2"/>
  <c r="AG410" i="2"/>
  <c r="AG414" i="2"/>
  <c r="AG415" i="2"/>
  <c r="AG416" i="2"/>
  <c r="AG417" i="2"/>
  <c r="AG426" i="2"/>
  <c r="AG434" i="2"/>
  <c r="AG435" i="2"/>
  <c r="AG438" i="2"/>
  <c r="AG440" i="2"/>
  <c r="AG444" i="2"/>
  <c r="AG455" i="2"/>
  <c r="AG462" i="2"/>
  <c r="AG463" i="2"/>
  <c r="AG469" i="2"/>
  <c r="AG476" i="2"/>
  <c r="AG484" i="2"/>
  <c r="AG488" i="2"/>
  <c r="AG492" i="2"/>
  <c r="AG233" i="2"/>
  <c r="AG238" i="2"/>
  <c r="AG239" i="2"/>
  <c r="AG245" i="2"/>
  <c r="AG252" i="2"/>
  <c r="AG257" i="2"/>
  <c r="AG259" i="2"/>
  <c r="AG262" i="2"/>
  <c r="AG274" i="2"/>
  <c r="AG291" i="2"/>
  <c r="AG293" i="2"/>
  <c r="AG294" i="2"/>
  <c r="AG306" i="2"/>
  <c r="AG308" i="2"/>
  <c r="AG314" i="2"/>
  <c r="AG317" i="2"/>
  <c r="AG320" i="2"/>
  <c r="AG321" i="2"/>
  <c r="AG327" i="2"/>
  <c r="AG330" i="2"/>
  <c r="AG332" i="2"/>
  <c r="AG333" i="2"/>
  <c r="AG337" i="2"/>
  <c r="AG340" i="2"/>
  <c r="AG344" i="2"/>
  <c r="AG346" i="2"/>
  <c r="AG352" i="2"/>
  <c r="AG356" i="2"/>
  <c r="AG358" i="2"/>
  <c r="AG364" i="2"/>
  <c r="AG366" i="2"/>
  <c r="AG370" i="2"/>
  <c r="AG375" i="2"/>
  <c r="AG390" i="2"/>
  <c r="AG397" i="2"/>
  <c r="AG403" i="2"/>
  <c r="AG406" i="2"/>
  <c r="AG411" i="2"/>
  <c r="AG412" i="2"/>
  <c r="AG418" i="2"/>
  <c r="AG421" i="2"/>
  <c r="AG430" i="2"/>
  <c r="AG441" i="2"/>
  <c r="AG448" i="2"/>
  <c r="AG452" i="2"/>
  <c r="AG457" i="2"/>
  <c r="AG458" i="2"/>
  <c r="AG459" i="2"/>
  <c r="AG460" i="2"/>
  <c r="AG472" i="2"/>
  <c r="AG481" i="2"/>
  <c r="AG485" i="2"/>
  <c r="AG489" i="2"/>
  <c r="AG236" i="2"/>
  <c r="AG246" i="2"/>
  <c r="AG247" i="2"/>
  <c r="AG253" i="2"/>
  <c r="AG254" i="2"/>
  <c r="AG255" i="2"/>
  <c r="AG258" i="2"/>
  <c r="AG267" i="2"/>
  <c r="AG278" i="2"/>
  <c r="AG283" i="2"/>
  <c r="AG286" i="2"/>
  <c r="AG295" i="2"/>
  <c r="AG300" i="2"/>
  <c r="AG301" i="2"/>
  <c r="AG302" i="2"/>
  <c r="AG304" i="2"/>
  <c r="AG311" i="2"/>
  <c r="AG318" i="2"/>
  <c r="AG322" i="2"/>
  <c r="AG336" i="2"/>
  <c r="AG338" i="2"/>
  <c r="AG342" i="2"/>
  <c r="AG347" i="2"/>
  <c r="AG350" i="2"/>
  <c r="AG354" i="2"/>
  <c r="AG361" i="2"/>
  <c r="AG371" i="2"/>
  <c r="AG379" i="2"/>
  <c r="AG385" i="2"/>
  <c r="AG386" i="2"/>
  <c r="AG388" i="2"/>
  <c r="AG391" i="2"/>
  <c r="AG392" i="2"/>
  <c r="AG394" i="2"/>
  <c r="AG398" i="2"/>
  <c r="AG401" i="2"/>
  <c r="AG404" i="2"/>
  <c r="AG409" i="2"/>
  <c r="AG427" i="2"/>
  <c r="AG428" i="2"/>
  <c r="AG431" i="2"/>
  <c r="AG432" i="2"/>
  <c r="AG433" i="2"/>
  <c r="AG436" i="2"/>
  <c r="AG439" i="2"/>
  <c r="AG442" i="2"/>
  <c r="AG443" i="2"/>
  <c r="AG445" i="2"/>
  <c r="AG449" i="2"/>
  <c r="AG453" i="2"/>
  <c r="AG454" i="2"/>
  <c r="AG456" i="2"/>
  <c r="AG461" i="2"/>
  <c r="AG464" i="2"/>
  <c r="AG470" i="2"/>
  <c r="AG471" i="2"/>
  <c r="AG473" i="2"/>
  <c r="AG478" i="2"/>
  <c r="AG479" i="2"/>
  <c r="AG494" i="2"/>
  <c r="AG495" i="2"/>
  <c r="AG234" i="2"/>
  <c r="AG237" i="2"/>
  <c r="AG240" i="2"/>
  <c r="AG248" i="2"/>
  <c r="AG250" i="2"/>
  <c r="AG251" i="2"/>
  <c r="AG260" i="2"/>
  <c r="AG263" i="2"/>
  <c r="AG272" i="2"/>
  <c r="AG273" i="2"/>
  <c r="AG275" i="2"/>
  <c r="AG280" i="2"/>
  <c r="AG281" i="2"/>
  <c r="AG287" i="2"/>
  <c r="AG288" i="2"/>
  <c r="AG289" i="2"/>
  <c r="AG290" i="2"/>
  <c r="AG298" i="2"/>
  <c r="AG303" i="2"/>
  <c r="AG305" i="2"/>
  <c r="AG307" i="2"/>
  <c r="AG309" i="2"/>
  <c r="AG312" i="2"/>
  <c r="AG315" i="2"/>
  <c r="AG323" i="2"/>
  <c r="AG328" i="2"/>
  <c r="AG329" i="2"/>
  <c r="AG331" i="2"/>
  <c r="AG334" i="2"/>
  <c r="AG339" i="2"/>
  <c r="AG343" i="2"/>
  <c r="AG351" i="2"/>
  <c r="AG355" i="2"/>
  <c r="AG359" i="2"/>
  <c r="AG360" i="2"/>
  <c r="AG362" i="2"/>
  <c r="AG363" i="2"/>
  <c r="AG369" i="2"/>
  <c r="AG373" i="2"/>
  <c r="AG380" i="2"/>
  <c r="AG381" i="2"/>
  <c r="AG382" i="2"/>
  <c r="AG383" i="2"/>
  <c r="AG395" i="2"/>
  <c r="AG396" i="2"/>
  <c r="AG399" i="2"/>
  <c r="AG400" i="2"/>
  <c r="AG413" i="2"/>
  <c r="AG419" i="2"/>
  <c r="AG420" i="2"/>
  <c r="AG422" i="2"/>
  <c r="AG423" i="2"/>
  <c r="AG424" i="2"/>
  <c r="AG425" i="2"/>
  <c r="AG429" i="2"/>
  <c r="AG437" i="2"/>
  <c r="AG446" i="2"/>
  <c r="AG447" i="2"/>
  <c r="AG450" i="2"/>
  <c r="AG451" i="2"/>
  <c r="AG465" i="2"/>
  <c r="AG466" i="2"/>
  <c r="AG467" i="2"/>
  <c r="AG468" i="2"/>
  <c r="AG474" i="2"/>
  <c r="AG475" i="2"/>
  <c r="AG477" i="2"/>
  <c r="AG480" i="2"/>
  <c r="AG482" i="2"/>
  <c r="AG483" i="2"/>
  <c r="AG486" i="2"/>
  <c r="AG487" i="2"/>
  <c r="AG490" i="2"/>
  <c r="AG491" i="2"/>
  <c r="AG493" i="2"/>
  <c r="AG496" i="2"/>
  <c r="AG498" i="2"/>
  <c r="AG499" i="2"/>
  <c r="AG502" i="2"/>
  <c r="AG503" i="2"/>
  <c r="AG506" i="2"/>
  <c r="AG507" i="2"/>
  <c r="AG509" i="2"/>
  <c r="AG512" i="2"/>
  <c r="AG516" i="2"/>
  <c r="AG521" i="2"/>
  <c r="AG524" i="2"/>
  <c r="AG529" i="2"/>
  <c r="AG532" i="2"/>
  <c r="AG538" i="2"/>
  <c r="AG545" i="2"/>
  <c r="AG546" i="2"/>
  <c r="AG548" i="2"/>
  <c r="AG553" i="2"/>
  <c r="AG554" i="2"/>
  <c r="AG556" i="2"/>
  <c r="AG559" i="2"/>
  <c r="AG562" i="2"/>
  <c r="AG565" i="2"/>
  <c r="AG566" i="2"/>
  <c r="AG568" i="2"/>
  <c r="AG571" i="2"/>
  <c r="AG575" i="2"/>
  <c r="AG585" i="2"/>
  <c r="AG586" i="2"/>
  <c r="AG589" i="2"/>
  <c r="AG590" i="2"/>
  <c r="AG596" i="2"/>
  <c r="AG599" i="2"/>
  <c r="AG601" i="2"/>
  <c r="AG602" i="2"/>
  <c r="AG603" i="2"/>
  <c r="AG605" i="2"/>
  <c r="AG606" i="2"/>
  <c r="AG500" i="2"/>
  <c r="AG504" i="2"/>
  <c r="AG508" i="2"/>
  <c r="AG513" i="2"/>
  <c r="AG517" i="2"/>
  <c r="AG525" i="2"/>
  <c r="AG526" i="2"/>
  <c r="AG527" i="2"/>
  <c r="AG528" i="2"/>
  <c r="AG533" i="2"/>
  <c r="AG534" i="2"/>
  <c r="AG535" i="2"/>
  <c r="AG536" i="2"/>
  <c r="AG539" i="2"/>
  <c r="AG557" i="2"/>
  <c r="AG558" i="2"/>
  <c r="AG569" i="2"/>
  <c r="AG572" i="2"/>
  <c r="AG579" i="2"/>
  <c r="AG583" i="2"/>
  <c r="AG597" i="2"/>
  <c r="AG600" i="2"/>
  <c r="AG612" i="2"/>
  <c r="AG615" i="2"/>
  <c r="AG621" i="2"/>
  <c r="AG629" i="2"/>
  <c r="AG632" i="2"/>
  <c r="AG633" i="2"/>
  <c r="AG634" i="2"/>
  <c r="AG640" i="2"/>
  <c r="AG641" i="2"/>
  <c r="AG647" i="2"/>
  <c r="AG651" i="2"/>
  <c r="AG656" i="2"/>
  <c r="AG657" i="2"/>
  <c r="AG663" i="2"/>
  <c r="AG667" i="2"/>
  <c r="AG672" i="2"/>
  <c r="AG673" i="2"/>
  <c r="AG680" i="2"/>
  <c r="AG681" i="2"/>
  <c r="AG686" i="2"/>
  <c r="AG695" i="2"/>
  <c r="AG698" i="2"/>
  <c r="AG712" i="2"/>
  <c r="AG713" i="2"/>
  <c r="AG714" i="2"/>
  <c r="AG722" i="2"/>
  <c r="AG725" i="2"/>
  <c r="AG727" i="2"/>
  <c r="AG728" i="2"/>
  <c r="AG738" i="2"/>
  <c r="AG741" i="2"/>
  <c r="AG743" i="2"/>
  <c r="AG744" i="2"/>
  <c r="AG754" i="2"/>
  <c r="AG757" i="2"/>
  <c r="AG759" i="2"/>
  <c r="AG760" i="2"/>
  <c r="AG770" i="2"/>
  <c r="AG773" i="2"/>
  <c r="AG775" i="2"/>
  <c r="AG776" i="2"/>
  <c r="AG777" i="2"/>
  <c r="AG781" i="2"/>
  <c r="AG783" i="2"/>
  <c r="AG784" i="2"/>
  <c r="AG787" i="2"/>
  <c r="AG788" i="2"/>
  <c r="AG789" i="2"/>
  <c r="AG791" i="2"/>
  <c r="AG792" i="2"/>
  <c r="AG793" i="2"/>
  <c r="AG795" i="2"/>
  <c r="AG806" i="2"/>
  <c r="AG807" i="2"/>
  <c r="AG808" i="2"/>
  <c r="AG497" i="2"/>
  <c r="AG501" i="2"/>
  <c r="AG505" i="2"/>
  <c r="AG520" i="2"/>
  <c r="AG522" i="2"/>
  <c r="AG523" i="2"/>
  <c r="AG530" i="2"/>
  <c r="AG531" i="2"/>
  <c r="AG537" i="2"/>
  <c r="AG541" i="2"/>
  <c r="AG542" i="2"/>
  <c r="AG543" i="2"/>
  <c r="AG544" i="2"/>
  <c r="AG549" i="2"/>
  <c r="AG560" i="2"/>
  <c r="AG563" i="2"/>
  <c r="AG567" i="2"/>
  <c r="AG570" i="2"/>
  <c r="AG573" i="2"/>
  <c r="AG574" i="2"/>
  <c r="AG576" i="2"/>
  <c r="AG580" i="2"/>
  <c r="AG587" i="2"/>
  <c r="AG591" i="2"/>
  <c r="AG595" i="2"/>
  <c r="AG598" i="2"/>
  <c r="AG604" i="2"/>
  <c r="AG607" i="2"/>
  <c r="AG616" i="2"/>
  <c r="AG510" i="2"/>
  <c r="AG511" i="2"/>
  <c r="AG514" i="2"/>
  <c r="AG515" i="2"/>
  <c r="AG518" i="2"/>
  <c r="AG519" i="2"/>
  <c r="AG540" i="2"/>
  <c r="AG547" i="2"/>
  <c r="AG550" i="2"/>
  <c r="AG551" i="2"/>
  <c r="AG552" i="2"/>
  <c r="AG555" i="2"/>
  <c r="AG561" i="2"/>
  <c r="AG564" i="2"/>
  <c r="AG577" i="2"/>
  <c r="AG578" i="2"/>
  <c r="AG581" i="2"/>
  <c r="AG582" i="2"/>
  <c r="AG584" i="2"/>
  <c r="AG588" i="2"/>
  <c r="AG592" i="2"/>
  <c r="AG593" i="2"/>
  <c r="AG594" i="2"/>
  <c r="AG608" i="2"/>
  <c r="AG609" i="2"/>
  <c r="AG610" i="2"/>
  <c r="AG611" i="2"/>
  <c r="AG613" i="2"/>
  <c r="AG614" i="2"/>
  <c r="AG620" i="2"/>
  <c r="AG627" i="2"/>
  <c r="AG636" i="2"/>
  <c r="AG637" i="2"/>
  <c r="AG646" i="2"/>
  <c r="AG648" i="2"/>
  <c r="AG649" i="2"/>
  <c r="AG652" i="2"/>
  <c r="AG653" i="2"/>
  <c r="AG662" i="2"/>
  <c r="AG664" i="2"/>
  <c r="AG665" i="2"/>
  <c r="AG668" i="2"/>
  <c r="AG669" i="2"/>
  <c r="AG679" i="2"/>
  <c r="AG687" i="2"/>
  <c r="AG696" i="2"/>
  <c r="AG697" i="2"/>
  <c r="AG699" i="2"/>
  <c r="AG700" i="2"/>
  <c r="AG701" i="2"/>
  <c r="AG702" i="2"/>
  <c r="AG710" i="2"/>
  <c r="AG717" i="2"/>
  <c r="AG721" i="2"/>
  <c r="AG726" i="2"/>
  <c r="AG733" i="2"/>
  <c r="AG737" i="2"/>
  <c r="AG742" i="2"/>
  <c r="AG749" i="2"/>
  <c r="AG753" i="2"/>
  <c r="AG758" i="2"/>
  <c r="AG765" i="2"/>
  <c r="AG769" i="2"/>
  <c r="AG774" i="2"/>
  <c r="AG782" i="2"/>
  <c r="AG790" i="2"/>
  <c r="AG794" i="2"/>
  <c r="AG628" i="2"/>
  <c r="AG654" i="2"/>
  <c r="AG683" i="2"/>
  <c r="AG688" i="2"/>
  <c r="AG689" i="2"/>
  <c r="AG690" i="2"/>
  <c r="AG704" i="2"/>
  <c r="AG705" i="2"/>
  <c r="AG707" i="2"/>
  <c r="AG708" i="2"/>
  <c r="AG709" i="2"/>
  <c r="AG715" i="2"/>
  <c r="AG716" i="2"/>
  <c r="AG735" i="2"/>
  <c r="AG736" i="2"/>
  <c r="AG739" i="2"/>
  <c r="AG740" i="2"/>
  <c r="AG746" i="2"/>
  <c r="AG766" i="2"/>
  <c r="AG796" i="2"/>
  <c r="AG23" i="2"/>
  <c r="AG32" i="2"/>
  <c r="AG42" i="2"/>
  <c r="AG46" i="2"/>
  <c r="AG51" i="2"/>
  <c r="AG56" i="2"/>
  <c r="AG57" i="2"/>
  <c r="AG58" i="2"/>
  <c r="AG61" i="2"/>
  <c r="AG65" i="2"/>
  <c r="AG81" i="2"/>
  <c r="AG83" i="2"/>
  <c r="AG84" i="2"/>
  <c r="AG94" i="2"/>
  <c r="AG100" i="2"/>
  <c r="AG143" i="2"/>
  <c r="AG169" i="2"/>
  <c r="AG175" i="2"/>
  <c r="AG184" i="2"/>
  <c r="AG188" i="2"/>
  <c r="AG194" i="2"/>
  <c r="AG231" i="2"/>
  <c r="AG623" i="2"/>
  <c r="AG642" i="2"/>
  <c r="AG644" i="2"/>
  <c r="AG645" i="2"/>
  <c r="AG655" i="2"/>
  <c r="AG659" i="2"/>
  <c r="AG666" i="2"/>
  <c r="AG674" i="2"/>
  <c r="AG676" i="2"/>
  <c r="AG677" i="2"/>
  <c r="AG678" i="2"/>
  <c r="AG711" i="2"/>
  <c r="AG718" i="2"/>
  <c r="AG729" i="2"/>
  <c r="AG731" i="2"/>
  <c r="AG732" i="2"/>
  <c r="AG751" i="2"/>
  <c r="AG752" i="2"/>
  <c r="AG755" i="2"/>
  <c r="AG756" i="2"/>
  <c r="AG762" i="2"/>
  <c r="AG779" i="2"/>
  <c r="AG780" i="2"/>
  <c r="AG785" i="2"/>
  <c r="AG802" i="2"/>
  <c r="AG805" i="2"/>
  <c r="AG810" i="2"/>
  <c r="AG813" i="2"/>
  <c r="AG818" i="2"/>
  <c r="AG822" i="2"/>
  <c r="AG6" i="2"/>
  <c r="AG9" i="2"/>
  <c r="AG11" i="2"/>
  <c r="AG17" i="2"/>
  <c r="AG20" i="2"/>
  <c r="AG28" i="2"/>
  <c r="AG36" i="2"/>
  <c r="AG43" i="2"/>
  <c r="AG48" i="2"/>
  <c r="AG49" i="2"/>
  <c r="AG59" i="2"/>
  <c r="AG62" i="2"/>
  <c r="AG69" i="2"/>
  <c r="AG74" i="2"/>
  <c r="AG85" i="2"/>
  <c r="AG87" i="2"/>
  <c r="AG88" i="2"/>
  <c r="AG91" i="2"/>
  <c r="AG92" i="2"/>
  <c r="AG107" i="2"/>
  <c r="AG108" i="2"/>
  <c r="AG109" i="2"/>
  <c r="AG110" i="2"/>
  <c r="AG113" i="2"/>
  <c r="AG114" i="2"/>
  <c r="AG117" i="2"/>
  <c r="AG118" i="2"/>
  <c r="AG119" i="2"/>
  <c r="AG123" i="2"/>
  <c r="AG126" i="2"/>
  <c r="AG129" i="2"/>
  <c r="AG133" i="2"/>
  <c r="AG144" i="2"/>
  <c r="AG148" i="2"/>
  <c r="AG149" i="2"/>
  <c r="AG152" i="2"/>
  <c r="AG155" i="2"/>
  <c r="AG156" i="2"/>
  <c r="AG158" i="2"/>
  <c r="AG159" i="2"/>
  <c r="AG168" i="2"/>
  <c r="AG170" i="2"/>
  <c r="AG176" i="2"/>
  <c r="AG178" i="2"/>
  <c r="AG197" i="2"/>
  <c r="AG200" i="2"/>
  <c r="AG201" i="2"/>
  <c r="AG206" i="2"/>
  <c r="AG210" i="2"/>
  <c r="AG214" i="2"/>
  <c r="AG218" i="2"/>
  <c r="AG89" i="2"/>
  <c r="AG93" i="2"/>
  <c r="AG96" i="2"/>
  <c r="AG102" i="2"/>
  <c r="AG104" i="2"/>
  <c r="AG111" i="2"/>
  <c r="AG124" i="2"/>
  <c r="AG127" i="2"/>
  <c r="AG130" i="2"/>
  <c r="AG131" i="2"/>
  <c r="AG137" i="2"/>
  <c r="AG153" i="2"/>
  <c r="AG165" i="2"/>
  <c r="AG171" i="2"/>
  <c r="AG173" i="2"/>
  <c r="AG179" i="2"/>
  <c r="AG181" i="2"/>
  <c r="AG186" i="2"/>
  <c r="AG191" i="2"/>
  <c r="AG192" i="2"/>
  <c r="AG195" i="2"/>
  <c r="AG196" i="2"/>
  <c r="AG198" i="2"/>
  <c r="AG204" i="2"/>
  <c r="AG207" i="2"/>
  <c r="AG211" i="2"/>
  <c r="AG212" i="2"/>
  <c r="AG215" i="2"/>
  <c r="AG222" i="2"/>
  <c r="AG226" i="2"/>
  <c r="AG617" i="2"/>
  <c r="AG618" i="2"/>
  <c r="AG619" i="2"/>
  <c r="AG635" i="2"/>
  <c r="AG638" i="2"/>
  <c r="AG670" i="2"/>
  <c r="AG682" i="2"/>
  <c r="AG684" i="2"/>
  <c r="AG685" i="2"/>
  <c r="AG691" i="2"/>
  <c r="AG692" i="2"/>
  <c r="AG693" i="2"/>
  <c r="AG694" i="2"/>
  <c r="AG703" i="2"/>
  <c r="AG706" i="2"/>
  <c r="AG734" i="2"/>
  <c r="AG745" i="2"/>
  <c r="AG747" i="2"/>
  <c r="AG748" i="2"/>
  <c r="AG767" i="2"/>
  <c r="AG768" i="2"/>
  <c r="AG771" i="2"/>
  <c r="AG772" i="2"/>
  <c r="AG786" i="2"/>
  <c r="AG797" i="2"/>
  <c r="AG7" i="2"/>
  <c r="AG10" i="2"/>
  <c r="AG12" i="2"/>
  <c r="AG13" i="2"/>
  <c r="AG15" i="2"/>
  <c r="AG16" i="2"/>
  <c r="AG18" i="2"/>
  <c r="AG19" i="2"/>
  <c r="AG21" i="2"/>
  <c r="AG24" i="2"/>
  <c r="AG29" i="2"/>
  <c r="AG30" i="2"/>
  <c r="AG31" i="2"/>
  <c r="AG33" i="2"/>
  <c r="AG37" i="2"/>
  <c r="AG40" i="2"/>
  <c r="AG47" i="2"/>
  <c r="AG50" i="2"/>
  <c r="AG52" i="2"/>
  <c r="AG53" i="2"/>
  <c r="AG54" i="2"/>
  <c r="AG60" i="2"/>
  <c r="AG63" i="2"/>
  <c r="AG64" i="2"/>
  <c r="AG66" i="2"/>
  <c r="AG70" i="2"/>
  <c r="AG71" i="2"/>
  <c r="AG72" i="2"/>
  <c r="AG75" i="2"/>
  <c r="AG76" i="2"/>
  <c r="AG77" i="2"/>
  <c r="AG82" i="2"/>
  <c r="AG95" i="2"/>
  <c r="AG103" i="2"/>
  <c r="AG115" i="2"/>
  <c r="AG134" i="2"/>
  <c r="AG141" i="2"/>
  <c r="AG162" i="2"/>
  <c r="AG202" i="2"/>
  <c r="AG208" i="2"/>
  <c r="AG216" i="2"/>
  <c r="AG622" i="2"/>
  <c r="AG624" i="2"/>
  <c r="AG625" i="2"/>
  <c r="AG626" i="2"/>
  <c r="AG630" i="2"/>
  <c r="AG631" i="2"/>
  <c r="AG639" i="2"/>
  <c r="AG643" i="2"/>
  <c r="AG650" i="2"/>
  <c r="AG658" i="2"/>
  <c r="AG660" i="2"/>
  <c r="AG661" i="2"/>
  <c r="AG671" i="2"/>
  <c r="AG675" i="2"/>
  <c r="AG719" i="2"/>
  <c r="AG720" i="2"/>
  <c r="AG723" i="2"/>
  <c r="AG724" i="2"/>
  <c r="AG730" i="2"/>
  <c r="AG750" i="2"/>
  <c r="AG761" i="2"/>
  <c r="AG763" i="2"/>
  <c r="AG764" i="2"/>
  <c r="AG778" i="2"/>
  <c r="AG798" i="2"/>
  <c r="AG799" i="2"/>
  <c r="AG800" i="2"/>
  <c r="AG801" i="2"/>
  <c r="AG803" i="2"/>
  <c r="AG804" i="2"/>
  <c r="AG809" i="2"/>
  <c r="AG811" i="2"/>
  <c r="AG812" i="2"/>
  <c r="AG814" i="2"/>
  <c r="AG815" i="2"/>
  <c r="AG816" i="2"/>
  <c r="AG817" i="2"/>
  <c r="AG819" i="2"/>
  <c r="AG820" i="2"/>
  <c r="AG821" i="2"/>
  <c r="AG8" i="2"/>
  <c r="AG14" i="2"/>
  <c r="AG22" i="2"/>
  <c r="AG25" i="2"/>
  <c r="AG26" i="2"/>
  <c r="AG27" i="2"/>
  <c r="AG34" i="2"/>
  <c r="AG35" i="2"/>
  <c r="AG38" i="2"/>
  <c r="AG39" i="2"/>
  <c r="AG41" i="2"/>
  <c r="AG44" i="2"/>
  <c r="AG45" i="2"/>
  <c r="AG55" i="2"/>
  <c r="AG67" i="2"/>
  <c r="AG68" i="2"/>
  <c r="AG73" i="2"/>
  <c r="AG78" i="2"/>
  <c r="AG79" i="2"/>
  <c r="AG80" i="2"/>
  <c r="AG86" i="2"/>
  <c r="AG90" i="2"/>
  <c r="AG98" i="2"/>
  <c r="AG105" i="2"/>
  <c r="AG112" i="2"/>
  <c r="AG116" i="2"/>
  <c r="AG120" i="2"/>
  <c r="AG121" i="2"/>
  <c r="AG122" i="2"/>
  <c r="AG128" i="2"/>
  <c r="AG132" i="2"/>
  <c r="AG135" i="2"/>
  <c r="AG138" i="2"/>
  <c r="AG139" i="2"/>
  <c r="AG142" i="2"/>
  <c r="AG145" i="2"/>
  <c r="AG150" i="2"/>
  <c r="AG151" i="2"/>
  <c r="AG160" i="2"/>
  <c r="AG163" i="2"/>
  <c r="AG164" i="2"/>
  <c r="AG166" i="2"/>
  <c r="AG172" i="2"/>
  <c r="AG174" i="2"/>
  <c r="AG180" i="2"/>
  <c r="AG182" i="2"/>
  <c r="AG185" i="2"/>
  <c r="AG189" i="2"/>
  <c r="AG199" i="2"/>
  <c r="AG205" i="2"/>
  <c r="AG209" i="2"/>
  <c r="AG213" i="2"/>
  <c r="AG217" i="2"/>
  <c r="AG219" i="2"/>
  <c r="AG220" i="2"/>
  <c r="AG223" i="2"/>
  <c r="AG224" i="2"/>
  <c r="AG227" i="2"/>
  <c r="AG228" i="2"/>
  <c r="AG230" i="2"/>
  <c r="AG232" i="2"/>
  <c r="AG97" i="2"/>
  <c r="AG99" i="2"/>
  <c r="AG101" i="2"/>
  <c r="AG106" i="2"/>
  <c r="AG125" i="2"/>
  <c r="AG136" i="2"/>
  <c r="AG140" i="2"/>
  <c r="AG146" i="2"/>
  <c r="AG147" i="2"/>
  <c r="AG154" i="2"/>
  <c r="AG157" i="2"/>
  <c r="AG161" i="2"/>
  <c r="AG167" i="2"/>
  <c r="AG177" i="2"/>
  <c r="AG183" i="2"/>
  <c r="AG187" i="2"/>
  <c r="AG190" i="2"/>
  <c r="AG193" i="2"/>
  <c r="AG203" i="2"/>
  <c r="AG221" i="2"/>
  <c r="AG225" i="2"/>
  <c r="AG229" i="2"/>
  <c r="D21" i="2"/>
  <c r="B27" i="2" s="1"/>
  <c r="D37" i="2"/>
  <c r="E37" i="2"/>
  <c r="AG4" i="2"/>
  <c r="AG5" i="2"/>
  <c r="C33" i="4" l="1"/>
  <c r="B74" i="1" s="1"/>
  <c r="B77" i="1" s="1"/>
  <c r="D38" i="2"/>
  <c r="C36" i="4"/>
  <c r="C34" i="4"/>
  <c r="C35" i="4" s="1"/>
  <c r="B75" i="1" s="1"/>
  <c r="B27" i="4"/>
  <c r="B29" i="4"/>
  <c r="B35" i="2"/>
  <c r="B34" i="2"/>
  <c r="B28" i="4"/>
  <c r="B25" i="4"/>
  <c r="B38" i="4"/>
  <c r="X245" i="2"/>
  <c r="X246" i="2"/>
  <c r="X249" i="2"/>
  <c r="X251" i="2"/>
  <c r="X262" i="2"/>
  <c r="X265" i="2"/>
  <c r="X275" i="2"/>
  <c r="X279" i="2"/>
  <c r="X287" i="2"/>
  <c r="X290" i="2"/>
  <c r="X293" i="2"/>
  <c r="X298" i="2"/>
  <c r="X301" i="2"/>
  <c r="X302" i="2"/>
  <c r="X313" i="2"/>
  <c r="X241" i="2"/>
  <c r="X250" i="2"/>
  <c r="X257" i="2"/>
  <c r="X258" i="2"/>
  <c r="X260" i="2"/>
  <c r="X269" i="2"/>
  <c r="X272" i="2"/>
  <c r="X274" i="2"/>
  <c r="X278" i="2"/>
  <c r="X280" i="2"/>
  <c r="X281" i="2"/>
  <c r="X282" i="2"/>
  <c r="X286" i="2"/>
  <c r="X288" i="2"/>
  <c r="X292" i="2"/>
  <c r="X297" i="2"/>
  <c r="X300" i="2"/>
  <c r="X305" i="2"/>
  <c r="X306" i="2"/>
  <c r="X312" i="2"/>
  <c r="X233" i="2"/>
  <c r="X234" i="2"/>
  <c r="X235" i="2"/>
  <c r="X239" i="2"/>
  <c r="X240" i="2"/>
  <c r="X242" i="2"/>
  <c r="X254" i="2"/>
  <c r="X261" i="2"/>
  <c r="X263" i="2"/>
  <c r="X268" i="2"/>
  <c r="X270" i="2"/>
  <c r="X271" i="2"/>
  <c r="X283" i="2"/>
  <c r="X289" i="2"/>
  <c r="X309" i="2"/>
  <c r="X311" i="2"/>
  <c r="X317" i="2"/>
  <c r="X323" i="2"/>
  <c r="X325" i="2"/>
  <c r="X328" i="2"/>
  <c r="X237" i="2"/>
  <c r="X238" i="2"/>
  <c r="X243" i="2"/>
  <c r="X248" i="2"/>
  <c r="X252" i="2"/>
  <c r="X253" i="2"/>
  <c r="X255" i="2"/>
  <c r="X259" i="2"/>
  <c r="X276" i="2"/>
  <c r="X284" i="2"/>
  <c r="X294" i="2"/>
  <c r="X296" i="2"/>
  <c r="X304" i="2"/>
  <c r="X236" i="2"/>
  <c r="X244" i="2"/>
  <c r="X247" i="2"/>
  <c r="X256" i="2"/>
  <c r="X264" i="2"/>
  <c r="X266" i="2"/>
  <c r="X267" i="2"/>
  <c r="X273" i="2"/>
  <c r="X277" i="2"/>
  <c r="X285" i="2"/>
  <c r="X291" i="2"/>
  <c r="X295" i="2"/>
  <c r="X299" i="2"/>
  <c r="X303" i="2"/>
  <c r="X307" i="2"/>
  <c r="X308" i="2"/>
  <c r="X321" i="2"/>
  <c r="X324" i="2"/>
  <c r="X327" i="2"/>
  <c r="X315" i="2"/>
  <c r="X316" i="2"/>
  <c r="X319" i="2"/>
  <c r="X322" i="2"/>
  <c r="X314" i="2"/>
  <c r="X318" i="2"/>
  <c r="X326" i="2"/>
  <c r="X341" i="2"/>
  <c r="X343" i="2"/>
  <c r="X344" i="2"/>
  <c r="X346" i="2"/>
  <c r="X357" i="2"/>
  <c r="X366" i="2"/>
  <c r="X379" i="2"/>
  <c r="X380" i="2"/>
  <c r="X383" i="2"/>
  <c r="X388" i="2"/>
  <c r="X397" i="2"/>
  <c r="X399" i="2"/>
  <c r="X402" i="2"/>
  <c r="X310" i="2"/>
  <c r="X320" i="2"/>
  <c r="X329" i="2"/>
  <c r="X331" i="2"/>
  <c r="X333" i="2"/>
  <c r="X335" i="2"/>
  <c r="X336" i="2"/>
  <c r="X338" i="2"/>
  <c r="X349" i="2"/>
  <c r="X351" i="2"/>
  <c r="X352" i="2"/>
  <c r="X353" i="2"/>
  <c r="X358" i="2"/>
  <c r="X362" i="2"/>
  <c r="X365" i="2"/>
  <c r="X367" i="2"/>
  <c r="X368" i="2"/>
  <c r="X369" i="2"/>
  <c r="X373" i="2"/>
  <c r="X385" i="2"/>
  <c r="X389" i="2"/>
  <c r="X391" i="2"/>
  <c r="X394" i="2"/>
  <c r="X396" i="2"/>
  <c r="X334" i="2"/>
  <c r="X342" i="2"/>
  <c r="X350" i="2"/>
  <c r="X354" i="2"/>
  <c r="X356" i="2"/>
  <c r="X359" i="2"/>
  <c r="X361" i="2"/>
  <c r="X390" i="2"/>
  <c r="X400" i="2"/>
  <c r="X404" i="2"/>
  <c r="X409" i="2"/>
  <c r="X413" i="2"/>
  <c r="X414" i="2"/>
  <c r="X417" i="2"/>
  <c r="X436" i="2"/>
  <c r="X438" i="2"/>
  <c r="X440" i="2"/>
  <c r="X442" i="2"/>
  <c r="X448" i="2"/>
  <c r="X450" i="2"/>
  <c r="X452" i="2"/>
  <c r="X330" i="2"/>
  <c r="X332" i="2"/>
  <c r="X337" i="2"/>
  <c r="X340" i="2"/>
  <c r="X345" i="2"/>
  <c r="X348" i="2"/>
  <c r="X355" i="2"/>
  <c r="X370" i="2"/>
  <c r="X377" i="2"/>
  <c r="X378" i="2"/>
  <c r="X392" i="2"/>
  <c r="X401" i="2"/>
  <c r="X406" i="2"/>
  <c r="X412" i="2"/>
  <c r="X416" i="2"/>
  <c r="X418" i="2"/>
  <c r="X428" i="2"/>
  <c r="X443" i="2"/>
  <c r="X451" i="2"/>
  <c r="X464" i="2"/>
  <c r="X471" i="2"/>
  <c r="X472" i="2"/>
  <c r="X476" i="2"/>
  <c r="X477" i="2"/>
  <c r="X479" i="2"/>
  <c r="X486" i="2"/>
  <c r="X492" i="2"/>
  <c r="X493" i="2"/>
  <c r="X495" i="2"/>
  <c r="X339" i="2"/>
  <c r="X347" i="2"/>
  <c r="X360" i="2"/>
  <c r="X364" i="2"/>
  <c r="X371" i="2"/>
  <c r="X375" i="2"/>
  <c r="X381" i="2"/>
  <c r="X382" i="2"/>
  <c r="X386" i="2"/>
  <c r="X393" i="2"/>
  <c r="X403" i="2"/>
  <c r="X405" i="2"/>
  <c r="X407" i="2"/>
  <c r="X419" i="2"/>
  <c r="X422" i="2"/>
  <c r="X424" i="2"/>
  <c r="X432" i="2"/>
  <c r="X433" i="2"/>
  <c r="X434" i="2"/>
  <c r="X435" i="2"/>
  <c r="X439" i="2"/>
  <c r="X445" i="2"/>
  <c r="X363" i="2"/>
  <c r="X372" i="2"/>
  <c r="X374" i="2"/>
  <c r="X376" i="2"/>
  <c r="X384" i="2"/>
  <c r="X387" i="2"/>
  <c r="X395" i="2"/>
  <c r="X398" i="2"/>
  <c r="X408" i="2"/>
  <c r="X410" i="2"/>
  <c r="X411" i="2"/>
  <c r="X415" i="2"/>
  <c r="X420" i="2"/>
  <c r="X421" i="2"/>
  <c r="X423" i="2"/>
  <c r="X425" i="2"/>
  <c r="X426" i="2"/>
  <c r="X427" i="2"/>
  <c r="X429" i="2"/>
  <c r="X430" i="2"/>
  <c r="X431" i="2"/>
  <c r="X437" i="2"/>
  <c r="X441" i="2"/>
  <c r="X444" i="2"/>
  <c r="X446" i="2"/>
  <c r="X449" i="2"/>
  <c r="X453" i="2"/>
  <c r="X456" i="2"/>
  <c r="X458" i="2"/>
  <c r="X460" i="2"/>
  <c r="X462" i="2"/>
  <c r="X465" i="2"/>
  <c r="X467" i="2"/>
  <c r="X470" i="2"/>
  <c r="X478" i="2"/>
  <c r="X484" i="2"/>
  <c r="X485" i="2"/>
  <c r="X487" i="2"/>
  <c r="X494" i="2"/>
  <c r="X500" i="2"/>
  <c r="X457" i="2"/>
  <c r="X463" i="2"/>
  <c r="X469" i="2"/>
  <c r="X473" i="2"/>
  <c r="X474" i="2"/>
  <c r="X475" i="2"/>
  <c r="X488" i="2"/>
  <c r="X497" i="2"/>
  <c r="X502" i="2"/>
  <c r="X508" i="2"/>
  <c r="X509" i="2"/>
  <c r="X511" i="2"/>
  <c r="X523" i="2"/>
  <c r="X527" i="2"/>
  <c r="X529" i="2"/>
  <c r="X556" i="2"/>
  <c r="X558" i="2"/>
  <c r="X567" i="2"/>
  <c r="X569" i="2"/>
  <c r="X454" i="2"/>
  <c r="X459" i="2"/>
  <c r="X461" i="2"/>
  <c r="X480" i="2"/>
  <c r="X489" i="2"/>
  <c r="X498" i="2"/>
  <c r="X499" i="2"/>
  <c r="X506" i="2"/>
  <c r="X512" i="2"/>
  <c r="X513" i="2"/>
  <c r="X515" i="2"/>
  <c r="X519" i="2"/>
  <c r="X530" i="2"/>
  <c r="X533" i="2"/>
  <c r="X535" i="2"/>
  <c r="X538" i="2"/>
  <c r="X542" i="2"/>
  <c r="X547" i="2"/>
  <c r="X555" i="2"/>
  <c r="X557" i="2"/>
  <c r="X560" i="2"/>
  <c r="X562" i="2"/>
  <c r="X571" i="2"/>
  <c r="X573" i="2"/>
  <c r="X576" i="2"/>
  <c r="X578" i="2"/>
  <c r="X587" i="2"/>
  <c r="X589" i="2"/>
  <c r="X591" i="2"/>
  <c r="X594" i="2"/>
  <c r="X600" i="2"/>
  <c r="X605" i="2"/>
  <c r="X607" i="2"/>
  <c r="X610" i="2"/>
  <c r="X613" i="2"/>
  <c r="X615" i="2"/>
  <c r="X617" i="2"/>
  <c r="X619" i="2"/>
  <c r="X624" i="2"/>
  <c r="X455" i="2"/>
  <c r="X481" i="2"/>
  <c r="X490" i="2"/>
  <c r="X491" i="2"/>
  <c r="X501" i="2"/>
  <c r="X503" i="2"/>
  <c r="X510" i="2"/>
  <c r="X516" i="2"/>
  <c r="X517" i="2"/>
  <c r="X522" i="2"/>
  <c r="X526" i="2"/>
  <c r="X531" i="2"/>
  <c r="X534" i="2"/>
  <c r="X536" i="2"/>
  <c r="X537" i="2"/>
  <c r="X540" i="2"/>
  <c r="X541" i="2"/>
  <c r="X544" i="2"/>
  <c r="X551" i="2"/>
  <c r="X552" i="2"/>
  <c r="X553" i="2"/>
  <c r="X554" i="2"/>
  <c r="X559" i="2"/>
  <c r="X561" i="2"/>
  <c r="X564" i="2"/>
  <c r="X447" i="2"/>
  <c r="X466" i="2"/>
  <c r="X468" i="2"/>
  <c r="X482" i="2"/>
  <c r="X483" i="2"/>
  <c r="X496" i="2"/>
  <c r="X504" i="2"/>
  <c r="X505" i="2"/>
  <c r="X507" i="2"/>
  <c r="X514" i="2"/>
  <c r="X518" i="2"/>
  <c r="X520" i="2"/>
  <c r="X521" i="2"/>
  <c r="X524" i="2"/>
  <c r="X525" i="2"/>
  <c r="X528" i="2"/>
  <c r="X532" i="2"/>
  <c r="X539" i="2"/>
  <c r="X543" i="2"/>
  <c r="X545" i="2"/>
  <c r="X546" i="2"/>
  <c r="X548" i="2"/>
  <c r="X549" i="2"/>
  <c r="X550" i="2"/>
  <c r="X563" i="2"/>
  <c r="X565" i="2"/>
  <c r="X568" i="2"/>
  <c r="X570" i="2"/>
  <c r="X579" i="2"/>
  <c r="X581" i="2"/>
  <c r="X584" i="2"/>
  <c r="X586" i="2"/>
  <c r="X593" i="2"/>
  <c r="X595" i="2"/>
  <c r="X602" i="2"/>
  <c r="X604" i="2"/>
  <c r="X606" i="2"/>
  <c r="X609" i="2"/>
  <c r="X575" i="2"/>
  <c r="X585" i="2"/>
  <c r="X588" i="2"/>
  <c r="X599" i="2"/>
  <c r="X603" i="2"/>
  <c r="X616" i="2"/>
  <c r="X628" i="2"/>
  <c r="X630" i="2"/>
  <c r="X636" i="2"/>
  <c r="X642" i="2"/>
  <c r="X643" i="2"/>
  <c r="X645" i="2"/>
  <c r="X652" i="2"/>
  <c r="X658" i="2"/>
  <c r="X659" i="2"/>
  <c r="X661" i="2"/>
  <c r="X668" i="2"/>
  <c r="X674" i="2"/>
  <c r="X675" i="2"/>
  <c r="X677" i="2"/>
  <c r="X679" i="2"/>
  <c r="X684" i="2"/>
  <c r="X687" i="2"/>
  <c r="X697" i="2"/>
  <c r="X704" i="2"/>
  <c r="X706" i="2"/>
  <c r="X707" i="2"/>
  <c r="X708" i="2"/>
  <c r="X710" i="2"/>
  <c r="X711" i="2"/>
  <c r="X712" i="2"/>
  <c r="X717" i="2"/>
  <c r="X718" i="2"/>
  <c r="X720" i="2"/>
  <c r="X727" i="2"/>
  <c r="X733" i="2"/>
  <c r="X577" i="2"/>
  <c r="X580" i="2"/>
  <c r="X590" i="2"/>
  <c r="X592" i="2"/>
  <c r="X601" i="2"/>
  <c r="X612" i="2"/>
  <c r="X618" i="2"/>
  <c r="X620" i="2"/>
  <c r="X632" i="2"/>
  <c r="X633" i="2"/>
  <c r="X635" i="2"/>
  <c r="X640" i="2"/>
  <c r="X646" i="2"/>
  <c r="X647" i="2"/>
  <c r="X649" i="2"/>
  <c r="X656" i="2"/>
  <c r="X662" i="2"/>
  <c r="X663" i="2"/>
  <c r="X665" i="2"/>
  <c r="X672" i="2"/>
  <c r="X680" i="2"/>
  <c r="X692" i="2"/>
  <c r="X721" i="2"/>
  <c r="X566" i="2"/>
  <c r="X572" i="2"/>
  <c r="X582" i="2"/>
  <c r="X608" i="2"/>
  <c r="X614" i="2"/>
  <c r="X621" i="2"/>
  <c r="X622" i="2"/>
  <c r="X625" i="2"/>
  <c r="X626" i="2"/>
  <c r="X637" i="2"/>
  <c r="X644" i="2"/>
  <c r="X650" i="2"/>
  <c r="X651" i="2"/>
  <c r="X653" i="2"/>
  <c r="X660" i="2"/>
  <c r="X666" i="2"/>
  <c r="X667" i="2"/>
  <c r="X669" i="2"/>
  <c r="X676" i="2"/>
  <c r="X681" i="2"/>
  <c r="X683" i="2"/>
  <c r="X685" i="2"/>
  <c r="X688" i="2"/>
  <c r="X690" i="2"/>
  <c r="X691" i="2"/>
  <c r="X694" i="2"/>
  <c r="X699" i="2"/>
  <c r="X701" i="2"/>
  <c r="X703" i="2"/>
  <c r="X705" i="2"/>
  <c r="X709" i="2"/>
  <c r="X719" i="2"/>
  <c r="X725" i="2"/>
  <c r="X726" i="2"/>
  <c r="X574" i="2"/>
  <c r="X583" i="2"/>
  <c r="X596" i="2"/>
  <c r="X597" i="2"/>
  <c r="X598" i="2"/>
  <c r="X611" i="2"/>
  <c r="X623" i="2"/>
  <c r="X627" i="2"/>
  <c r="X629" i="2"/>
  <c r="X631" i="2"/>
  <c r="X634" i="2"/>
  <c r="X638" i="2"/>
  <c r="X639" i="2"/>
  <c r="X641" i="2"/>
  <c r="X648" i="2"/>
  <c r="X654" i="2"/>
  <c r="X655" i="2"/>
  <c r="X657" i="2"/>
  <c r="X664" i="2"/>
  <c r="X670" i="2"/>
  <c r="X671" i="2"/>
  <c r="X673" i="2"/>
  <c r="X678" i="2"/>
  <c r="X682" i="2"/>
  <c r="X686" i="2"/>
  <c r="X689" i="2"/>
  <c r="X693" i="2"/>
  <c r="X695" i="2"/>
  <c r="X696" i="2"/>
  <c r="X698" i="2"/>
  <c r="X700" i="2"/>
  <c r="X702" i="2"/>
  <c r="X713" i="2"/>
  <c r="X714" i="2"/>
  <c r="X715" i="2"/>
  <c r="X716" i="2"/>
  <c r="X723" i="2"/>
  <c r="X729" i="2"/>
  <c r="X730" i="2"/>
  <c r="X732" i="2"/>
  <c r="X739" i="2"/>
  <c r="X745" i="2"/>
  <c r="X746" i="2"/>
  <c r="X748" i="2"/>
  <c r="X724" i="2"/>
  <c r="X731" i="2"/>
  <c r="X740" i="2"/>
  <c r="X742" i="2"/>
  <c r="X750" i="2"/>
  <c r="X753" i="2"/>
  <c r="X755" i="2"/>
  <c r="X761" i="2"/>
  <c r="X762" i="2"/>
  <c r="X764" i="2"/>
  <c r="X771" i="2"/>
  <c r="X775" i="2"/>
  <c r="X780" i="2"/>
  <c r="X782" i="2"/>
  <c r="X784" i="2"/>
  <c r="X787" i="2"/>
  <c r="X789" i="2"/>
  <c r="X795" i="2"/>
  <c r="X799" i="2"/>
  <c r="X804" i="2"/>
  <c r="X807" i="2"/>
  <c r="X809" i="2"/>
  <c r="X810" i="2"/>
  <c r="X813" i="2"/>
  <c r="X814" i="2"/>
  <c r="X817" i="2"/>
  <c r="X7" i="2"/>
  <c r="X12" i="2"/>
  <c r="X18" i="2"/>
  <c r="X21" i="2"/>
  <c r="X23" i="2"/>
  <c r="X26" i="2"/>
  <c r="X28" i="2"/>
  <c r="X32" i="2"/>
  <c r="X34" i="2"/>
  <c r="X46" i="2"/>
  <c r="X47" i="2"/>
  <c r="X49" i="2"/>
  <c r="X51" i="2"/>
  <c r="X60" i="2"/>
  <c r="X71" i="2"/>
  <c r="X73" i="2"/>
  <c r="X74" i="2"/>
  <c r="X722" i="2"/>
  <c r="X735" i="2"/>
  <c r="X741" i="2"/>
  <c r="X743" i="2"/>
  <c r="X747" i="2"/>
  <c r="X759" i="2"/>
  <c r="X765" i="2"/>
  <c r="X766" i="2"/>
  <c r="X768" i="2"/>
  <c r="X777" i="2"/>
  <c r="X781" i="2"/>
  <c r="X785" i="2"/>
  <c r="X788" i="2"/>
  <c r="X791" i="2"/>
  <c r="X794" i="2"/>
  <c r="X797" i="2"/>
  <c r="X798" i="2"/>
  <c r="X801" i="2"/>
  <c r="X805" i="2"/>
  <c r="X812" i="2"/>
  <c r="X816" i="2"/>
  <c r="X818" i="2"/>
  <c r="X820" i="2"/>
  <c r="X821" i="2"/>
  <c r="X822" i="2"/>
  <c r="X6" i="2"/>
  <c r="X8" i="2"/>
  <c r="X10" i="2"/>
  <c r="X14" i="2"/>
  <c r="X19" i="2"/>
  <c r="X20" i="2"/>
  <c r="X22" i="2"/>
  <c r="X25" i="2"/>
  <c r="X29" i="2"/>
  <c r="X30" i="2"/>
  <c r="X36" i="2"/>
  <c r="X38" i="2"/>
  <c r="X44" i="2"/>
  <c r="X50" i="2"/>
  <c r="X53" i="2"/>
  <c r="X57" i="2"/>
  <c r="X58" i="2"/>
  <c r="X59" i="2"/>
  <c r="X62" i="2"/>
  <c r="X64" i="2"/>
  <c r="X68" i="2"/>
  <c r="X70" i="2"/>
  <c r="X76" i="2"/>
  <c r="X77" i="2"/>
  <c r="X78" i="2"/>
  <c r="X79" i="2"/>
  <c r="X85" i="2"/>
  <c r="X86" i="2"/>
  <c r="X736" i="2"/>
  <c r="X738" i="2"/>
  <c r="X744" i="2"/>
  <c r="X749" i="2"/>
  <c r="X751" i="2"/>
  <c r="X756" i="2"/>
  <c r="X763" i="2"/>
  <c r="X769" i="2"/>
  <c r="X770" i="2"/>
  <c r="X772" i="2"/>
  <c r="X774" i="2"/>
  <c r="X776" i="2"/>
  <c r="X778" i="2"/>
  <c r="X783" i="2"/>
  <c r="X786" i="2"/>
  <c r="X793" i="2"/>
  <c r="X796" i="2"/>
  <c r="X800" i="2"/>
  <c r="X802" i="2"/>
  <c r="X819" i="2"/>
  <c r="X9" i="2"/>
  <c r="X13" i="2"/>
  <c r="X16" i="2"/>
  <c r="X17" i="2"/>
  <c r="X24" i="2"/>
  <c r="X27" i="2"/>
  <c r="X31" i="2"/>
  <c r="X41" i="2"/>
  <c r="X48" i="2"/>
  <c r="X52" i="2"/>
  <c r="X54" i="2"/>
  <c r="X55" i="2"/>
  <c r="X56" i="2"/>
  <c r="X61" i="2"/>
  <c r="X63" i="2"/>
  <c r="X66" i="2"/>
  <c r="X69" i="2"/>
  <c r="X728" i="2"/>
  <c r="X734" i="2"/>
  <c r="X737" i="2"/>
  <c r="X752" i="2"/>
  <c r="X754" i="2"/>
  <c r="X757" i="2"/>
  <c r="X758" i="2"/>
  <c r="X760" i="2"/>
  <c r="X767" i="2"/>
  <c r="X773" i="2"/>
  <c r="X779" i="2"/>
  <c r="X790" i="2"/>
  <c r="X792" i="2"/>
  <c r="X803" i="2"/>
  <c r="X806" i="2"/>
  <c r="X808" i="2"/>
  <c r="X811" i="2"/>
  <c r="X815" i="2"/>
  <c r="X11" i="2"/>
  <c r="X15" i="2"/>
  <c r="X33" i="2"/>
  <c r="X35" i="2"/>
  <c r="X37" i="2"/>
  <c r="X39" i="2"/>
  <c r="X40" i="2"/>
  <c r="X42" i="2"/>
  <c r="X43" i="2"/>
  <c r="X45" i="2"/>
  <c r="X65" i="2"/>
  <c r="X67" i="2"/>
  <c r="X80" i="2"/>
  <c r="X87" i="2"/>
  <c r="X75" i="2"/>
  <c r="X82" i="2"/>
  <c r="X93" i="2"/>
  <c r="X95" i="2"/>
  <c r="X97" i="2"/>
  <c r="X98" i="2"/>
  <c r="X99" i="2"/>
  <c r="X102" i="2"/>
  <c r="X103" i="2"/>
  <c r="X105" i="2"/>
  <c r="X106" i="2"/>
  <c r="X107" i="2"/>
  <c r="X111" i="2"/>
  <c r="X112" i="2"/>
  <c r="X114" i="2"/>
  <c r="X119" i="2"/>
  <c r="X121" i="2"/>
  <c r="X149" i="2"/>
  <c r="X153" i="2"/>
  <c r="X154" i="2"/>
  <c r="X166" i="2"/>
  <c r="X167" i="2"/>
  <c r="X174" i="2"/>
  <c r="X175" i="2"/>
  <c r="X182" i="2"/>
  <c r="X183" i="2"/>
  <c r="X189" i="2"/>
  <c r="X194" i="2"/>
  <c r="X198" i="2"/>
  <c r="X199" i="2"/>
  <c r="X203" i="2"/>
  <c r="X205" i="2"/>
  <c r="X206" i="2"/>
  <c r="X207" i="2"/>
  <c r="X209" i="2"/>
  <c r="X210" i="2"/>
  <c r="X211" i="2"/>
  <c r="X213" i="2"/>
  <c r="X214" i="2"/>
  <c r="X83" i="2"/>
  <c r="X84" i="2"/>
  <c r="X91" i="2"/>
  <c r="X96" i="2"/>
  <c r="X101" i="2"/>
  <c r="X108" i="2"/>
  <c r="X109" i="2"/>
  <c r="X115" i="2"/>
  <c r="X116" i="2"/>
  <c r="X118" i="2"/>
  <c r="X120" i="2"/>
  <c r="X127" i="2"/>
  <c r="X131" i="2"/>
  <c r="X135" i="2"/>
  <c r="X139" i="2"/>
  <c r="X143" i="2"/>
  <c r="X147" i="2"/>
  <c r="X150" i="2"/>
  <c r="X152" i="2"/>
  <c r="X159" i="2"/>
  <c r="X164" i="2"/>
  <c r="X169" i="2"/>
  <c r="X172" i="2"/>
  <c r="X177" i="2"/>
  <c r="X180" i="2"/>
  <c r="X185" i="2"/>
  <c r="X192" i="2"/>
  <c r="X193" i="2"/>
  <c r="X195" i="2"/>
  <c r="X197" i="2"/>
  <c r="X217" i="2"/>
  <c r="X221" i="2"/>
  <c r="X223" i="2"/>
  <c r="X231" i="2"/>
  <c r="X219" i="2"/>
  <c r="X88" i="2"/>
  <c r="X104" i="2"/>
  <c r="X113" i="2"/>
  <c r="X122" i="2"/>
  <c r="X124" i="2"/>
  <c r="X125" i="2"/>
  <c r="X126" i="2"/>
  <c r="X128" i="2"/>
  <c r="X129" i="2"/>
  <c r="X130" i="2"/>
  <c r="X132" i="2"/>
  <c r="X133" i="2"/>
  <c r="X134" i="2"/>
  <c r="X136" i="2"/>
  <c r="X137" i="2"/>
  <c r="X138" i="2"/>
  <c r="X140" i="2"/>
  <c r="X141" i="2"/>
  <c r="X142" i="2"/>
  <c r="X144" i="2"/>
  <c r="X145" i="2"/>
  <c r="X146" i="2"/>
  <c r="X148" i="2"/>
  <c r="X158" i="2"/>
  <c r="X161" i="2"/>
  <c r="X162" i="2"/>
  <c r="X163" i="2"/>
  <c r="X170" i="2"/>
  <c r="X171" i="2"/>
  <c r="X178" i="2"/>
  <c r="X179" i="2"/>
  <c r="X186" i="2"/>
  <c r="X188" i="2"/>
  <c r="X202" i="2"/>
  <c r="X215" i="2"/>
  <c r="X72" i="2"/>
  <c r="X81" i="2"/>
  <c r="X89" i="2"/>
  <c r="X90" i="2"/>
  <c r="X92" i="2"/>
  <c r="X94" i="2"/>
  <c r="X100" i="2"/>
  <c r="X110" i="2"/>
  <c r="X117" i="2"/>
  <c r="X123" i="2"/>
  <c r="X151" i="2"/>
  <c r="X155" i="2"/>
  <c r="X156" i="2"/>
  <c r="X157" i="2"/>
  <c r="X160" i="2"/>
  <c r="X165" i="2"/>
  <c r="X168" i="2"/>
  <c r="X173" i="2"/>
  <c r="X176" i="2"/>
  <c r="X181" i="2"/>
  <c r="X184" i="2"/>
  <c r="X187" i="2"/>
  <c r="X190" i="2"/>
  <c r="X191" i="2"/>
  <c r="X196" i="2"/>
  <c r="X200" i="2"/>
  <c r="X201" i="2"/>
  <c r="X204" i="2"/>
  <c r="X208" i="2"/>
  <c r="X212" i="2"/>
  <c r="X224" i="2"/>
  <c r="X225" i="2"/>
  <c r="X226" i="2"/>
  <c r="X228" i="2"/>
  <c r="X229" i="2"/>
  <c r="X230" i="2"/>
  <c r="X232" i="2"/>
  <c r="X216" i="2"/>
  <c r="X218" i="2"/>
  <c r="X220" i="2"/>
  <c r="X222" i="2"/>
  <c r="X227" i="2"/>
  <c r="D2" i="2"/>
  <c r="B71" i="2" s="1"/>
  <c r="B32" i="1"/>
  <c r="D27" i="2"/>
  <c r="X5" i="2"/>
  <c r="X4" i="2"/>
  <c r="E27" i="2"/>
  <c r="B75" i="2" l="1"/>
  <c r="B76" i="2" s="1"/>
  <c r="BN1" i="2" s="1"/>
  <c r="B60" i="1"/>
  <c r="B31" i="4"/>
  <c r="B41" i="4" s="1"/>
  <c r="B24" i="4"/>
  <c r="AL356" i="2"/>
  <c r="AL289" i="2"/>
  <c r="AL346" i="2"/>
  <c r="AM203" i="2"/>
  <c r="AL576" i="2"/>
  <c r="AL641" i="2"/>
  <c r="AL220" i="2"/>
  <c r="AL294" i="2"/>
  <c r="AL802" i="2"/>
  <c r="AL160" i="2"/>
  <c r="AL539" i="2"/>
  <c r="AL7" i="2"/>
  <c r="AL667" i="2"/>
  <c r="AM279" i="2"/>
  <c r="AL108" i="2"/>
  <c r="AL45" i="2"/>
  <c r="AL784" i="2"/>
  <c r="AM253" i="2"/>
  <c r="AL25" i="2"/>
  <c r="AL120" i="2"/>
  <c r="AL616" i="2"/>
  <c r="AL435" i="2"/>
  <c r="AL515" i="2"/>
  <c r="AL228" i="2"/>
  <c r="AM18" i="2"/>
  <c r="AL786" i="2"/>
  <c r="AL287" i="2"/>
  <c r="AL144" i="2"/>
  <c r="AL90" i="2"/>
  <c r="AL808" i="2"/>
  <c r="AL317" i="2"/>
  <c r="AL110" i="2"/>
  <c r="AL140" i="2"/>
  <c r="AL677" i="2"/>
  <c r="AL497" i="2"/>
  <c r="AM553" i="2"/>
  <c r="AL260" i="2"/>
  <c r="AM78" i="2"/>
  <c r="AL114" i="2"/>
  <c r="AL535" i="2"/>
  <c r="AL273" i="2"/>
  <c r="AM118" i="2"/>
  <c r="AL43" i="2"/>
  <c r="AL499" i="2"/>
  <c r="AL691" i="2"/>
  <c r="AL332" i="2"/>
  <c r="AL192" i="2"/>
  <c r="AL441" i="2"/>
  <c r="AL124" i="2"/>
  <c r="AJ234" i="2"/>
  <c r="AK248" i="2"/>
  <c r="AK239" i="2"/>
  <c r="AJ252" i="2"/>
  <c r="AK266" i="2"/>
  <c r="AJ278" i="2"/>
  <c r="AK286" i="2"/>
  <c r="AJ298" i="2"/>
  <c r="AJ311" i="2"/>
  <c r="AK328" i="2"/>
  <c r="AK340" i="2"/>
  <c r="AK349" i="2"/>
  <c r="AJ360" i="2"/>
  <c r="AJ240" i="2"/>
  <c r="AJ269" i="2"/>
  <c r="AK289" i="2"/>
  <c r="AJ330" i="2"/>
  <c r="AJ348" i="2"/>
  <c r="AK361" i="2"/>
  <c r="AJ375" i="2"/>
  <c r="AK392" i="2"/>
  <c r="AK401" i="2"/>
  <c r="AK258" i="2"/>
  <c r="AJ274" i="2"/>
  <c r="AK263" i="2"/>
  <c r="AK290" i="2"/>
  <c r="AJ318" i="2"/>
  <c r="AJ335" i="2"/>
  <c r="AJ371" i="2"/>
  <c r="AK378" i="2"/>
  <c r="AJ385" i="2"/>
  <c r="AK389" i="2"/>
  <c r="AK273" i="2"/>
  <c r="AK307" i="2"/>
  <c r="AK360" i="2"/>
  <c r="AJ411" i="2"/>
  <c r="AJ417" i="2"/>
  <c r="AK422" i="2"/>
  <c r="AK429" i="2"/>
  <c r="AK444" i="2"/>
  <c r="AK453" i="2"/>
  <c r="AK469" i="2"/>
  <c r="AJ255" i="2"/>
  <c r="AK319" i="2"/>
  <c r="AJ356" i="2"/>
  <c r="AJ373" i="2"/>
  <c r="AJ401" i="2"/>
  <c r="AJ409" i="2"/>
  <c r="AK426" i="2"/>
  <c r="AJ440" i="2"/>
  <c r="AJ466" i="2"/>
  <c r="AJ288" i="2"/>
  <c r="AK308" i="2"/>
  <c r="AJ333" i="2"/>
  <c r="AJ372" i="2"/>
  <c r="AK409" i="2"/>
  <c r="AK424" i="2"/>
  <c r="AJ314" i="2"/>
  <c r="AK364" i="2"/>
  <c r="AJ456" i="2"/>
  <c r="AJ473" i="2"/>
  <c r="AK485" i="2"/>
  <c r="AK501" i="2"/>
  <c r="AK517" i="2"/>
  <c r="AK524" i="2"/>
  <c r="AK531" i="2"/>
  <c r="AJ538" i="2"/>
  <c r="AJ544" i="2"/>
  <c r="AJ575" i="2"/>
  <c r="AJ299" i="2"/>
  <c r="AK440" i="2"/>
  <c r="AJ460" i="2"/>
  <c r="AJ474" i="2"/>
  <c r="AJ490" i="2"/>
  <c r="AJ506" i="2"/>
  <c r="AK521" i="2"/>
  <c r="AK537" i="2"/>
  <c r="AK558" i="2"/>
  <c r="AK567" i="2"/>
  <c r="AJ581" i="2"/>
  <c r="AK590" i="2"/>
  <c r="AJ421" i="2"/>
  <c r="AK464" i="2"/>
  <c r="AK481" i="2"/>
  <c r="AK497" i="2"/>
  <c r="AK233" i="2"/>
  <c r="AK249" i="2"/>
  <c r="AK240" i="2"/>
  <c r="AJ257" i="2"/>
  <c r="AK267" i="2"/>
  <c r="AJ282" i="2"/>
  <c r="AK287" i="2"/>
  <c r="AK302" i="2"/>
  <c r="AJ319" i="2"/>
  <c r="AK332" i="2"/>
  <c r="AK341" i="2"/>
  <c r="AJ355" i="2"/>
  <c r="AJ361" i="2"/>
  <c r="AJ246" i="2"/>
  <c r="AK282" i="2"/>
  <c r="AK299" i="2"/>
  <c r="AJ341" i="2"/>
  <c r="AJ351" i="2"/>
  <c r="AJ364" i="2"/>
  <c r="AJ381" i="2"/>
  <c r="AK393" i="2"/>
  <c r="AK235" i="2"/>
  <c r="AJ263" i="2"/>
  <c r="AK237" i="2"/>
  <c r="AK274" i="2"/>
  <c r="AJ293" i="2"/>
  <c r="AK323" i="2"/>
  <c r="AK336" i="2"/>
  <c r="AK372" i="2"/>
  <c r="AK379" i="2"/>
  <c r="AK386" i="2"/>
  <c r="AJ395" i="2"/>
  <c r="AJ280" i="2"/>
  <c r="AK316" i="2"/>
  <c r="AJ379" i="2"/>
  <c r="AK412" i="2"/>
  <c r="AJ419" i="2"/>
  <c r="AJ425" i="2"/>
  <c r="AJ433" i="2"/>
  <c r="AJ450" i="2"/>
  <c r="AK460" i="2"/>
  <c r="AK471" i="2"/>
  <c r="AJ276" i="2"/>
  <c r="AJ322" i="2"/>
  <c r="AJ363" i="2"/>
  <c r="AJ389" i="2"/>
  <c r="AJ403" i="2"/>
  <c r="AK417" i="2"/>
  <c r="AK433" i="2"/>
  <c r="AJ448" i="2"/>
  <c r="AK467" i="2"/>
  <c r="AK295" i="2"/>
  <c r="AK312" i="2"/>
  <c r="AJ340" i="2"/>
  <c r="AK384" i="2"/>
  <c r="AJ415" i="2"/>
  <c r="AJ431" i="2"/>
  <c r="AJ323" i="2"/>
  <c r="AK436" i="2"/>
  <c r="AK465" i="2"/>
  <c r="AK476" i="2"/>
  <c r="AK492" i="2"/>
  <c r="AK508" i="2"/>
  <c r="AJ520" i="2"/>
  <c r="AK525" i="2"/>
  <c r="AK532" i="2"/>
  <c r="AK539" i="2"/>
  <c r="AK552" i="2"/>
  <c r="AJ267" i="2"/>
  <c r="AJ327" i="2"/>
  <c r="AJ444" i="2"/>
  <c r="AJ462" i="2"/>
  <c r="AJ480" i="2"/>
  <c r="AJ496" i="2"/>
  <c r="AJ512" i="2"/>
  <c r="AK528" i="2"/>
  <c r="AK544" i="2"/>
  <c r="AK559" i="2"/>
  <c r="AJ573" i="2"/>
  <c r="AK582" i="2"/>
  <c r="AK591" i="2"/>
  <c r="AK435" i="2"/>
  <c r="AJ468" i="2"/>
  <c r="AK488" i="2"/>
  <c r="AK504" i="2"/>
  <c r="AJ242" i="2"/>
  <c r="AJ236" i="2"/>
  <c r="AK241" i="2"/>
  <c r="AJ259" i="2"/>
  <c r="AK268" i="2"/>
  <c r="AJ284" i="2"/>
  <c r="AJ290" i="2"/>
  <c r="AK303" i="2"/>
  <c r="AJ326" i="2"/>
  <c r="AK333" i="2"/>
  <c r="AJ347" i="2"/>
  <c r="AK356" i="2"/>
  <c r="AK368" i="2"/>
  <c r="AJ254" i="2"/>
  <c r="AK283" i="2"/>
  <c r="AJ307" i="2"/>
  <c r="AJ344" i="2"/>
  <c r="AK352" i="2"/>
  <c r="AJ365" i="2"/>
  <c r="AK382" i="2"/>
  <c r="AJ399" i="2"/>
  <c r="AJ248" i="2"/>
  <c r="AK271" i="2"/>
  <c r="AJ250" i="2"/>
  <c r="AK278" i="2"/>
  <c r="AJ310" i="2"/>
  <c r="AJ331" i="2"/>
  <c r="AK337" i="2"/>
  <c r="AK373" i="2"/>
  <c r="AK380" i="2"/>
  <c r="AK387" i="2"/>
  <c r="AK396" i="2"/>
  <c r="AJ292" i="2"/>
  <c r="AK320" i="2"/>
  <c r="AJ387" i="2"/>
  <c r="AK413" i="2"/>
  <c r="AK420" i="2"/>
  <c r="AJ427" i="2"/>
  <c r="AJ442" i="2"/>
  <c r="AK451" i="2"/>
  <c r="AK461" i="2"/>
  <c r="AK236" i="2"/>
  <c r="AK296" i="2"/>
  <c r="AK344" i="2"/>
  <c r="AK365" i="2"/>
  <c r="AJ393" i="2"/>
  <c r="AK404" i="2"/>
  <c r="AK418" i="2"/>
  <c r="AJ434" i="2"/>
  <c r="AJ458" i="2"/>
  <c r="AK244" i="2"/>
  <c r="AK300" i="2"/>
  <c r="AK324" i="2"/>
  <c r="AJ353" i="2"/>
  <c r="AJ407" i="2"/>
  <c r="AK416" i="2"/>
  <c r="AJ436" i="2"/>
  <c r="AJ343" i="2"/>
  <c r="AK447" i="2"/>
  <c r="AJ471" i="2"/>
  <c r="AK477" i="2"/>
  <c r="AK493" i="2"/>
  <c r="AK509" i="2"/>
  <c r="AJ522" i="2"/>
  <c r="AJ528" i="2"/>
  <c r="AK533" i="2"/>
  <c r="AK540" i="2"/>
  <c r="AJ559" i="2"/>
  <c r="AK270" i="2"/>
  <c r="AJ337" i="2"/>
  <c r="AJ446" i="2"/>
  <c r="AJ464" i="2"/>
  <c r="AJ482" i="2"/>
  <c r="AJ498" i="2"/>
  <c r="AJ514" i="2"/>
  <c r="AK529" i="2"/>
  <c r="AJ550" i="2"/>
  <c r="AJ565" i="2"/>
  <c r="AK574" i="2"/>
  <c r="AK583" i="2"/>
  <c r="AJ303" i="2"/>
  <c r="AK439" i="2"/>
  <c r="AJ470" i="2"/>
  <c r="AK489" i="2"/>
  <c r="AK243" i="2"/>
  <c r="AJ238" i="2"/>
  <c r="AJ244" i="2"/>
  <c r="AJ265" i="2"/>
  <c r="AJ271" i="2"/>
  <c r="AK285" i="2"/>
  <c r="AJ295" i="2"/>
  <c r="AK304" i="2"/>
  <c r="AK327" i="2"/>
  <c r="AJ339" i="2"/>
  <c r="AK348" i="2"/>
  <c r="AK357" i="2"/>
  <c r="AK369" i="2"/>
  <c r="AJ261" i="2"/>
  <c r="AJ286" i="2"/>
  <c r="AJ308" i="2"/>
  <c r="AJ345" i="2"/>
  <c r="AK353" i="2"/>
  <c r="AJ369" i="2"/>
  <c r="AJ391" i="2"/>
  <c r="AK400" i="2"/>
  <c r="AK251" i="2"/>
  <c r="AJ272" i="2"/>
  <c r="AK257" i="2"/>
  <c r="AK281" i="2"/>
  <c r="AK315" i="2"/>
  <c r="AJ332" i="2"/>
  <c r="AJ357" i="2"/>
  <c r="AJ377" i="2"/>
  <c r="AJ383" i="2"/>
  <c r="AK388" i="2"/>
  <c r="AK397" i="2"/>
  <c r="AJ294" i="2"/>
  <c r="AJ336" i="2"/>
  <c r="AJ405" i="2"/>
  <c r="AK414" i="2"/>
  <c r="AK421" i="2"/>
  <c r="AJ428" i="2"/>
  <c r="AK443" i="2"/>
  <c r="AK452" i="2"/>
  <c r="AK468" i="2"/>
  <c r="AK252" i="2"/>
  <c r="AJ315" i="2"/>
  <c r="AJ349" i="2"/>
  <c r="AJ367" i="2"/>
  <c r="AJ397" i="2"/>
  <c r="AK405" i="2"/>
  <c r="AK425" i="2"/>
  <c r="AJ438" i="2"/>
  <c r="AK459" i="2"/>
  <c r="AK247" i="2"/>
  <c r="AJ306" i="2"/>
  <c r="AK331" i="2"/>
  <c r="AJ359" i="2"/>
  <c r="AK408" i="2"/>
  <c r="AJ423" i="2"/>
  <c r="AK438" i="2"/>
  <c r="AJ352" i="2"/>
  <c r="AK454" i="2"/>
  <c r="AK472" i="2"/>
  <c r="AK484" i="2"/>
  <c r="AK500" i="2"/>
  <c r="AK516" i="2"/>
  <c r="AK523" i="2"/>
  <c r="AJ530" i="2"/>
  <c r="AJ536" i="2"/>
  <c r="AK541" i="2"/>
  <c r="AJ567" i="2"/>
  <c r="AK277" i="2"/>
  <c r="AJ429" i="2"/>
  <c r="AK456" i="2"/>
  <c r="AK473" i="2"/>
  <c r="AJ488" i="2"/>
  <c r="AJ504" i="2"/>
  <c r="AK520" i="2"/>
  <c r="AK536" i="2"/>
  <c r="AJ557" i="2"/>
  <c r="AK566" i="2"/>
  <c r="AK575" i="2"/>
  <c r="AJ589" i="2"/>
  <c r="AJ368" i="2"/>
  <c r="AK455" i="2"/>
  <c r="AK480" i="2"/>
  <c r="AK496" i="2"/>
  <c r="AK512" i="2"/>
  <c r="AK505" i="2"/>
  <c r="AJ534" i="2"/>
  <c r="AJ548" i="2"/>
  <c r="AJ571" i="2"/>
  <c r="AK463" i="2"/>
  <c r="AJ518" i="2"/>
  <c r="AK598" i="2"/>
  <c r="AK611" i="2"/>
  <c r="AJ627" i="2"/>
  <c r="AJ636" i="2"/>
  <c r="AJ652" i="2"/>
  <c r="AJ668" i="2"/>
  <c r="AJ684" i="2"/>
  <c r="AK703" i="2"/>
  <c r="AJ729" i="2"/>
  <c r="AJ745" i="2"/>
  <c r="AJ761" i="2"/>
  <c r="AJ777" i="2"/>
  <c r="AK311" i="2"/>
  <c r="AJ484" i="2"/>
  <c r="AJ561" i="2"/>
  <c r="AK587" i="2"/>
  <c r="AK602" i="2"/>
  <c r="AK618" i="2"/>
  <c r="AJ631" i="2"/>
  <c r="AK651" i="2"/>
  <c r="AK667" i="2"/>
  <c r="AK683" i="2"/>
  <c r="AK693" i="2"/>
  <c r="AJ709" i="2"/>
  <c r="AK722" i="2"/>
  <c r="AK738" i="2"/>
  <c r="AK754" i="2"/>
  <c r="AK770" i="2"/>
  <c r="AJ452" i="2"/>
  <c r="AJ540" i="2"/>
  <c r="AK594" i="2"/>
  <c r="AJ623" i="2"/>
  <c r="AJ646" i="2"/>
  <c r="AJ662" i="2"/>
  <c r="AJ678" i="2"/>
  <c r="AJ690" i="2"/>
  <c r="AJ717" i="2"/>
  <c r="AJ733" i="2"/>
  <c r="AJ413" i="2"/>
  <c r="AJ611" i="2"/>
  <c r="AK654" i="2"/>
  <c r="AJ702" i="2"/>
  <c r="AK765" i="2"/>
  <c r="AJ783" i="2"/>
  <c r="AK794" i="2"/>
  <c r="AK810" i="2"/>
  <c r="AK8" i="2"/>
  <c r="AK20" i="2"/>
  <c r="AJ34" i="2"/>
  <c r="AK39" i="2"/>
  <c r="AJ54" i="2"/>
  <c r="AJ71" i="2"/>
  <c r="AK85" i="2"/>
  <c r="AK101" i="2"/>
  <c r="AJ605" i="2"/>
  <c r="AJ621" i="2"/>
  <c r="AK698" i="2"/>
  <c r="AK725" i="2"/>
  <c r="AJ773" i="2"/>
  <c r="AK800" i="2"/>
  <c r="AK816" i="2"/>
  <c r="AK16" i="2"/>
  <c r="AK46" i="2"/>
  <c r="AJ61" i="2"/>
  <c r="AJ83" i="2"/>
  <c r="AK100" i="2"/>
  <c r="AJ128" i="2"/>
  <c r="AK137" i="2"/>
  <c r="AK146" i="2"/>
  <c r="AK157" i="2"/>
  <c r="AK163" i="2"/>
  <c r="AK555" i="2"/>
  <c r="AK639" i="2"/>
  <c r="AK671" i="2"/>
  <c r="AK757" i="2"/>
  <c r="AJ775" i="2"/>
  <c r="AJ797" i="2"/>
  <c r="AJ12" i="2"/>
  <c r="AK24" i="2"/>
  <c r="AJ42" i="2"/>
  <c r="AK513" i="2"/>
  <c r="AK535" i="2"/>
  <c r="AJ554" i="2"/>
  <c r="AJ579" i="2"/>
  <c r="AJ472" i="2"/>
  <c r="AJ524" i="2"/>
  <c r="AK599" i="2"/>
  <c r="AK612" i="2"/>
  <c r="AJ633" i="2"/>
  <c r="AJ642" i="2"/>
  <c r="AJ658" i="2"/>
  <c r="AJ674" i="2"/>
  <c r="AK694" i="2"/>
  <c r="AJ710" i="2"/>
  <c r="AJ731" i="2"/>
  <c r="AJ747" i="2"/>
  <c r="AJ763" i="2"/>
  <c r="AJ779" i="2"/>
  <c r="AK448" i="2"/>
  <c r="AJ500" i="2"/>
  <c r="AK563" i="2"/>
  <c r="AJ591" i="2"/>
  <c r="AJ609" i="2"/>
  <c r="AJ625" i="2"/>
  <c r="AK642" i="2"/>
  <c r="AK658" i="2"/>
  <c r="AK674" i="2"/>
  <c r="AJ686" i="2"/>
  <c r="AJ700" i="2"/>
  <c r="AK710" i="2"/>
  <c r="AK729" i="2"/>
  <c r="AK745" i="2"/>
  <c r="AK761" i="2"/>
  <c r="AK777" i="2"/>
  <c r="AJ478" i="2"/>
  <c r="AJ552" i="2"/>
  <c r="AK595" i="2"/>
  <c r="AK631" i="2"/>
  <c r="AJ648" i="2"/>
  <c r="AJ664" i="2"/>
  <c r="AJ680" i="2"/>
  <c r="AJ698" i="2"/>
  <c r="AJ719" i="2"/>
  <c r="AJ735" i="2"/>
  <c r="AJ508" i="2"/>
  <c r="AJ635" i="2"/>
  <c r="AK662" i="2"/>
  <c r="AK749" i="2"/>
  <c r="AJ767" i="2"/>
  <c r="AJ785" i="2"/>
  <c r="AK801" i="2"/>
  <c r="AK817" i="2"/>
  <c r="AJ9" i="2"/>
  <c r="AJ26" i="2"/>
  <c r="AK35" i="2"/>
  <c r="AK40" i="2"/>
  <c r="AJ63" i="2"/>
  <c r="AJ72" i="2"/>
  <c r="AK86" i="2"/>
  <c r="AK548" i="2"/>
  <c r="AK607" i="2"/>
  <c r="AK623" i="2"/>
  <c r="AK705" i="2"/>
  <c r="AK733" i="2"/>
  <c r="AJ789" i="2"/>
  <c r="AJ807" i="2"/>
  <c r="AJ821" i="2"/>
  <c r="AK17" i="2"/>
  <c r="AK47" i="2"/>
  <c r="AJ69" i="2"/>
  <c r="AJ89" i="2"/>
  <c r="AJ105" i="2"/>
  <c r="AK129" i="2"/>
  <c r="AK138" i="2"/>
  <c r="AK149" i="2"/>
  <c r="AK158" i="2"/>
  <c r="AK170" i="2"/>
  <c r="AJ583" i="2"/>
  <c r="AK647" i="2"/>
  <c r="AK679" i="2"/>
  <c r="AJ759" i="2"/>
  <c r="AK782" i="2"/>
  <c r="AJ805" i="2"/>
  <c r="AJ13" i="2"/>
  <c r="AJ30" i="2"/>
  <c r="AJ526" i="2"/>
  <c r="AJ542" i="2"/>
  <c r="AJ555" i="2"/>
  <c r="AJ587" i="2"/>
  <c r="AJ486" i="2"/>
  <c r="AK578" i="2"/>
  <c r="AK603" i="2"/>
  <c r="AK619" i="2"/>
  <c r="AJ634" i="2"/>
  <c r="AJ644" i="2"/>
  <c r="AJ660" i="2"/>
  <c r="AJ676" i="2"/>
  <c r="AK695" i="2"/>
  <c r="AJ721" i="2"/>
  <c r="AJ737" i="2"/>
  <c r="AJ753" i="2"/>
  <c r="AJ769" i="2"/>
  <c r="AK785" i="2"/>
  <c r="AJ454" i="2"/>
  <c r="AJ516" i="2"/>
  <c r="AK570" i="2"/>
  <c r="AJ595" i="2"/>
  <c r="AK610" i="2"/>
  <c r="AJ626" i="2"/>
  <c r="AK643" i="2"/>
  <c r="AK659" i="2"/>
  <c r="AK675" i="2"/>
  <c r="AJ688" i="2"/>
  <c r="AK701" i="2"/>
  <c r="AJ714" i="2"/>
  <c r="AK730" i="2"/>
  <c r="AK746" i="2"/>
  <c r="AK762" i="2"/>
  <c r="AK778" i="2"/>
  <c r="AJ494" i="2"/>
  <c r="AK586" i="2"/>
  <c r="AJ607" i="2"/>
  <c r="AJ638" i="2"/>
  <c r="AJ654" i="2"/>
  <c r="AJ670" i="2"/>
  <c r="AK686" i="2"/>
  <c r="AJ706" i="2"/>
  <c r="AJ725" i="2"/>
  <c r="AJ741" i="2"/>
  <c r="AJ569" i="2"/>
  <c r="AK638" i="2"/>
  <c r="AK670" i="2"/>
  <c r="AJ751" i="2"/>
  <c r="AK774" i="2"/>
  <c r="AJ787" i="2"/>
  <c r="AK802" i="2"/>
  <c r="AK818" i="2"/>
  <c r="AJ16" i="2"/>
  <c r="AK27" i="2"/>
  <c r="AK36" i="2"/>
  <c r="AJ46" i="2"/>
  <c r="AK64" i="2"/>
  <c r="AK73" i="2"/>
  <c r="AK93" i="2"/>
  <c r="AK579" i="2"/>
  <c r="AK614" i="2"/>
  <c r="AK691" i="2"/>
  <c r="AJ712" i="2"/>
  <c r="AK741" i="2"/>
  <c r="AJ791" i="2"/>
  <c r="AK808" i="2"/>
  <c r="AK6" i="2"/>
  <c r="AJ24" i="2"/>
  <c r="AK54" i="2"/>
  <c r="AK77" i="2"/>
  <c r="AJ91" i="2"/>
  <c r="AK111" i="2"/>
  <c r="AK130" i="2"/>
  <c r="AJ144" i="2"/>
  <c r="AK150" i="2"/>
  <c r="AJ159" i="2"/>
  <c r="AJ476" i="2"/>
  <c r="AJ603" i="2"/>
  <c r="AK655" i="2"/>
  <c r="AJ694" i="2"/>
  <c r="AK766" i="2"/>
  <c r="AK789" i="2"/>
  <c r="AJ813" i="2"/>
  <c r="AJ22" i="2"/>
  <c r="AK31" i="2"/>
  <c r="AK527" i="2"/>
  <c r="AK543" i="2"/>
  <c r="AJ563" i="2"/>
  <c r="AK345" i="2"/>
  <c r="AJ502" i="2"/>
  <c r="AJ597" i="2"/>
  <c r="AK604" i="2"/>
  <c r="AK620" i="2"/>
  <c r="AK635" i="2"/>
  <c r="AJ650" i="2"/>
  <c r="AJ666" i="2"/>
  <c r="AJ682" i="2"/>
  <c r="AK702" i="2"/>
  <c r="AJ723" i="2"/>
  <c r="AJ739" i="2"/>
  <c r="AJ755" i="2"/>
  <c r="AJ771" i="2"/>
  <c r="AK786" i="2"/>
  <c r="AK457" i="2"/>
  <c r="AJ547" i="2"/>
  <c r="AJ577" i="2"/>
  <c r="AJ601" i="2"/>
  <c r="AJ617" i="2"/>
  <c r="AK627" i="2"/>
  <c r="AK650" i="2"/>
  <c r="AK666" i="2"/>
  <c r="AK682" i="2"/>
  <c r="AJ692" i="2"/>
  <c r="AJ708" i="2"/>
  <c r="AK721" i="2"/>
  <c r="AK737" i="2"/>
  <c r="AK753" i="2"/>
  <c r="AK769" i="2"/>
  <c r="AK383" i="2"/>
  <c r="AJ510" i="2"/>
  <c r="AJ593" i="2"/>
  <c r="AJ615" i="2"/>
  <c r="AJ640" i="2"/>
  <c r="AJ656" i="2"/>
  <c r="AJ672" i="2"/>
  <c r="AK687" i="2"/>
  <c r="AK714" i="2"/>
  <c r="AJ727" i="2"/>
  <c r="AJ743" i="2"/>
  <c r="AJ599" i="2"/>
  <c r="AK646" i="2"/>
  <c r="AK678" i="2"/>
  <c r="AK758" i="2"/>
  <c r="AK781" i="2"/>
  <c r="AK793" i="2"/>
  <c r="AK809" i="2"/>
  <c r="AJ6" i="2"/>
  <c r="AJ17" i="2"/>
  <c r="AK28" i="2"/>
  <c r="AK37" i="2"/>
  <c r="AJ48" i="2"/>
  <c r="AK65" i="2"/>
  <c r="AJ77" i="2"/>
  <c r="AK94" i="2"/>
  <c r="AJ585" i="2"/>
  <c r="AK616" i="2"/>
  <c r="AJ696" i="2"/>
  <c r="AK717" i="2"/>
  <c r="AJ757" i="2"/>
  <c r="AJ799" i="2"/>
  <c r="AJ815" i="2"/>
  <c r="AK9" i="2"/>
  <c r="AJ32" i="2"/>
  <c r="AJ58" i="2"/>
  <c r="AJ81" i="2"/>
  <c r="AJ99" i="2"/>
  <c r="AK112" i="2"/>
  <c r="AJ136" i="2"/>
  <c r="AK145" i="2"/>
  <c r="AK156" i="2"/>
  <c r="AK162" i="2"/>
  <c r="AJ546" i="2"/>
  <c r="AJ619" i="2"/>
  <c r="AK663" i="2"/>
  <c r="AK750" i="2"/>
  <c r="AK773" i="2"/>
  <c r="AK790" i="2"/>
  <c r="AK821" i="2"/>
  <c r="AK23" i="2"/>
  <c r="AK32" i="2"/>
  <c r="AJ44" i="2"/>
  <c r="AK58" i="2"/>
  <c r="AJ67" i="2"/>
  <c r="AJ75" i="2"/>
  <c r="AK90" i="2"/>
  <c r="AK105" i="2"/>
  <c r="AJ121" i="2"/>
  <c r="AJ133" i="2"/>
  <c r="AJ166" i="2"/>
  <c r="AK699" i="2"/>
  <c r="AJ803" i="2"/>
  <c r="AJ819" i="2"/>
  <c r="AJ65" i="2"/>
  <c r="AJ107" i="2"/>
  <c r="AJ124" i="2"/>
  <c r="AJ145" i="2"/>
  <c r="AJ178" i="2"/>
  <c r="AK195" i="2"/>
  <c r="AK229" i="2"/>
  <c r="AK120" i="2"/>
  <c r="AK178" i="2"/>
  <c r="AK210" i="2"/>
  <c r="AJ809" i="2"/>
  <c r="AK141" i="2"/>
  <c r="AK167" i="2"/>
  <c r="AK190" i="2"/>
  <c r="AK214" i="2"/>
  <c r="AK571" i="2"/>
  <c r="AK697" i="2"/>
  <c r="AJ817" i="2"/>
  <c r="AK43" i="2"/>
  <c r="AK123" i="2"/>
  <c r="AJ209" i="2"/>
  <c r="AJ225" i="2"/>
  <c r="AK96" i="2"/>
  <c r="AJ189" i="2"/>
  <c r="AJ221" i="2"/>
  <c r="AK734" i="2"/>
  <c r="AK806" i="2"/>
  <c r="AK13" i="2"/>
  <c r="AJ119" i="2"/>
  <c r="AJ137" i="2"/>
  <c r="AJ174" i="2"/>
  <c r="AK199" i="2"/>
  <c r="AJ222" i="2"/>
  <c r="AJ629" i="2"/>
  <c r="AJ781" i="2"/>
  <c r="AJ156" i="2"/>
  <c r="AJ822" i="2"/>
  <c r="AJ812" i="2"/>
  <c r="AK685" i="2"/>
  <c r="AJ778" i="2"/>
  <c r="AJ750" i="2"/>
  <c r="AJ718" i="2"/>
  <c r="AK732" i="2"/>
  <c r="AJ657" i="2"/>
  <c r="AK596" i="2"/>
  <c r="AJ671" i="2"/>
  <c r="AJ639" i="2"/>
  <c r="AJ618" i="2"/>
  <c r="AK593" i="2"/>
  <c r="AJ564" i="2"/>
  <c r="AJ586" i="2"/>
  <c r="AK554" i="2"/>
  <c r="AJ549" i="2"/>
  <c r="AJ509" i="2"/>
  <c r="AJ477" i="2"/>
  <c r="AK479" i="2"/>
  <c r="AK432" i="2"/>
  <c r="AK458" i="2"/>
  <c r="AK406" i="2"/>
  <c r="AJ386" i="2"/>
  <c r="AK390" i="2"/>
  <c r="AK363" i="2"/>
  <c r="AK338" i="2"/>
  <c r="AK330" i="2"/>
  <c r="AJ297" i="2"/>
  <c r="AJ291" i="2"/>
  <c r="AK276" i="2"/>
  <c r="AK780" i="2"/>
  <c r="AJ788" i="2"/>
  <c r="AJ768" i="2"/>
  <c r="AJ736" i="2"/>
  <c r="AJ715" i="2"/>
  <c r="AK783" i="2"/>
  <c r="AJ754" i="2"/>
  <c r="AJ50" i="2"/>
  <c r="AJ59" i="2"/>
  <c r="AK68" i="2"/>
  <c r="AK81" i="2"/>
  <c r="AJ97" i="2"/>
  <c r="AJ109" i="2"/>
  <c r="AJ122" i="2"/>
  <c r="AJ141" i="2"/>
  <c r="AJ532" i="2"/>
  <c r="AK718" i="2"/>
  <c r="AK805" i="2"/>
  <c r="AK12" i="2"/>
  <c r="AJ73" i="2"/>
  <c r="AJ111" i="2"/>
  <c r="AJ129" i="2"/>
  <c r="AK153" i="2"/>
  <c r="AK186" i="2"/>
  <c r="AJ210" i="2"/>
  <c r="AK230" i="2"/>
  <c r="AK152" i="2"/>
  <c r="AJ193" i="2"/>
  <c r="AK218" i="2"/>
  <c r="AJ87" i="2"/>
  <c r="AJ149" i="2"/>
  <c r="AK175" i="2"/>
  <c r="AJ197" i="2"/>
  <c r="AK215" i="2"/>
  <c r="AK606" i="2"/>
  <c r="AK706" i="2"/>
  <c r="AJ20" i="2"/>
  <c r="AK51" i="2"/>
  <c r="AK133" i="2"/>
  <c r="AK211" i="2"/>
  <c r="AK227" i="2"/>
  <c r="AK125" i="2"/>
  <c r="AJ194" i="2"/>
  <c r="AJ613" i="2"/>
  <c r="AJ795" i="2"/>
  <c r="AJ811" i="2"/>
  <c r="AJ39" i="2"/>
  <c r="AK122" i="2"/>
  <c r="AK142" i="2"/>
  <c r="AJ182" i="2"/>
  <c r="AK202" i="2"/>
  <c r="AK259" i="2"/>
  <c r="AK742" i="2"/>
  <c r="AJ793" i="2"/>
  <c r="AK191" i="2"/>
  <c r="AJ814" i="2"/>
  <c r="AJ796" i="2"/>
  <c r="AK811" i="2"/>
  <c r="AK771" i="2"/>
  <c r="AK739" i="2"/>
  <c r="AJ705" i="2"/>
  <c r="AK716" i="2"/>
  <c r="AJ649" i="2"/>
  <c r="AK696" i="2"/>
  <c r="AK660" i="2"/>
  <c r="AK632" i="2"/>
  <c r="AJ602" i="2"/>
  <c r="AK585" i="2"/>
  <c r="AK550" i="2"/>
  <c r="AJ578" i="2"/>
  <c r="AK546" i="2"/>
  <c r="AK538" i="2"/>
  <c r="AK498" i="2"/>
  <c r="AJ449" i="2"/>
  <c r="AJ457" i="2"/>
  <c r="AJ412" i="2"/>
  <c r="AJ445" i="2"/>
  <c r="AK423" i="2"/>
  <c r="AJ380" i="2"/>
  <c r="AJ358" i="2"/>
  <c r="AK370" i="2"/>
  <c r="AJ329" i="2"/>
  <c r="AK329" i="2"/>
  <c r="AJ317" i="2"/>
  <c r="AK293" i="2"/>
  <c r="AJ301" i="2"/>
  <c r="AK822" i="2"/>
  <c r="AJ806" i="2"/>
  <c r="AJ52" i="2"/>
  <c r="AK60" i="2"/>
  <c r="AK69" i="2"/>
  <c r="AK82" i="2"/>
  <c r="AJ103" i="2"/>
  <c r="AJ115" i="2"/>
  <c r="AJ123" i="2"/>
  <c r="AJ148" i="2"/>
  <c r="AK608" i="2"/>
  <c r="AK796" i="2"/>
  <c r="AK812" i="2"/>
  <c r="AJ38" i="2"/>
  <c r="AJ85" i="2"/>
  <c r="AJ113" i="2"/>
  <c r="AK134" i="2"/>
  <c r="AJ162" i="2"/>
  <c r="AK187" i="2"/>
  <c r="AJ218" i="2"/>
  <c r="AJ79" i="2"/>
  <c r="AJ157" i="2"/>
  <c r="AJ198" i="2"/>
  <c r="AK226" i="2"/>
  <c r="AK116" i="2"/>
  <c r="AK154" i="2"/>
  <c r="AK183" i="2"/>
  <c r="AJ205" i="2"/>
  <c r="AK222" i="2"/>
  <c r="AK615" i="2"/>
  <c r="AK726" i="2"/>
  <c r="AJ28" i="2"/>
  <c r="AJ56" i="2"/>
  <c r="AJ161" i="2"/>
  <c r="AJ217" i="2"/>
  <c r="AK42" i="2"/>
  <c r="AK174" i="2"/>
  <c r="AK206" i="2"/>
  <c r="AK622" i="2"/>
  <c r="AK797" i="2"/>
  <c r="AK813" i="2"/>
  <c r="AJ93" i="2"/>
  <c r="AK126" i="2"/>
  <c r="AK161" i="2"/>
  <c r="AJ190" i="2"/>
  <c r="AJ206" i="2"/>
  <c r="AJ492" i="2"/>
  <c r="AJ749" i="2"/>
  <c r="AJ19" i="2"/>
  <c r="AK223" i="2"/>
  <c r="AJ798" i="2"/>
  <c r="AJ808" i="2"/>
  <c r="AK795" i="2"/>
  <c r="AJ766" i="2"/>
  <c r="AJ734" i="2"/>
  <c r="AK764" i="2"/>
  <c r="AJ673" i="2"/>
  <c r="AJ641" i="2"/>
  <c r="AK684" i="2"/>
  <c r="AJ655" i="2"/>
  <c r="AK665" i="2"/>
  <c r="AK617" i="2"/>
  <c r="AJ580" i="2"/>
  <c r="AJ531" i="2"/>
  <c r="AJ570" i="2"/>
  <c r="AK580" i="2"/>
  <c r="AK522" i="2"/>
  <c r="AJ493" i="2"/>
  <c r="AK511" i="2"/>
  <c r="AJ447" i="2"/>
  <c r="AJ410" i="2"/>
  <c r="AK431" i="2"/>
  <c r="AJ402" i="2"/>
  <c r="AJ408" i="2"/>
  <c r="AK362" i="2"/>
  <c r="AJ354" i="2"/>
  <c r="AK347" i="2"/>
  <c r="AK321" i="2"/>
  <c r="AJ309" i="2"/>
  <c r="AJ289" i="2"/>
  <c r="AK819" i="2"/>
  <c r="AJ810" i="2"/>
  <c r="AJ792" i="2"/>
  <c r="AK53" i="2"/>
  <c r="AK61" i="2"/>
  <c r="AK70" i="2"/>
  <c r="AK89" i="2"/>
  <c r="AJ104" i="2"/>
  <c r="AJ117" i="2"/>
  <c r="AJ125" i="2"/>
  <c r="AJ153" i="2"/>
  <c r="AK690" i="2"/>
  <c r="AK798" i="2"/>
  <c r="AK814" i="2"/>
  <c r="AJ40" i="2"/>
  <c r="AJ101" i="2"/>
  <c r="AK115" i="2"/>
  <c r="AJ140" i="2"/>
  <c r="AK166" i="2"/>
  <c r="AK194" i="2"/>
  <c r="AJ226" i="2"/>
  <c r="AJ95" i="2"/>
  <c r="AK171" i="2"/>
  <c r="AJ202" i="2"/>
  <c r="AK262" i="2"/>
  <c r="AK119" i="2"/>
  <c r="AK160" i="2"/>
  <c r="AJ186" i="2"/>
  <c r="AK207" i="2"/>
  <c r="AJ230" i="2"/>
  <c r="AK624" i="2"/>
  <c r="AJ801" i="2"/>
  <c r="AJ36" i="2"/>
  <c r="AK97" i="2"/>
  <c r="AK179" i="2"/>
  <c r="AK219" i="2"/>
  <c r="AK50" i="2"/>
  <c r="AK182" i="2"/>
  <c r="AJ213" i="2"/>
  <c r="AJ704" i="2"/>
  <c r="AK804" i="2"/>
  <c r="AJ8" i="2"/>
  <c r="AK108" i="2"/>
  <c r="AJ132" i="2"/>
  <c r="AJ170" i="2"/>
  <c r="AK198" i="2"/>
  <c r="AJ214" i="2"/>
  <c r="AK562" i="2"/>
  <c r="AJ765" i="2"/>
  <c r="AK98" i="2"/>
  <c r="AJ229" i="2"/>
  <c r="AJ784" i="2"/>
  <c r="AJ681" i="2"/>
  <c r="AJ786" i="2"/>
  <c r="AK755" i="2"/>
  <c r="AK723" i="2"/>
  <c r="AK748" i="2"/>
  <c r="AJ665" i="2"/>
  <c r="AJ614" i="2"/>
  <c r="AK676" i="2"/>
  <c r="AK644" i="2"/>
  <c r="AK649" i="2"/>
  <c r="AK601" i="2"/>
  <c r="AK569" i="2"/>
  <c r="AJ553" i="2"/>
  <c r="AJ562" i="2"/>
  <c r="AK564" i="2"/>
  <c r="AK514" i="2"/>
  <c r="AK482" i="2"/>
  <c r="AK495" i="2"/>
  <c r="AJ439" i="2"/>
  <c r="AJ424" i="2"/>
  <c r="AJ416" i="2"/>
  <c r="AK391" i="2"/>
  <c r="AK376" i="2"/>
  <c r="AK381" i="2"/>
  <c r="AK346" i="2"/>
  <c r="AJ342" i="2"/>
  <c r="AK313" i="2"/>
  <c r="AK298" i="2"/>
  <c r="AK288" i="2"/>
  <c r="AJ804" i="2"/>
  <c r="AJ794" i="2"/>
  <c r="AJ776" i="2"/>
  <c r="AJ744" i="2"/>
  <c r="AK712" i="2"/>
  <c r="AK791" i="2"/>
  <c r="AK759" i="2"/>
  <c r="AJ760" i="2"/>
  <c r="AJ693" i="2"/>
  <c r="AK743" i="2"/>
  <c r="AK708" i="2"/>
  <c r="AK744" i="2"/>
  <c r="AK677" i="2"/>
  <c r="AJ683" i="2"/>
  <c r="AK648" i="2"/>
  <c r="AK661" i="2"/>
  <c r="AJ752" i="2"/>
  <c r="AK807" i="2"/>
  <c r="AJ738" i="2"/>
  <c r="AJ703" i="2"/>
  <c r="AK728" i="2"/>
  <c r="AK629" i="2"/>
  <c r="AJ675" i="2"/>
  <c r="AJ643" i="2"/>
  <c r="AK645" i="2"/>
  <c r="AJ728" i="2"/>
  <c r="AK775" i="2"/>
  <c r="AK727" i="2"/>
  <c r="AJ689" i="2"/>
  <c r="AJ713" i="2"/>
  <c r="AJ600" i="2"/>
  <c r="AK664" i="2"/>
  <c r="AK630" i="2"/>
  <c r="AJ630" i="2"/>
  <c r="AK573" i="2"/>
  <c r="AJ598" i="2"/>
  <c r="AJ521" i="2"/>
  <c r="AK534" i="2"/>
  <c r="AJ497" i="2"/>
  <c r="AK449" i="2"/>
  <c r="AJ515" i="2"/>
  <c r="AJ483" i="2"/>
  <c r="AK445" i="2"/>
  <c r="AJ437" i="2"/>
  <c r="AK395" i="2"/>
  <c r="AJ404" i="2"/>
  <c r="AK375" i="2"/>
  <c r="AK377" i="2"/>
  <c r="AK335" i="2"/>
  <c r="AJ312" i="2"/>
  <c r="AK306" i="2"/>
  <c r="AJ283" i="2"/>
  <c r="AJ818" i="2"/>
  <c r="AJ820" i="2"/>
  <c r="AJ691" i="2"/>
  <c r="AJ782" i="2"/>
  <c r="AK747" i="2"/>
  <c r="AK715" i="2"/>
  <c r="AK740" i="2"/>
  <c r="AJ669" i="2"/>
  <c r="AJ637" i="2"/>
  <c r="AJ608" i="2"/>
  <c r="AK668" i="2"/>
  <c r="AK636" i="2"/>
  <c r="AK657" i="2"/>
  <c r="AK609" i="2"/>
  <c r="AJ572" i="2"/>
  <c r="AJ545" i="2"/>
  <c r="AJ582" i="2"/>
  <c r="AK551" i="2"/>
  <c r="AK556" i="2"/>
  <c r="AJ517" i="2"/>
  <c r="AJ485" i="2"/>
  <c r="AK487" i="2"/>
  <c r="AJ443" i="2"/>
  <c r="AJ430" i="2"/>
  <c r="AJ418" i="2"/>
  <c r="AJ394" i="2"/>
  <c r="AJ724" i="2"/>
  <c r="AK689" i="2"/>
  <c r="AK640" i="2"/>
  <c r="AJ527" i="2"/>
  <c r="AJ503" i="2"/>
  <c r="AJ382" i="2"/>
  <c r="AK366" i="2"/>
  <c r="AK310" i="2"/>
  <c r="AJ270" i="2"/>
  <c r="AK254" i="2"/>
  <c r="AK238" i="2"/>
  <c r="AJ208" i="2"/>
  <c r="AJ219" i="2"/>
  <c r="AK155" i="2"/>
  <c r="AJ167" i="2"/>
  <c r="AK173" i="2"/>
  <c r="AK147" i="2"/>
  <c r="AJ146" i="2"/>
  <c r="AJ110" i="2"/>
  <c r="AJ108" i="2"/>
  <c r="AK99" i="2"/>
  <c r="AJ55" i="2"/>
  <c r="AJ45" i="2"/>
  <c r="AK33" i="2"/>
  <c r="AJ14" i="2"/>
  <c r="AK437" i="2"/>
  <c r="AK305" i="2"/>
  <c r="AK217" i="2"/>
  <c r="AJ130" i="2"/>
  <c r="AJ57" i="2"/>
  <c r="AJ800" i="2"/>
  <c r="AJ707" i="2"/>
  <c r="AJ720" i="2"/>
  <c r="AJ770" i="2"/>
  <c r="AJ722" i="2"/>
  <c r="AK760" i="2"/>
  <c r="AJ701" i="2"/>
  <c r="AK692" i="2"/>
  <c r="AJ659" i="2"/>
  <c r="AJ588" i="2"/>
  <c r="AJ592" i="2"/>
  <c r="AJ568" i="2"/>
  <c r="AK553" i="2"/>
  <c r="AK576" i="2"/>
  <c r="AK518" i="2"/>
  <c r="AK486" i="2"/>
  <c r="AK507" i="2"/>
  <c r="AJ507" i="2"/>
  <c r="AJ475" i="2"/>
  <c r="AJ432" i="2"/>
  <c r="AK430" i="2"/>
  <c r="AJ390" i="2"/>
  <c r="AJ396" i="2"/>
  <c r="AK358" i="2"/>
  <c r="AK367" i="2"/>
  <c r="AK326" i="2"/>
  <c r="AJ305" i="2"/>
  <c r="AK294" i="2"/>
  <c r="AK279" i="2"/>
  <c r="AJ802" i="2"/>
  <c r="AK711" i="2"/>
  <c r="AJ685" i="2"/>
  <c r="AJ774" i="2"/>
  <c r="AJ742" i="2"/>
  <c r="AK707" i="2"/>
  <c r="AK724" i="2"/>
  <c r="AJ661" i="2"/>
  <c r="AK628" i="2"/>
  <c r="AK704" i="2"/>
  <c r="AJ663" i="2"/>
  <c r="AJ620" i="2"/>
  <c r="AK641" i="2"/>
  <c r="AK597" i="2"/>
  <c r="AK561" i="2"/>
  <c r="AJ541" i="2"/>
  <c r="AJ574" i="2"/>
  <c r="AJ539" i="2"/>
  <c r="AJ535" i="2"/>
  <c r="AK506" i="2"/>
  <c r="AK474" i="2"/>
  <c r="AJ453" i="2"/>
  <c r="AJ435" i="2"/>
  <c r="AK466" i="2"/>
  <c r="AJ406" i="2"/>
  <c r="AJ816" i="2"/>
  <c r="AK799" i="2"/>
  <c r="AK720" i="2"/>
  <c r="AK588" i="2"/>
  <c r="AJ551" i="2"/>
  <c r="AJ441" i="2"/>
  <c r="AJ400" i="2"/>
  <c r="AJ338" i="2"/>
  <c r="AJ304" i="2"/>
  <c r="AJ277" i="2"/>
  <c r="AJ251" i="2"/>
  <c r="AJ233" i="2"/>
  <c r="AJ192" i="2"/>
  <c r="AK208" i="2"/>
  <c r="AJ191" i="2"/>
  <c r="AJ160" i="2"/>
  <c r="AK165" i="2"/>
  <c r="AJ139" i="2"/>
  <c r="AK139" i="2"/>
  <c r="AK104" i="2"/>
  <c r="AK114" i="2"/>
  <c r="AK91" i="2"/>
  <c r="AK63" i="2"/>
  <c r="AK48" i="2"/>
  <c r="AK38" i="2"/>
  <c r="AK7" i="2"/>
  <c r="AJ374" i="2"/>
  <c r="AK280" i="2"/>
  <c r="AK184" i="2"/>
  <c r="AJ98" i="2"/>
  <c r="AK45" i="2"/>
  <c r="AK788" i="2"/>
  <c r="AK787" i="2"/>
  <c r="AK613" i="2"/>
  <c r="AK545" i="2"/>
  <c r="AJ513" i="2"/>
  <c r="AK491" i="2"/>
  <c r="AJ455" i="2"/>
  <c r="AK419" i="2"/>
  <c r="AJ388" i="2"/>
  <c r="AK354" i="2"/>
  <c r="AK297" i="2"/>
  <c r="AK284" i="2"/>
  <c r="AJ697" i="2"/>
  <c r="AK763" i="2"/>
  <c r="AK772" i="2"/>
  <c r="AJ653" i="2"/>
  <c r="AK688" i="2"/>
  <c r="AJ604" i="2"/>
  <c r="AK589" i="2"/>
  <c r="AJ525" i="2"/>
  <c r="AJ523" i="2"/>
  <c r="AJ501" i="2"/>
  <c r="AJ469" i="2"/>
  <c r="AK442" i="2"/>
  <c r="AK776" i="2"/>
  <c r="AJ632" i="2"/>
  <c r="AK494" i="2"/>
  <c r="AJ378" i="2"/>
  <c r="AK301" i="2"/>
  <c r="AJ245" i="2"/>
  <c r="AK189" i="2"/>
  <c r="AJ183" i="2"/>
  <c r="AK151" i="2"/>
  <c r="AJ134" i="2"/>
  <c r="AK80" i="2"/>
  <c r="AK56" i="2"/>
  <c r="AK26" i="2"/>
  <c r="AK339" i="2"/>
  <c r="AJ168" i="2"/>
  <c r="AK44" i="2"/>
  <c r="AJ762" i="2"/>
  <c r="AJ610" i="2"/>
  <c r="AK669" i="2"/>
  <c r="AJ489" i="2"/>
  <c r="AJ426" i="2"/>
  <c r="AJ376" i="2"/>
  <c r="AJ334" i="2"/>
  <c r="AK261" i="2"/>
  <c r="AK250" i="2"/>
  <c r="AK221" i="2"/>
  <c r="AK192" i="2"/>
  <c r="AJ223" i="2"/>
  <c r="AK196" i="2"/>
  <c r="AJ152" i="2"/>
  <c r="AJ164" i="2"/>
  <c r="AJ147" i="2"/>
  <c r="AK127" i="2"/>
  <c r="AK92" i="2"/>
  <c r="AK75" i="2"/>
  <c r="AK66" i="2"/>
  <c r="AK52" i="2"/>
  <c r="AJ18" i="2"/>
  <c r="AJ11" i="2"/>
  <c r="AJ60" i="2"/>
  <c r="AJ31" i="2"/>
  <c r="AK11" i="2"/>
  <c r="AK736" i="2"/>
  <c r="AJ543" i="2"/>
  <c r="AK403" i="2"/>
  <c r="AJ316" i="2"/>
  <c r="AJ249" i="2"/>
  <c r="AK193" i="2"/>
  <c r="AK204" i="2"/>
  <c r="AJ176" i="2"/>
  <c r="AK135" i="2"/>
  <c r="AJ88" i="2"/>
  <c r="AJ37" i="2"/>
  <c r="AK21" i="2"/>
  <c r="AK709" i="2"/>
  <c r="AK752" i="2"/>
  <c r="AJ651" i="2"/>
  <c r="AK565" i="2"/>
  <c r="AK542" i="2"/>
  <c r="AK462" i="2"/>
  <c r="AK394" i="2"/>
  <c r="AJ320" i="2"/>
  <c r="AJ281" i="2"/>
  <c r="AJ264" i="2"/>
  <c r="AK246" i="2"/>
  <c r="AJ228" i="2"/>
  <c r="AK197" i="2"/>
  <c r="AJ227" i="2"/>
  <c r="AJ187" i="2"/>
  <c r="AJ158" i="2"/>
  <c r="AK159" i="2"/>
  <c r="AJ135" i="2"/>
  <c r="AJ142" i="2"/>
  <c r="AK107" i="2"/>
  <c r="AK88" i="2"/>
  <c r="AJ68" i="2"/>
  <c r="AJ41" i="2"/>
  <c r="AK792" i="2"/>
  <c r="AJ677" i="2"/>
  <c r="AK581" i="2"/>
  <c r="AK371" i="2"/>
  <c r="AJ313" i="2"/>
  <c r="AK225" i="2"/>
  <c r="AJ195" i="2"/>
  <c r="AK106" i="2"/>
  <c r="AK76" i="2"/>
  <c r="AJ23" i="2"/>
  <c r="AJ584" i="2"/>
  <c r="AJ537" i="2"/>
  <c r="AK502" i="2"/>
  <c r="AK475" i="2"/>
  <c r="AJ467" i="2"/>
  <c r="AK407" i="2"/>
  <c r="AK402" i="2"/>
  <c r="AJ346" i="2"/>
  <c r="AK314" i="2"/>
  <c r="AJ275" i="2"/>
  <c r="AK681" i="2"/>
  <c r="AJ758" i="2"/>
  <c r="AK756" i="2"/>
  <c r="AJ645" i="2"/>
  <c r="AK680" i="2"/>
  <c r="AK673" i="2"/>
  <c r="AK577" i="2"/>
  <c r="AJ594" i="2"/>
  <c r="AK572" i="2"/>
  <c r="AK490" i="2"/>
  <c r="AJ465" i="2"/>
  <c r="AK428" i="2"/>
  <c r="AJ756" i="2"/>
  <c r="AJ687" i="2"/>
  <c r="AK483" i="2"/>
  <c r="AJ362" i="2"/>
  <c r="AJ279" i="2"/>
  <c r="AJ235" i="2"/>
  <c r="AK224" i="2"/>
  <c r="AK172" i="2"/>
  <c r="AJ173" i="2"/>
  <c r="AK121" i="2"/>
  <c r="AJ78" i="2"/>
  <c r="AK41" i="2"/>
  <c r="AJ15" i="2"/>
  <c r="AJ302" i="2"/>
  <c r="AK140" i="2"/>
  <c r="AK14" i="2"/>
  <c r="AK719" i="2"/>
  <c r="AJ679" i="2"/>
  <c r="AJ616" i="2"/>
  <c r="AJ459" i="2"/>
  <c r="AJ422" i="2"/>
  <c r="AK398" i="2"/>
  <c r="AJ324" i="2"/>
  <c r="AJ253" i="2"/>
  <c r="AK245" i="2"/>
  <c r="AK213" i="2"/>
  <c r="AJ185" i="2"/>
  <c r="AK212" i="2"/>
  <c r="AK188" i="2"/>
  <c r="AJ143" i="2"/>
  <c r="AJ151" i="2"/>
  <c r="AK136" i="2"/>
  <c r="AK117" i="2"/>
  <c r="AJ76" i="2"/>
  <c r="AK95" i="2"/>
  <c r="AK67" i="2"/>
  <c r="AJ47" i="2"/>
  <c r="AK19" i="2"/>
  <c r="AK74" i="2"/>
  <c r="AJ53" i="2"/>
  <c r="AK34" i="2"/>
  <c r="AJ764" i="2"/>
  <c r="AK700" i="2"/>
  <c r="AK568" i="2"/>
  <c r="AK350" i="2"/>
  <c r="AJ268" i="2"/>
  <c r="AJ241" i="2"/>
  <c r="AJ200" i="2"/>
  <c r="AJ179" i="2"/>
  <c r="AJ177" i="2"/>
  <c r="AJ96" i="2"/>
  <c r="AK87" i="2"/>
  <c r="AJ29" i="2"/>
  <c r="AJ10" i="2"/>
  <c r="AK779" i="2"/>
  <c r="AK626" i="2"/>
  <c r="AJ622" i="2"/>
  <c r="AJ529" i="2"/>
  <c r="AJ505" i="2"/>
  <c r="AJ420" i="2"/>
  <c r="AK385" i="2"/>
  <c r="AK309" i="2"/>
  <c r="AJ287" i="2"/>
  <c r="AJ260" i="2"/>
  <c r="AJ243" i="2"/>
  <c r="AJ220" i="2"/>
  <c r="AK200" i="2"/>
  <c r="AK216" i="2"/>
  <c r="AK180" i="2"/>
  <c r="AJ188" i="2"/>
  <c r="AJ181" i="2"/>
  <c r="AJ127" i="2"/>
  <c r="AK131" i="2"/>
  <c r="AJ116" i="2"/>
  <c r="AJ74" i="2"/>
  <c r="AK62" i="2"/>
  <c r="AJ27" i="2"/>
  <c r="AJ732" i="2"/>
  <c r="AJ612" i="2"/>
  <c r="AK526" i="2"/>
  <c r="AJ366" i="2"/>
  <c r="AJ285" i="2"/>
  <c r="AK209" i="2"/>
  <c r="AJ163" i="2"/>
  <c r="AK109" i="2"/>
  <c r="AK57" i="2"/>
  <c r="AK557" i="2"/>
  <c r="AK560" i="2"/>
  <c r="AJ481" i="2"/>
  <c r="AJ499" i="2"/>
  <c r="AK470" i="2"/>
  <c r="AJ384" i="2"/>
  <c r="AJ350" i="2"/>
  <c r="AJ328" i="2"/>
  <c r="AK291" i="2"/>
  <c r="AK784" i="2"/>
  <c r="AK803" i="2"/>
  <c r="AK731" i="2"/>
  <c r="AJ711" i="2"/>
  <c r="AJ596" i="2"/>
  <c r="AK652" i="2"/>
  <c r="AJ628" i="2"/>
  <c r="AJ556" i="2"/>
  <c r="AJ566" i="2"/>
  <c r="AK519" i="2"/>
  <c r="AJ461" i="2"/>
  <c r="AK410" i="2"/>
  <c r="AK415" i="2"/>
  <c r="AK767" i="2"/>
  <c r="AK605" i="2"/>
  <c r="AJ414" i="2"/>
  <c r="AK325" i="2"/>
  <c r="AK264" i="2"/>
  <c r="AJ224" i="2"/>
  <c r="AK203" i="2"/>
  <c r="AJ155" i="2"/>
  <c r="AJ131" i="2"/>
  <c r="AJ102" i="2"/>
  <c r="AJ86" i="2"/>
  <c r="AJ43" i="2"/>
  <c r="AJ606" i="2"/>
  <c r="AK265" i="2"/>
  <c r="AJ80" i="2"/>
  <c r="AJ748" i="2"/>
  <c r="AK768" i="2"/>
  <c r="AK656" i="2"/>
  <c r="AJ519" i="2"/>
  <c r="AJ495" i="2"/>
  <c r="AK434" i="2"/>
  <c r="AK355" i="2"/>
  <c r="AJ300" i="2"/>
  <c r="AJ258" i="2"/>
  <c r="AJ237" i="2"/>
  <c r="AK205" i="2"/>
  <c r="AJ203" i="2"/>
  <c r="AJ207" i="2"/>
  <c r="AK176" i="2"/>
  <c r="AJ180" i="2"/>
  <c r="AJ169" i="2"/>
  <c r="AK128" i="2"/>
  <c r="AJ112" i="2"/>
  <c r="AJ92" i="2"/>
  <c r="AJ90" i="2"/>
  <c r="AJ62" i="2"/>
  <c r="AK25" i="2"/>
  <c r="AK15" i="2"/>
  <c r="AJ70" i="2"/>
  <c r="AJ49" i="2"/>
  <c r="AK22" i="2"/>
  <c r="AJ695" i="2"/>
  <c r="AK621" i="2"/>
  <c r="AJ479" i="2"/>
  <c r="AK322" i="2"/>
  <c r="AK275" i="2"/>
  <c r="AK234" i="2"/>
  <c r="AJ231" i="2"/>
  <c r="AK168" i="2"/>
  <c r="AK124" i="2"/>
  <c r="AK102" i="2"/>
  <c r="AK71" i="2"/>
  <c r="AJ25" i="2"/>
  <c r="AJ772" i="2"/>
  <c r="AK735" i="2"/>
  <c r="AK600" i="2"/>
  <c r="AK653" i="2"/>
  <c r="AJ590" i="2"/>
  <c r="AK515" i="2"/>
  <c r="AK411" i="2"/>
  <c r="AJ370" i="2"/>
  <c r="AK318" i="2"/>
  <c r="AK272" i="2"/>
  <c r="AJ266" i="2"/>
  <c r="AJ239" i="2"/>
  <c r="AJ212" i="2"/>
  <c r="AK185" i="2"/>
  <c r="AJ211" i="2"/>
  <c r="AJ175" i="2"/>
  <c r="AK177" i="2"/>
  <c r="AJ165" i="2"/>
  <c r="AJ120" i="2"/>
  <c r="AJ126" i="2"/>
  <c r="AK103" i="2"/>
  <c r="AJ94" i="2"/>
  <c r="AJ66" i="2"/>
  <c r="AJ7" i="2"/>
  <c r="AK815" i="2"/>
  <c r="AJ667" i="2"/>
  <c r="AK478" i="2"/>
  <c r="AK342" i="2"/>
  <c r="AJ247" i="2"/>
  <c r="AK231" i="2"/>
  <c r="AJ184" i="2"/>
  <c r="AJ106" i="2"/>
  <c r="AK29" i="2"/>
  <c r="AK549" i="2"/>
  <c r="AJ533" i="2"/>
  <c r="AJ463" i="2"/>
  <c r="AJ491" i="2"/>
  <c r="AK450" i="2"/>
  <c r="AK374" i="2"/>
  <c r="AK359" i="2"/>
  <c r="AK317" i="2"/>
  <c r="AK292" i="2"/>
  <c r="AK820" i="2"/>
  <c r="AJ790" i="2"/>
  <c r="AJ726" i="2"/>
  <c r="AJ699" i="2"/>
  <c r="AJ624" i="2"/>
  <c r="AJ647" i="2"/>
  <c r="AK625" i="2"/>
  <c r="AK547" i="2"/>
  <c r="AJ558" i="2"/>
  <c r="AK530" i="2"/>
  <c r="AK503" i="2"/>
  <c r="AK441" i="2"/>
  <c r="AK399" i="2"/>
  <c r="AJ746" i="2"/>
  <c r="AJ576" i="2"/>
  <c r="AJ398" i="2"/>
  <c r="AJ321" i="2"/>
  <c r="AJ256" i="2"/>
  <c r="AJ216" i="2"/>
  <c r="AJ196" i="2"/>
  <c r="AK181" i="2"/>
  <c r="AK118" i="2"/>
  <c r="AK113" i="2"/>
  <c r="AJ64" i="2"/>
  <c r="AJ35" i="2"/>
  <c r="AK499" i="2"/>
  <c r="AK256" i="2"/>
  <c r="AJ82" i="2"/>
  <c r="AJ716" i="2"/>
  <c r="AK634" i="2"/>
  <c r="AK633" i="2"/>
  <c r="AK510" i="2"/>
  <c r="AJ451" i="2"/>
  <c r="AK427" i="2"/>
  <c r="AK334" i="2"/>
  <c r="AK269" i="2"/>
  <c r="AK253" i="2"/>
  <c r="AJ232" i="2"/>
  <c r="AJ199" i="2"/>
  <c r="AK228" i="2"/>
  <c r="AK201" i="2"/>
  <c r="AJ171" i="2"/>
  <c r="AJ172" i="2"/>
  <c r="AJ154" i="2"/>
  <c r="AJ138" i="2"/>
  <c r="AK110" i="2"/>
  <c r="AJ84" i="2"/>
  <c r="AK79" i="2"/>
  <c r="AK55" i="2"/>
  <c r="AK30" i="2"/>
  <c r="AK10" i="2"/>
  <c r="AK78" i="2"/>
  <c r="AJ51" i="2"/>
  <c r="AK18" i="2"/>
  <c r="AJ730" i="2"/>
  <c r="AJ560" i="2"/>
  <c r="AK446" i="2"/>
  <c r="AJ325" i="2"/>
  <c r="AJ262" i="2"/>
  <c r="AJ201" i="2"/>
  <c r="AK220" i="2"/>
  <c r="AK143" i="2"/>
  <c r="AJ150" i="2"/>
  <c r="AK84" i="2"/>
  <c r="AK59" i="2"/>
  <c r="AJ21" i="2"/>
  <c r="AJ740" i="2"/>
  <c r="AK713" i="2"/>
  <c r="AK672" i="2"/>
  <c r="AK592" i="2"/>
  <c r="AK584" i="2"/>
  <c r="AJ487" i="2"/>
  <c r="AJ392" i="2"/>
  <c r="AK343" i="2"/>
  <c r="AJ296" i="2"/>
  <c r="AJ273" i="2"/>
  <c r="AK260" i="2"/>
  <c r="AK242" i="2"/>
  <c r="AJ204" i="2"/>
  <c r="AK232" i="2"/>
  <c r="AK148" i="2"/>
  <c r="AK164" i="2"/>
  <c r="AK169" i="2"/>
  <c r="AK144" i="2"/>
  <c r="AJ118" i="2"/>
  <c r="AJ114" i="2"/>
  <c r="AJ100" i="2"/>
  <c r="AK83" i="2"/>
  <c r="AK49" i="2"/>
  <c r="AJ780" i="2"/>
  <c r="AK751" i="2"/>
  <c r="AK637" i="2"/>
  <c r="AJ511" i="2"/>
  <c r="AK351" i="2"/>
  <c r="AK255" i="2"/>
  <c r="AJ215" i="2"/>
  <c r="AK132" i="2"/>
  <c r="AK72" i="2"/>
  <c r="AJ33" i="2"/>
  <c r="AJ4" i="2"/>
  <c r="E34" i="2"/>
  <c r="AK4" i="2"/>
  <c r="AJ5" i="2"/>
  <c r="D34" i="2"/>
  <c r="AK5" i="2"/>
  <c r="AH240" i="2"/>
  <c r="AH250" i="2"/>
  <c r="AI260" i="2"/>
  <c r="AH267" i="2"/>
  <c r="AI276" i="2"/>
  <c r="AI292" i="2"/>
  <c r="AI303" i="2"/>
  <c r="AI321" i="2"/>
  <c r="AI334" i="2"/>
  <c r="AI349" i="2"/>
  <c r="AI362" i="2"/>
  <c r="AI387" i="2"/>
  <c r="AH397" i="2"/>
  <c r="AH409" i="2"/>
  <c r="AH234" i="2"/>
  <c r="AI247" i="2"/>
  <c r="AI256" i="2"/>
  <c r="AH263" i="2"/>
  <c r="AH278" i="2"/>
  <c r="AI297" i="2"/>
  <c r="AI310" i="2"/>
  <c r="AH324" i="2"/>
  <c r="AI337" i="2"/>
  <c r="AI368" i="2"/>
  <c r="AI378" i="2"/>
  <c r="AH391" i="2"/>
  <c r="AI403" i="2"/>
  <c r="AI418" i="2"/>
  <c r="AI242" i="2"/>
  <c r="AI263" i="2"/>
  <c r="AI278" i="2"/>
  <c r="AH290" i="2"/>
  <c r="AI301" i="2"/>
  <c r="AH308" i="2"/>
  <c r="AH315" i="2"/>
  <c r="AI324" i="2"/>
  <c r="AI332" i="2"/>
  <c r="AI344" i="2"/>
  <c r="AI355" i="2"/>
  <c r="AI363" i="2"/>
  <c r="AI370" i="2"/>
  <c r="AH383" i="2"/>
  <c r="AH395" i="2"/>
  <c r="AH405" i="2"/>
  <c r="AH417" i="2"/>
  <c r="AH246" i="2"/>
  <c r="AI258" i="2"/>
  <c r="AI271" i="2"/>
  <c r="AI283" i="2"/>
  <c r="AH292" i="2"/>
  <c r="AH303" i="2"/>
  <c r="AI315" i="2"/>
  <c r="AI323" i="2"/>
  <c r="AI336" i="2"/>
  <c r="AH345" i="2"/>
  <c r="AI354" i="2"/>
  <c r="AI366" i="2"/>
  <c r="AI381" i="2"/>
  <c r="AI388" i="2"/>
  <c r="AI394" i="2"/>
  <c r="AI405" i="2"/>
  <c r="AI417" i="2"/>
  <c r="AI4" i="2"/>
  <c r="AI245" i="2"/>
  <c r="AI254" i="2"/>
  <c r="AI261" i="2"/>
  <c r="AI273" i="2"/>
  <c r="AI281" i="2"/>
  <c r="AH297" i="2"/>
  <c r="AH312" i="2"/>
  <c r="AH327" i="2"/>
  <c r="AH337" i="2"/>
  <c r="AI353" i="2"/>
  <c r="AI365" i="2"/>
  <c r="AI389" i="2"/>
  <c r="AI400" i="2"/>
  <c r="AI410" i="2"/>
  <c r="AI240" i="2"/>
  <c r="AI248" i="2"/>
  <c r="AI257" i="2"/>
  <c r="AI267" i="2"/>
  <c r="AI285" i="2"/>
  <c r="AI298" i="2"/>
  <c r="AH311" i="2"/>
  <c r="AI327" i="2"/>
  <c r="AI347" i="2"/>
  <c r="AI371" i="2"/>
  <c r="AH379" i="2"/>
  <c r="AI397" i="2"/>
  <c r="AI409" i="2"/>
  <c r="AI234" i="2"/>
  <c r="AI244" i="2"/>
  <c r="AH265" i="2"/>
  <c r="AH280" i="2"/>
  <c r="AI293" i="2"/>
  <c r="AH305" i="2"/>
  <c r="AI309" i="2"/>
  <c r="AI316" i="2"/>
  <c r="AH329" i="2"/>
  <c r="AI339" i="2"/>
  <c r="AI346" i="2"/>
  <c r="AI356" i="2"/>
  <c r="AI364" i="2"/>
  <c r="AH373" i="2"/>
  <c r="AI385" i="2"/>
  <c r="AH399" i="2"/>
  <c r="AH407" i="2"/>
  <c r="AI235" i="2"/>
  <c r="AI249" i="2"/>
  <c r="AH261" i="2"/>
  <c r="AH276" i="2"/>
  <c r="AH284" i="2"/>
  <c r="AI294" i="2"/>
  <c r="AI307" i="2"/>
  <c r="AI318" i="2"/>
  <c r="AI325" i="2"/>
  <c r="AI338" i="2"/>
  <c r="AH349" i="2"/>
  <c r="AH357" i="2"/>
  <c r="AI369" i="2"/>
  <c r="AI383" i="2"/>
  <c r="AH389" i="2"/>
  <c r="AI395" i="2"/>
  <c r="AI407" i="2"/>
  <c r="AI246" i="2"/>
  <c r="AI264" i="2"/>
  <c r="AI282" i="2"/>
  <c r="AI317" i="2"/>
  <c r="AI341" i="2"/>
  <c r="AH375" i="2"/>
  <c r="AH403" i="2"/>
  <c r="AH242" i="2"/>
  <c r="AI259" i="2"/>
  <c r="AH286" i="2"/>
  <c r="AI312" i="2"/>
  <c r="AI348" i="2"/>
  <c r="AI384" i="2"/>
  <c r="AI412" i="2"/>
  <c r="AI251" i="2"/>
  <c r="AI286" i="2"/>
  <c r="AI306" i="2"/>
  <c r="AH320" i="2"/>
  <c r="AI340" i="2"/>
  <c r="AH358" i="2"/>
  <c r="AI379" i="2"/>
  <c r="AI401" i="2"/>
  <c r="AH236" i="2"/>
  <c r="AI265" i="2"/>
  <c r="AI288" i="2"/>
  <c r="AI308" i="2"/>
  <c r="AI331" i="2"/>
  <c r="AI350" i="2"/>
  <c r="AI373" i="2"/>
  <c r="AI392" i="2"/>
  <c r="AH411" i="2"/>
  <c r="AI425" i="2"/>
  <c r="AI441" i="2"/>
  <c r="AI454" i="2"/>
  <c r="AH472" i="2"/>
  <c r="AH478" i="2"/>
  <c r="AH498" i="2"/>
  <c r="AH506" i="2"/>
  <c r="AI516" i="2"/>
  <c r="AI529" i="2"/>
  <c r="AI539" i="2"/>
  <c r="AI549" i="2"/>
  <c r="AI556" i="2"/>
  <c r="AI570" i="2"/>
  <c r="AI576" i="2"/>
  <c r="AH585" i="2"/>
  <c r="AI601" i="2"/>
  <c r="AH615" i="2"/>
  <c r="AI628" i="2"/>
  <c r="AI439" i="2"/>
  <c r="AI445" i="2"/>
  <c r="AI458" i="2"/>
  <c r="AI469" i="2"/>
  <c r="AH480" i="2"/>
  <c r="AH486" i="2"/>
  <c r="AI496" i="2"/>
  <c r="AH504" i="2"/>
  <c r="AH520" i="2"/>
  <c r="AI528" i="2"/>
  <c r="AH555" i="2"/>
  <c r="AI571" i="2"/>
  <c r="AI582" i="2"/>
  <c r="AI588" i="2"/>
  <c r="AI606" i="2"/>
  <c r="AH619" i="2"/>
  <c r="AI635" i="2"/>
  <c r="AH427" i="2"/>
  <c r="AI440" i="2"/>
  <c r="AI451" i="2"/>
  <c r="AI464" i="2"/>
  <c r="AH474" i="2"/>
  <c r="AH484" i="2"/>
  <c r="AH492" i="2"/>
  <c r="AI503" i="2"/>
  <c r="AH510" i="2"/>
  <c r="AH518" i="2"/>
  <c r="AH532" i="2"/>
  <c r="AH544" i="2"/>
  <c r="AI561" i="2"/>
  <c r="AH573" i="2"/>
  <c r="AH587" i="2"/>
  <c r="AI596" i="2"/>
  <c r="AH611" i="2"/>
  <c r="AI619" i="2"/>
  <c r="AH631" i="2"/>
  <c r="AI427" i="2"/>
  <c r="AI433" i="2"/>
  <c r="AI448" i="2"/>
  <c r="AI461" i="2"/>
  <c r="AI471" i="2"/>
  <c r="AI477" i="2"/>
  <c r="AI488" i="2"/>
  <c r="AI510" i="2"/>
  <c r="AI518" i="2"/>
  <c r="AH534" i="2"/>
  <c r="AI544" i="2"/>
  <c r="AI559" i="2"/>
  <c r="AH567" i="2"/>
  <c r="AI573" i="2"/>
  <c r="AI591" i="2"/>
  <c r="AH599" i="2"/>
  <c r="AH605" i="2"/>
  <c r="AI623" i="2"/>
  <c r="AH635" i="2"/>
  <c r="AH642" i="2"/>
  <c r="AI658" i="2"/>
  <c r="AH664" i="2"/>
  <c r="AI687" i="2"/>
  <c r="AH698" i="2"/>
  <c r="AI711" i="2"/>
  <c r="AI717" i="2"/>
  <c r="AH725" i="2"/>
  <c r="AI741" i="2"/>
  <c r="AH747" i="2"/>
  <c r="AI760" i="2"/>
  <c r="AI767" i="2"/>
  <c r="AH779" i="2"/>
  <c r="AI790" i="2"/>
  <c r="AI804" i="2"/>
  <c r="AH9" i="2"/>
  <c r="AI641" i="2"/>
  <c r="AI647" i="2"/>
  <c r="AI655" i="2"/>
  <c r="AH666" i="2"/>
  <c r="AI679" i="2"/>
  <c r="AH690" i="2"/>
  <c r="AI704" i="2"/>
  <c r="AI725" i="2"/>
  <c r="AH731" i="2"/>
  <c r="AI744" i="2"/>
  <c r="AI751" i="2"/>
  <c r="AI765" i="2"/>
  <c r="AH773" i="2"/>
  <c r="AI779" i="2"/>
  <c r="AI785" i="2"/>
  <c r="AI793" i="2"/>
  <c r="AH807" i="2"/>
  <c r="AH815" i="2"/>
  <c r="AH821" i="2"/>
  <c r="AI14" i="2"/>
  <c r="AI646" i="2"/>
  <c r="AH654" i="2"/>
  <c r="AI669" i="2"/>
  <c r="AI675" i="2"/>
  <c r="AH682" i="2"/>
  <c r="AI688" i="2"/>
  <c r="AI700" i="2"/>
  <c r="AI710" i="2"/>
  <c r="AI728" i="2"/>
  <c r="AI735" i="2"/>
  <c r="AI749" i="2"/>
  <c r="AH757" i="2"/>
  <c r="AI773" i="2"/>
  <c r="AI781" i="2"/>
  <c r="AH799" i="2"/>
  <c r="AI807" i="2"/>
  <c r="AI817" i="2"/>
  <c r="AI8" i="2"/>
  <c r="AH640" i="2"/>
  <c r="AI654" i="2"/>
  <c r="AH660" i="2"/>
  <c r="AI678" i="2"/>
  <c r="AI689" i="2"/>
  <c r="AI706" i="2"/>
  <c r="AI719" i="2"/>
  <c r="AI733" i="2"/>
  <c r="AH741" i="2"/>
  <c r="AI757" i="2"/>
  <c r="AH763" i="2"/>
  <c r="AI786" i="2"/>
  <c r="AH248" i="2"/>
  <c r="AI266" i="2"/>
  <c r="AI284" i="2"/>
  <c r="AI319" i="2"/>
  <c r="AI345" i="2"/>
  <c r="AI377" i="2"/>
  <c r="AI408" i="2"/>
  <c r="AH244" i="2"/>
  <c r="AI262" i="2"/>
  <c r="AH293" i="2"/>
  <c r="AH316" i="2"/>
  <c r="AH361" i="2"/>
  <c r="AH385" i="2"/>
  <c r="AH413" i="2"/>
  <c r="AH252" i="2"/>
  <c r="AH288" i="2"/>
  <c r="AH307" i="2"/>
  <c r="AH323" i="2"/>
  <c r="AI343" i="2"/>
  <c r="AI361" i="2"/>
  <c r="AH381" i="2"/>
  <c r="AI404" i="2"/>
  <c r="AI238" i="2"/>
  <c r="AI269" i="2"/>
  <c r="AI290" i="2"/>
  <c r="AI313" i="2"/>
  <c r="AI335" i="2"/>
  <c r="AH353" i="2"/>
  <c r="AH377" i="2"/>
  <c r="AH393" i="2"/>
  <c r="AI415" i="2"/>
  <c r="AI429" i="2"/>
  <c r="AI442" i="2"/>
  <c r="AH458" i="2"/>
  <c r="AI473" i="2"/>
  <c r="AI494" i="2"/>
  <c r="AI501" i="2"/>
  <c r="AI511" i="2"/>
  <c r="AI524" i="2"/>
  <c r="AH530" i="2"/>
  <c r="AH540" i="2"/>
  <c r="AI550" i="2"/>
  <c r="AI557" i="2"/>
  <c r="AH571" i="2"/>
  <c r="AI577" i="2"/>
  <c r="AH589" i="2"/>
  <c r="AI603" i="2"/>
  <c r="AI620" i="2"/>
  <c r="AI633" i="2"/>
  <c r="AH440" i="2"/>
  <c r="AI446" i="2"/>
  <c r="AI460" i="2"/>
  <c r="AH470" i="2"/>
  <c r="AI481" i="2"/>
  <c r="AI489" i="2"/>
  <c r="AI498" i="2"/>
  <c r="AI506" i="2"/>
  <c r="AI521" i="2"/>
  <c r="AI530" i="2"/>
  <c r="AI558" i="2"/>
  <c r="AI575" i="2"/>
  <c r="AH583" i="2"/>
  <c r="AI589" i="2"/>
  <c r="AH607" i="2"/>
  <c r="AI621" i="2"/>
  <c r="AI420" i="2"/>
  <c r="AH431" i="2"/>
  <c r="AI444" i="2"/>
  <c r="AH452" i="2"/>
  <c r="AH466" i="2"/>
  <c r="AI479" i="2"/>
  <c r="AI486" i="2"/>
  <c r="AI493" i="2"/>
  <c r="AI504" i="2"/>
  <c r="AI513" i="2"/>
  <c r="AI520" i="2"/>
  <c r="AI537" i="2"/>
  <c r="AI555" i="2"/>
  <c r="AI564" i="2"/>
  <c r="AI579" i="2"/>
  <c r="AI590" i="2"/>
  <c r="AI597" i="2"/>
  <c r="AI612" i="2"/>
  <c r="AI622" i="2"/>
  <c r="AI421" i="2"/>
  <c r="AH429" i="2"/>
  <c r="AI437" i="2"/>
  <c r="AI452" i="2"/>
  <c r="AH462" i="2"/>
  <c r="AH473" i="2"/>
  <c r="AI483" i="2"/>
  <c r="AI491" i="2"/>
  <c r="AH512" i="2"/>
  <c r="AI523" i="2"/>
  <c r="AH536" i="2"/>
  <c r="AH550" i="2"/>
  <c r="AI562" i="2"/>
  <c r="AI568" i="2"/>
  <c r="AH577" i="2"/>
  <c r="AH593" i="2"/>
  <c r="AH601" i="2"/>
  <c r="AI609" i="2"/>
  <c r="AH629" i="2"/>
  <c r="AI637" i="2"/>
  <c r="AI643" i="2"/>
  <c r="AI660" i="2"/>
  <c r="AI667" i="2"/>
  <c r="AI692" i="2"/>
  <c r="AI703" i="2"/>
  <c r="AI712" i="2"/>
  <c r="AI720" i="2"/>
  <c r="AI726" i="2"/>
  <c r="AI743" i="2"/>
  <c r="AI750" i="2"/>
  <c r="AI761" i="2"/>
  <c r="AH769" i="2"/>
  <c r="AH785" i="2"/>
  <c r="AH791" i="2"/>
  <c r="AH805" i="2"/>
  <c r="AI10" i="2"/>
  <c r="AI642" i="2"/>
  <c r="AH648" i="2"/>
  <c r="AI661" i="2"/>
  <c r="AI668" i="2"/>
  <c r="AH680" i="2"/>
  <c r="AI698" i="2"/>
  <c r="AI708" i="2"/>
  <c r="AI727" i="2"/>
  <c r="AI734" i="2"/>
  <c r="AI745" i="2"/>
  <c r="AH753" i="2"/>
  <c r="AI768" i="2"/>
  <c r="AI774" i="2"/>
  <c r="AH781" i="2"/>
  <c r="AI787" i="2"/>
  <c r="AI796" i="2"/>
  <c r="AH809" i="2"/>
  <c r="AH817" i="2"/>
  <c r="AH8" i="2"/>
  <c r="AH636" i="2"/>
  <c r="AI648" i="2"/>
  <c r="AH656" i="2"/>
  <c r="AI670" i="2"/>
  <c r="AH676" i="2"/>
  <c r="AI683" i="2"/>
  <c r="AI690" i="2"/>
  <c r="AI702" i="2"/>
  <c r="AI718" i="2"/>
  <c r="AI729" i="2"/>
  <c r="AH737" i="2"/>
  <c r="AI752" i="2"/>
  <c r="AI758" i="2"/>
  <c r="AI775" i="2"/>
  <c r="AI783" i="2"/>
  <c r="AH801" i="2"/>
  <c r="AI809" i="2"/>
  <c r="AI819" i="2"/>
  <c r="AI13" i="2"/>
  <c r="AI649" i="2"/>
  <c r="AI656" i="2"/>
  <c r="AI673" i="2"/>
  <c r="AI681" i="2"/>
  <c r="AH692" i="2"/>
  <c r="AH712" i="2"/>
  <c r="AH721" i="2"/>
  <c r="AI736" i="2"/>
  <c r="AI742" i="2"/>
  <c r="AI759" i="2"/>
  <c r="AI766" i="2"/>
  <c r="AI794" i="2"/>
  <c r="AI236" i="2"/>
  <c r="AH257" i="2"/>
  <c r="AH274" i="2"/>
  <c r="AH299" i="2"/>
  <c r="AH328" i="2"/>
  <c r="AI357" i="2"/>
  <c r="AI393" i="2"/>
  <c r="AI411" i="2"/>
  <c r="AI250" i="2"/>
  <c r="AI274" i="2"/>
  <c r="AI299" i="2"/>
  <c r="AI328" i="2"/>
  <c r="AI372" i="2"/>
  <c r="AH401" i="2"/>
  <c r="AI237" i="2"/>
  <c r="AH269" i="2"/>
  <c r="AH295" i="2"/>
  <c r="AI311" i="2"/>
  <c r="AI330" i="2"/>
  <c r="AI351" i="2"/>
  <c r="AH366" i="2"/>
  <c r="AI390" i="2"/>
  <c r="AI413" i="2"/>
  <c r="AI252" i="2"/>
  <c r="AI280" i="2"/>
  <c r="AI295" i="2"/>
  <c r="AH319" i="2"/>
  <c r="AH341" i="2"/>
  <c r="AI358" i="2"/>
  <c r="AI386" i="2"/>
  <c r="AI398" i="2"/>
  <c r="AH419" i="2"/>
  <c r="AI435" i="2"/>
  <c r="AH446" i="2"/>
  <c r="AH460" i="2"/>
  <c r="AI475" i="2"/>
  <c r="AH496" i="2"/>
  <c r="AH502" i="2"/>
  <c r="AI512" i="2"/>
  <c r="AH526" i="2"/>
  <c r="AI534" i="2"/>
  <c r="AH546" i="2"/>
  <c r="AI552" i="2"/>
  <c r="AI563" i="2"/>
  <c r="AI574" i="2"/>
  <c r="AI580" i="2"/>
  <c r="AI593" i="2"/>
  <c r="AI605" i="2"/>
  <c r="AH621" i="2"/>
  <c r="AI419" i="2"/>
  <c r="AI443" i="2"/>
  <c r="AI449" i="2"/>
  <c r="AI463" i="2"/>
  <c r="AI472" i="2"/>
  <c r="AH482" i="2"/>
  <c r="AH490" i="2"/>
  <c r="AH500" i="2"/>
  <c r="AH508" i="2"/>
  <c r="AH522" i="2"/>
  <c r="AI540" i="2"/>
  <c r="AH561" i="2"/>
  <c r="AI578" i="2"/>
  <c r="AI584" i="2"/>
  <c r="AI594" i="2"/>
  <c r="AI615" i="2"/>
  <c r="AI625" i="2"/>
  <c r="AH421" i="2"/>
  <c r="AH433" i="2"/>
  <c r="AI447" i="2"/>
  <c r="AI455" i="2"/>
  <c r="AH468" i="2"/>
  <c r="AI480" i="2"/>
  <c r="AH488" i="2"/>
  <c r="AI499" i="2"/>
  <c r="AI507" i="2"/>
  <c r="AH514" i="2"/>
  <c r="AI522" i="2"/>
  <c r="AH538" i="2"/>
  <c r="AH559" i="2"/>
  <c r="AI565" i="2"/>
  <c r="AI583" i="2"/>
  <c r="AH591" i="2"/>
  <c r="AI607" i="2"/>
  <c r="AH613" i="2"/>
  <c r="AH623" i="2"/>
  <c r="AH423" i="2"/>
  <c r="AI430" i="2"/>
  <c r="AI438" i="2"/>
  <c r="AH454" i="2"/>
  <c r="AI466" i="2"/>
  <c r="AI474" i="2"/>
  <c r="AI484" i="2"/>
  <c r="AI492" i="2"/>
  <c r="AI514" i="2"/>
  <c r="AH524" i="2"/>
  <c r="AI538" i="2"/>
  <c r="AH552" i="2"/>
  <c r="AH563" i="2"/>
  <c r="AI569" i="2"/>
  <c r="AH581" i="2"/>
  <c r="AI595" i="2"/>
  <c r="AH603" i="2"/>
  <c r="AI611" i="2"/>
  <c r="AI631" i="2"/>
  <c r="AI638" i="2"/>
  <c r="AH644" i="2"/>
  <c r="AH662" i="2"/>
  <c r="AH668" i="2"/>
  <c r="AI694" i="2"/>
  <c r="AH704" i="2"/>
  <c r="AI714" i="2"/>
  <c r="AI721" i="2"/>
  <c r="AH727" i="2"/>
  <c r="AH745" i="2"/>
  <c r="AH751" i="2"/>
  <c r="AI763" i="2"/>
  <c r="AH771" i="2"/>
  <c r="AH787" i="2"/>
  <c r="AH793" i="2"/>
  <c r="AI813" i="2"/>
  <c r="AI11" i="2"/>
  <c r="AI644" i="2"/>
  <c r="AI651" i="2"/>
  <c r="AI662" i="2"/>
  <c r="AH670" i="2"/>
  <c r="AH686" i="2"/>
  <c r="AH700" i="2"/>
  <c r="AH710" i="2"/>
  <c r="AH729" i="2"/>
  <c r="AH735" i="2"/>
  <c r="AI747" i="2"/>
  <c r="AH755" i="2"/>
  <c r="AI769" i="2"/>
  <c r="AH775" i="2"/>
  <c r="AI782" i="2"/>
  <c r="AI789" i="2"/>
  <c r="AH797" i="2"/>
  <c r="AI810" i="2"/>
  <c r="AI818" i="2"/>
  <c r="AI9" i="2"/>
  <c r="AI639" i="2"/>
  <c r="AH650" i="2"/>
  <c r="AI665" i="2"/>
  <c r="AI672" i="2"/>
  <c r="AH678" i="2"/>
  <c r="AH684" i="2"/>
  <c r="AI695" i="2"/>
  <c r="AI705" i="2"/>
  <c r="AH719" i="2"/>
  <c r="AI731" i="2"/>
  <c r="AH739" i="2"/>
  <c r="AI753" i="2"/>
  <c r="AH759" i="2"/>
  <c r="AI777" i="2"/>
  <c r="AI788" i="2"/>
  <c r="AI802" i="2"/>
  <c r="AI811" i="2"/>
  <c r="AI821" i="2"/>
  <c r="AI636" i="2"/>
  <c r="AI650" i="2"/>
  <c r="AH658" i="2"/>
  <c r="AI674" i="2"/>
  <c r="AI682" i="2"/>
  <c r="AH694" i="2"/>
  <c r="AH714" i="2"/>
  <c r="AH723" i="2"/>
  <c r="AI737" i="2"/>
  <c r="AH743" i="2"/>
  <c r="AH761" i="2"/>
  <c r="AH767" i="2"/>
  <c r="AI239" i="2"/>
  <c r="AH259" i="2"/>
  <c r="AI275" i="2"/>
  <c r="AH300" i="2"/>
  <c r="AH333" i="2"/>
  <c r="AI360" i="2"/>
  <c r="AI396" i="2"/>
  <c r="AI233" i="2"/>
  <c r="AH255" i="2"/>
  <c r="AI277" i="2"/>
  <c r="AI300" i="2"/>
  <c r="AI333" i="2"/>
  <c r="AI374" i="2"/>
  <c r="AI402" i="2"/>
  <c r="AH238" i="2"/>
  <c r="AH271" i="2"/>
  <c r="AH296" i="2"/>
  <c r="AI314" i="2"/>
  <c r="AH331" i="2"/>
  <c r="AI352" i="2"/>
  <c r="AH369" i="2"/>
  <c r="AI391" i="2"/>
  <c r="AH415" i="2"/>
  <c r="AH254" i="2"/>
  <c r="AH282" i="2"/>
  <c r="AI296" i="2"/>
  <c r="AI320" i="2"/>
  <c r="AI342" i="2"/>
  <c r="AH365" i="2"/>
  <c r="AH387" i="2"/>
  <c r="AI399" i="2"/>
  <c r="AI423" i="2"/>
  <c r="AH436" i="2"/>
  <c r="AH450" i="2"/>
  <c r="AI462" i="2"/>
  <c r="AI476" i="2"/>
  <c r="AI497" i="2"/>
  <c r="AI505" i="2"/>
  <c r="AI515" i="2"/>
  <c r="AH528" i="2"/>
  <c r="AI536" i="2"/>
  <c r="AH548" i="2"/>
  <c r="AH554" i="2"/>
  <c r="AI567" i="2"/>
  <c r="AH575" i="2"/>
  <c r="AI581" i="2"/>
  <c r="AI599" i="2"/>
  <c r="AI614" i="2"/>
  <c r="AH625" i="2"/>
  <c r="AI436" i="2"/>
  <c r="AH444" i="2"/>
  <c r="AI450" i="2"/>
  <c r="AH464" i="2"/>
  <c r="AI478" i="2"/>
  <c r="AI485" i="2"/>
  <c r="AI495" i="2"/>
  <c r="AI502" i="2"/>
  <c r="AI509" i="2"/>
  <c r="AI526" i="2"/>
  <c r="AI548" i="2"/>
  <c r="AH565" i="2"/>
  <c r="AH579" i="2"/>
  <c r="AI585" i="2"/>
  <c r="AH597" i="2"/>
  <c r="AH617" i="2"/>
  <c r="AH627" i="2"/>
  <c r="AI426" i="2"/>
  <c r="AH438" i="2"/>
  <c r="AH448" i="2"/>
  <c r="AH456" i="2"/>
  <c r="AI470" i="2"/>
  <c r="AI482" i="2"/>
  <c r="AI490" i="2"/>
  <c r="AI500" i="2"/>
  <c r="AI508" i="2"/>
  <c r="AI517" i="2"/>
  <c r="AI531" i="2"/>
  <c r="AH542" i="2"/>
  <c r="AI560" i="2"/>
  <c r="AH569" i="2"/>
  <c r="AI586" i="2"/>
  <c r="AH595" i="2"/>
  <c r="AH609" i="2"/>
  <c r="AI617" i="2"/>
  <c r="AI627" i="2"/>
  <c r="AH425" i="2"/>
  <c r="AI431" i="2"/>
  <c r="AH442" i="2"/>
  <c r="AI456" i="2"/>
  <c r="AI468" i="2"/>
  <c r="AH476" i="2"/>
  <c r="AI487" i="2"/>
  <c r="AH494" i="2"/>
  <c r="AH516" i="2"/>
  <c r="AI532" i="2"/>
  <c r="AI542" i="2"/>
  <c r="AH557" i="2"/>
  <c r="AI566" i="2"/>
  <c r="AI572" i="2"/>
  <c r="AI587" i="2"/>
  <c r="AI598" i="2"/>
  <c r="AI604" i="2"/>
  <c r="AI613" i="2"/>
  <c r="AH633" i="2"/>
  <c r="AI640" i="2"/>
  <c r="AI657" i="2"/>
  <c r="AI663" i="2"/>
  <c r="AI671" i="2"/>
  <c r="AI697" i="2"/>
  <c r="AH708" i="2"/>
  <c r="AI716" i="2"/>
  <c r="AI723" i="2"/>
  <c r="AI740" i="2"/>
  <c r="AI746" i="2"/>
  <c r="AI754" i="2"/>
  <c r="AH765" i="2"/>
  <c r="AI778" i="2"/>
  <c r="AH789" i="2"/>
  <c r="AI795" i="2"/>
  <c r="AI6" i="2"/>
  <c r="AH14" i="2"/>
  <c r="AH646" i="2"/>
  <c r="AH652" i="2"/>
  <c r="AI664" i="2"/>
  <c r="AH672" i="2"/>
  <c r="AH688" i="2"/>
  <c r="AH702" i="2"/>
  <c r="AI724" i="2"/>
  <c r="AI730" i="2"/>
  <c r="AI738" i="2"/>
  <c r="AH749" i="2"/>
  <c r="AI764" i="2"/>
  <c r="AI771" i="2"/>
  <c r="AH777" i="2"/>
  <c r="AH783" i="2"/>
  <c r="AI791" i="2"/>
  <c r="AI805" i="2"/>
  <c r="AH811" i="2"/>
  <c r="AH819" i="2"/>
  <c r="AH13" i="2"/>
  <c r="AI645" i="2"/>
  <c r="AI652" i="2"/>
  <c r="AI666" i="2"/>
  <c r="AH674" i="2"/>
  <c r="AI680" i="2"/>
  <c r="AI686" i="2"/>
  <c r="AH696" i="2"/>
  <c r="AH706" i="2"/>
  <c r="AI722" i="2"/>
  <c r="AH733" i="2"/>
  <c r="AI748" i="2"/>
  <c r="AI755" i="2"/>
  <c r="AI772" i="2"/>
  <c r="AI780" i="2"/>
  <c r="AI797" i="2"/>
  <c r="AH803" i="2"/>
  <c r="AI815" i="2"/>
  <c r="AI7" i="2"/>
  <c r="AH638" i="2"/>
  <c r="AI653" i="2"/>
  <c r="AI659" i="2"/>
  <c r="AI676" i="2"/>
  <c r="AI684" i="2"/>
  <c r="AI696" i="2"/>
  <c r="AH717" i="2"/>
  <c r="AI732" i="2"/>
  <c r="AI739" i="2"/>
  <c r="AI756" i="2"/>
  <c r="AI762" i="2"/>
  <c r="AI770" i="2"/>
  <c r="AI801" i="2"/>
  <c r="AH6" i="2"/>
  <c r="AH17" i="2"/>
  <c r="AH32" i="2"/>
  <c r="AH42" i="2"/>
  <c r="AI55" i="2"/>
  <c r="AI21" i="2"/>
  <c r="AI32" i="2"/>
  <c r="AI41" i="2"/>
  <c r="AI48" i="2"/>
  <c r="AH54" i="2"/>
  <c r="AI28" i="2"/>
  <c r="AI49" i="2"/>
  <c r="AH59" i="2"/>
  <c r="AH75" i="2"/>
  <c r="AI87" i="2"/>
  <c r="AI95" i="2"/>
  <c r="AI121" i="2"/>
  <c r="AH130" i="2"/>
  <c r="AH147" i="2"/>
  <c r="AI161" i="2"/>
  <c r="AI167" i="2"/>
  <c r="AH180" i="2"/>
  <c r="AI187" i="2"/>
  <c r="AH211" i="2"/>
  <c r="AI30" i="2"/>
  <c r="AI43" i="2"/>
  <c r="AH58" i="2"/>
  <c r="AH67" i="2"/>
  <c r="AI75" i="2"/>
  <c r="AI89" i="2"/>
  <c r="AH97" i="2"/>
  <c r="AH107" i="2"/>
  <c r="AI116" i="2"/>
  <c r="AI125" i="2"/>
  <c r="AI132" i="2"/>
  <c r="AH142" i="2"/>
  <c r="AH153" i="2"/>
  <c r="AH171" i="2"/>
  <c r="AH179" i="2"/>
  <c r="AH184" i="2"/>
  <c r="AH194" i="2"/>
  <c r="AH206" i="2"/>
  <c r="AI64" i="2"/>
  <c r="AI83" i="2"/>
  <c r="AI119" i="2"/>
  <c r="AI139" i="2"/>
  <c r="AI191" i="2"/>
  <c r="AI202" i="2"/>
  <c r="AI214" i="2"/>
  <c r="AI221" i="2"/>
  <c r="AH226" i="2"/>
  <c r="AI58" i="2"/>
  <c r="AI86" i="2"/>
  <c r="AI94" i="2"/>
  <c r="AH105" i="2"/>
  <c r="AH121" i="2"/>
  <c r="AI137" i="2"/>
  <c r="AH161" i="2"/>
  <c r="AH175" i="2"/>
  <c r="AI190" i="2"/>
  <c r="AI198" i="2"/>
  <c r="AI224" i="2"/>
  <c r="AI231" i="2"/>
  <c r="AI110" i="2"/>
  <c r="AI142" i="2"/>
  <c r="AI156" i="2"/>
  <c r="AH170" i="2"/>
  <c r="AI188" i="2"/>
  <c r="AI208" i="2"/>
  <c r="AH61" i="2"/>
  <c r="AI82" i="2"/>
  <c r="AI113" i="2"/>
  <c r="AI138" i="2"/>
  <c r="AH157" i="2"/>
  <c r="AI170" i="2"/>
  <c r="AH186" i="2"/>
  <c r="AH214" i="2"/>
  <c r="AH219" i="2"/>
  <c r="AI677" i="2"/>
  <c r="AI808" i="2"/>
  <c r="AH810" i="2"/>
  <c r="AH806" i="2"/>
  <c r="AH722" i="2"/>
  <c r="AH677" i="2"/>
  <c r="AH651" i="2"/>
  <c r="AH600" i="2"/>
  <c r="AH661" i="2"/>
  <c r="AH645" i="2"/>
  <c r="AH622" i="2"/>
  <c r="AI554" i="2"/>
  <c r="AH523" i="2"/>
  <c r="AH503" i="2"/>
  <c r="AH487" i="2"/>
  <c r="AI467" i="2"/>
  <c r="AI459" i="2"/>
  <c r="AH408" i="2"/>
  <c r="AH370" i="2"/>
  <c r="AI784" i="2"/>
  <c r="AI806" i="2"/>
  <c r="AH782" i="2"/>
  <c r="AH726" i="2"/>
  <c r="AH768" i="2"/>
  <c r="AH752" i="2"/>
  <c r="AH736" i="2"/>
  <c r="AH720" i="2"/>
  <c r="AH671" i="2"/>
  <c r="AH614" i="2"/>
  <c r="AH616" i="2"/>
  <c r="AH582" i="2"/>
  <c r="AH566" i="2"/>
  <c r="AH531" i="2"/>
  <c r="AH564" i="2"/>
  <c r="AH547" i="2"/>
  <c r="AH501" i="2"/>
  <c r="AH467" i="2"/>
  <c r="AH412" i="2"/>
  <c r="AH439" i="2"/>
  <c r="AH398" i="2"/>
  <c r="AI375" i="2"/>
  <c r="AH818" i="2"/>
  <c r="AH820" i="2"/>
  <c r="AI800" i="2"/>
  <c r="AH730" i="2"/>
  <c r="AH691" i="2"/>
  <c r="AI707" i="2"/>
  <c r="AH643" i="2"/>
  <c r="AH624" i="2"/>
  <c r="AI624" i="2"/>
  <c r="AH588" i="2"/>
  <c r="AH584" i="2"/>
  <c r="AH537" i="2"/>
  <c r="AH471" i="2"/>
  <c r="AH453" i="2"/>
  <c r="AH455" i="2"/>
  <c r="AI416" i="2"/>
  <c r="AH432" i="2"/>
  <c r="AI380" i="2"/>
  <c r="AH339" i="2"/>
  <c r="AI820" i="2"/>
  <c r="AH792" i="2"/>
  <c r="AH750" i="2"/>
  <c r="AH697" i="2"/>
  <c r="AI709" i="2"/>
  <c r="AH663" i="2"/>
  <c r="AH634" i="2"/>
  <c r="AI546" i="2"/>
  <c r="AH543" i="2"/>
  <c r="AH556" i="2"/>
  <c r="AH457" i="2"/>
  <c r="AH437" i="2"/>
  <c r="AH422" i="2"/>
  <c r="AH406" i="2"/>
  <c r="AH392" i="2"/>
  <c r="AH378" i="2"/>
  <c r="AH367" i="2"/>
  <c r="AH106" i="2"/>
  <c r="AI76" i="2"/>
  <c r="AH342" i="2"/>
  <c r="AH310" i="2"/>
  <c r="AI291" i="2"/>
  <c r="AH270" i="2"/>
  <c r="AH243" i="2"/>
  <c r="AH232" i="2"/>
  <c r="AI189" i="2"/>
  <c r="AI18" i="2"/>
  <c r="AH364" i="2"/>
  <c r="AI304" i="2"/>
  <c r="AH294" i="2"/>
  <c r="AH258" i="2"/>
  <c r="AI803" i="2"/>
  <c r="AH10" i="2"/>
  <c r="AH22" i="2"/>
  <c r="AI33" i="2"/>
  <c r="AI44" i="2"/>
  <c r="AI56" i="2"/>
  <c r="AI22" i="2"/>
  <c r="AI35" i="2"/>
  <c r="AI42" i="2"/>
  <c r="AH50" i="2"/>
  <c r="AH20" i="2"/>
  <c r="AH30" i="2"/>
  <c r="AI50" i="2"/>
  <c r="AH63" i="2"/>
  <c r="AH77" i="2"/>
  <c r="AH89" i="2"/>
  <c r="AH99" i="2"/>
  <c r="AI124" i="2"/>
  <c r="AH134" i="2"/>
  <c r="AH150" i="2"/>
  <c r="AI162" i="2"/>
  <c r="AH172" i="2"/>
  <c r="AH182" i="2"/>
  <c r="AI192" i="2"/>
  <c r="AI20" i="2"/>
  <c r="AH34" i="2"/>
  <c r="AH44" i="2"/>
  <c r="AI59" i="2"/>
  <c r="AI71" i="2"/>
  <c r="AI77" i="2"/>
  <c r="AI92" i="2"/>
  <c r="AI98" i="2"/>
  <c r="AH109" i="2"/>
  <c r="AH117" i="2"/>
  <c r="AI128" i="2"/>
  <c r="AH133" i="2"/>
  <c r="AI147" i="2"/>
  <c r="AI164" i="2"/>
  <c r="AI172" i="2"/>
  <c r="AI180" i="2"/>
  <c r="AH188" i="2"/>
  <c r="AI195" i="2"/>
  <c r="AI207" i="2"/>
  <c r="AH65" i="2"/>
  <c r="AH103" i="2"/>
  <c r="AH126" i="2"/>
  <c r="AI141" i="2"/>
  <c r="AH196" i="2"/>
  <c r="AI206" i="2"/>
  <c r="AI216" i="2"/>
  <c r="AH222" i="2"/>
  <c r="AI227" i="2"/>
  <c r="AI65" i="2"/>
  <c r="AH87" i="2"/>
  <c r="AH95" i="2"/>
  <c r="AI109" i="2"/>
  <c r="AI127" i="2"/>
  <c r="AI146" i="2"/>
  <c r="AH163" i="2"/>
  <c r="AI179" i="2"/>
  <c r="AH192" i="2"/>
  <c r="AI210" i="2"/>
  <c r="AI226" i="2"/>
  <c r="AI67" i="2"/>
  <c r="AI111" i="2"/>
  <c r="AI144" i="2"/>
  <c r="AI158" i="2"/>
  <c r="AH176" i="2"/>
  <c r="AI194" i="2"/>
  <c r="AH215" i="2"/>
  <c r="AI66" i="2"/>
  <c r="AH83" i="2"/>
  <c r="AH115" i="2"/>
  <c r="AI140" i="2"/>
  <c r="AH162" i="2"/>
  <c r="AI176" i="2"/>
  <c r="AH202" i="2"/>
  <c r="AI215" i="2"/>
  <c r="AH223" i="2"/>
  <c r="AI792" i="2"/>
  <c r="AH816" i="2"/>
  <c r="AH796" i="2"/>
  <c r="AH770" i="2"/>
  <c r="AH707" i="2"/>
  <c r="AH687" i="2"/>
  <c r="AH596" i="2"/>
  <c r="AH673" i="2"/>
  <c r="AH657" i="2"/>
  <c r="AH641" i="2"/>
  <c r="AH606" i="2"/>
  <c r="AH576" i="2"/>
  <c r="AH515" i="2"/>
  <c r="AH499" i="2"/>
  <c r="AH483" i="2"/>
  <c r="AH513" i="2"/>
  <c r="AH441" i="2"/>
  <c r="AH386" i="2"/>
  <c r="AH350" i="2"/>
  <c r="AI519" i="2"/>
  <c r="AH784" i="2"/>
  <c r="AH774" i="2"/>
  <c r="AI701" i="2"/>
  <c r="AH764" i="2"/>
  <c r="AH748" i="2"/>
  <c r="AH732" i="2"/>
  <c r="AH716" i="2"/>
  <c r="AH655" i="2"/>
  <c r="AI626" i="2"/>
  <c r="AH602" i="2"/>
  <c r="AH578" i="2"/>
  <c r="AH562" i="2"/>
  <c r="AH541" i="2"/>
  <c r="AH549" i="2"/>
  <c r="AH535" i="2"/>
  <c r="AH485" i="2"/>
  <c r="AH465" i="2"/>
  <c r="AH424" i="2"/>
  <c r="AH420" i="2"/>
  <c r="AI382" i="2"/>
  <c r="AI15" i="2"/>
  <c r="AH804" i="2"/>
  <c r="AH800" i="2"/>
  <c r="AI822" i="2"/>
  <c r="AH715" i="2"/>
  <c r="AH711" i="2"/>
  <c r="AH683" i="2"/>
  <c r="AI630" i="2"/>
  <c r="AH610" i="2"/>
  <c r="AH620" i="2"/>
  <c r="AH590" i="2"/>
  <c r="AH568" i="2"/>
  <c r="AI525" i="2"/>
  <c r="AH463" i="2"/>
  <c r="AH505" i="2"/>
  <c r="AH451" i="2"/>
  <c r="AH428" i="2"/>
  <c r="AH382" i="2"/>
  <c r="AH371" i="2"/>
  <c r="AI185" i="2"/>
  <c r="AI814" i="2"/>
  <c r="AH786" i="2"/>
  <c r="AH734" i="2"/>
  <c r="AH695" i="2"/>
  <c r="AH689" i="2"/>
  <c r="AH647" i="2"/>
  <c r="AH618" i="2"/>
  <c r="AI533" i="2"/>
  <c r="AH525" i="2"/>
  <c r="AI545" i="2"/>
  <c r="AH509" i="2"/>
  <c r="AH426" i="2"/>
  <c r="AI422" i="2"/>
  <c r="AH404" i="2"/>
  <c r="AH388" i="2"/>
  <c r="AI376" i="2"/>
  <c r="AH343" i="2"/>
  <c r="AI29" i="2"/>
  <c r="AH21" i="2"/>
  <c r="AH334" i="2"/>
  <c r="AH301" i="2"/>
  <c r="AH281" i="2"/>
  <c r="AI268" i="2"/>
  <c r="AH241" i="2"/>
  <c r="AH208" i="2"/>
  <c r="AH156" i="2"/>
  <c r="AH335" i="2"/>
  <c r="AH356" i="2"/>
  <c r="AH304" i="2"/>
  <c r="AH285" i="2"/>
  <c r="AH256" i="2"/>
  <c r="AH795" i="2"/>
  <c r="AI812" i="2"/>
  <c r="AI12" i="2"/>
  <c r="AI26" i="2"/>
  <c r="AI34" i="2"/>
  <c r="AH46" i="2"/>
  <c r="AI17" i="2"/>
  <c r="AI27" i="2"/>
  <c r="AH36" i="2"/>
  <c r="AI45" i="2"/>
  <c r="AI51" i="2"/>
  <c r="AI23" i="2"/>
  <c r="AI36" i="2"/>
  <c r="AI52" i="2"/>
  <c r="AI69" i="2"/>
  <c r="AI84" i="2"/>
  <c r="AI91" i="2"/>
  <c r="AH101" i="2"/>
  <c r="AH125" i="2"/>
  <c r="AI143" i="2"/>
  <c r="AI157" i="2"/>
  <c r="AH164" i="2"/>
  <c r="AH174" i="2"/>
  <c r="AI183" i="2"/>
  <c r="AH195" i="2"/>
  <c r="AI24" i="2"/>
  <c r="AH38" i="2"/>
  <c r="AI47" i="2"/>
  <c r="AI62" i="2"/>
  <c r="AH73" i="2"/>
  <c r="AH79" i="2"/>
  <c r="AI93" i="2"/>
  <c r="AI99" i="2"/>
  <c r="AI112" i="2"/>
  <c r="AH119" i="2"/>
  <c r="AH129" i="2"/>
  <c r="AI134" i="2"/>
  <c r="AH149" i="2"/>
  <c r="AI165" i="2"/>
  <c r="AI173" i="2"/>
  <c r="AI181" i="2"/>
  <c r="AH190" i="2"/>
  <c r="AI199" i="2"/>
  <c r="AI209" i="2"/>
  <c r="AI79" i="2"/>
  <c r="AI114" i="2"/>
  <c r="AI136" i="2"/>
  <c r="AH146" i="2"/>
  <c r="AH198" i="2"/>
  <c r="AH210" i="2"/>
  <c r="AI218" i="2"/>
  <c r="AI223" i="2"/>
  <c r="AI229" i="2"/>
  <c r="AI80" i="2"/>
  <c r="AI90" i="2"/>
  <c r="AI97" i="2"/>
  <c r="AH111" i="2"/>
  <c r="AI131" i="2"/>
  <c r="AI149" i="2"/>
  <c r="AH167" i="2"/>
  <c r="AH183" i="2"/>
  <c r="AI196" i="2"/>
  <c r="AI220" i="2"/>
  <c r="AI228" i="2"/>
  <c r="AI73" i="2"/>
  <c r="AI118" i="2"/>
  <c r="AH145" i="2"/>
  <c r="AI163" i="2"/>
  <c r="AH178" i="2"/>
  <c r="AH203" i="2"/>
  <c r="AI230" i="2"/>
  <c r="AI68" i="2"/>
  <c r="AH85" i="2"/>
  <c r="AI129" i="2"/>
  <c r="AH141" i="2"/>
  <c r="AI168" i="2"/>
  <c r="AI177" i="2"/>
  <c r="AI211" i="2"/>
  <c r="AI217" i="2"/>
  <c r="AH227" i="2"/>
  <c r="AI600" i="2"/>
  <c r="AH814" i="2"/>
  <c r="AH794" i="2"/>
  <c r="AH754" i="2"/>
  <c r="AI693" i="2"/>
  <c r="AH679" i="2"/>
  <c r="AH630" i="2"/>
  <c r="AH669" i="2"/>
  <c r="AH653" i="2"/>
  <c r="AH637" i="2"/>
  <c r="AH626" i="2"/>
  <c r="AH560" i="2"/>
  <c r="AH511" i="2"/>
  <c r="AH495" i="2"/>
  <c r="AH479" i="2"/>
  <c r="AH497" i="2"/>
  <c r="AH410" i="2"/>
  <c r="AH384" i="2"/>
  <c r="AH362" i="2"/>
  <c r="AH291" i="2"/>
  <c r="AH776" i="2"/>
  <c r="AH758" i="2"/>
  <c r="AH685" i="2"/>
  <c r="AH760" i="2"/>
  <c r="AH744" i="2"/>
  <c r="AH728" i="2"/>
  <c r="AI691" i="2"/>
  <c r="AH639" i="2"/>
  <c r="AI610" i="2"/>
  <c r="AH592" i="2"/>
  <c r="AH574" i="2"/>
  <c r="AH558" i="2"/>
  <c r="AH527" i="2"/>
  <c r="AI543" i="2"/>
  <c r="AI465" i="2"/>
  <c r="AI457" i="2"/>
  <c r="AH445" i="2"/>
  <c r="AH447" i="2"/>
  <c r="AH416" i="2"/>
  <c r="AI367" i="2"/>
  <c r="AI776" i="2"/>
  <c r="AH802" i="2"/>
  <c r="AH798" i="2"/>
  <c r="AH762" i="2"/>
  <c r="AI699" i="2"/>
  <c r="AH705" i="2"/>
  <c r="AH675" i="2"/>
  <c r="AI618" i="2"/>
  <c r="AI634" i="2"/>
  <c r="AI608" i="2"/>
  <c r="AH553" i="2"/>
  <c r="AI547" i="2"/>
  <c r="AH521" i="2"/>
  <c r="AH461" i="2"/>
  <c r="AH489" i="2"/>
  <c r="AI434" i="2"/>
  <c r="AI432" i="2"/>
  <c r="AH380" i="2"/>
  <c r="AH363" i="2"/>
  <c r="AI685" i="2"/>
  <c r="AI798" i="2"/>
  <c r="AH778" i="2"/>
  <c r="AH718" i="2"/>
  <c r="AH681" i="2"/>
  <c r="AH701" i="2"/>
  <c r="AI616" i="2"/>
  <c r="AH594" i="2"/>
  <c r="AH529" i="2"/>
  <c r="AH519" i="2"/>
  <c r="AH533" i="2"/>
  <c r="AH493" i="2"/>
  <c r="AI414" i="2"/>
  <c r="AH418" i="2"/>
  <c r="AH400" i="2"/>
  <c r="AH374" i="2"/>
  <c r="AH354" i="2"/>
  <c r="AH368" i="2"/>
  <c r="AH15" i="2"/>
  <c r="AI359" i="2"/>
  <c r="AH318" i="2"/>
  <c r="AH317" i="2"/>
  <c r="AH277" i="2"/>
  <c r="AI255" i="2"/>
  <c r="AI241" i="2"/>
  <c r="AH201" i="2"/>
  <c r="AH143" i="2"/>
  <c r="AH322" i="2"/>
  <c r="AI322" i="2"/>
  <c r="AH298" i="2"/>
  <c r="AH287" i="2"/>
  <c r="AH251" i="2"/>
  <c r="AI799" i="2"/>
  <c r="AH813" i="2"/>
  <c r="AI16" i="2"/>
  <c r="AI31" i="2"/>
  <c r="AI38" i="2"/>
  <c r="AH48" i="2"/>
  <c r="AH19" i="2"/>
  <c r="AH28" i="2"/>
  <c r="AI39" i="2"/>
  <c r="AI46" i="2"/>
  <c r="AH52" i="2"/>
  <c r="AH24" i="2"/>
  <c r="AH40" i="2"/>
  <c r="AI54" i="2"/>
  <c r="AH71" i="2"/>
  <c r="AI85" i="2"/>
  <c r="AH93" i="2"/>
  <c r="AI105" i="2"/>
  <c r="AI126" i="2"/>
  <c r="AI145" i="2"/>
  <c r="AI159" i="2"/>
  <c r="AH166" i="2"/>
  <c r="AI175" i="2"/>
  <c r="AI186" i="2"/>
  <c r="AH207" i="2"/>
  <c r="AH26" i="2"/>
  <c r="AI40" i="2"/>
  <c r="AH56" i="2"/>
  <c r="AI63" i="2"/>
  <c r="AI74" i="2"/>
  <c r="AI88" i="2"/>
  <c r="AI96" i="2"/>
  <c r="AI101" i="2"/>
  <c r="AH113" i="2"/>
  <c r="AH123" i="2"/>
  <c r="AI130" i="2"/>
  <c r="AH138" i="2"/>
  <c r="AI150" i="2"/>
  <c r="AI166" i="2"/>
  <c r="AI174" i="2"/>
  <c r="AI182" i="2"/>
  <c r="AH191" i="2"/>
  <c r="AI205" i="2"/>
  <c r="AI61" i="2"/>
  <c r="AH81" i="2"/>
  <c r="AI115" i="2"/>
  <c r="AH137" i="2"/>
  <c r="AI151" i="2"/>
  <c r="AI201" i="2"/>
  <c r="AI212" i="2"/>
  <c r="AI219" i="2"/>
  <c r="AI225" i="2"/>
  <c r="AH231" i="2"/>
  <c r="AI81" i="2"/>
  <c r="AH91" i="2"/>
  <c r="AI103" i="2"/>
  <c r="AI117" i="2"/>
  <c r="AI135" i="2"/>
  <c r="AH158" i="2"/>
  <c r="AI171" i="2"/>
  <c r="AH187" i="2"/>
  <c r="AI197" i="2"/>
  <c r="AI222" i="2"/>
  <c r="AH230" i="2"/>
  <c r="AI107" i="2"/>
  <c r="AI123" i="2"/>
  <c r="AI153" i="2"/>
  <c r="AH168" i="2"/>
  <c r="AI184" i="2"/>
  <c r="AI204" i="2"/>
  <c r="AI60" i="2"/>
  <c r="AH69" i="2"/>
  <c r="AI106" i="2"/>
  <c r="AI133" i="2"/>
  <c r="AH151" i="2"/>
  <c r="AI169" i="2"/>
  <c r="AI178" i="2"/>
  <c r="AI213" i="2"/>
  <c r="AH218" i="2"/>
  <c r="AI25" i="2"/>
  <c r="AI279" i="2"/>
  <c r="AH812" i="2"/>
  <c r="AH808" i="2"/>
  <c r="AH738" i="2"/>
  <c r="AH709" i="2"/>
  <c r="AH667" i="2"/>
  <c r="AH608" i="2"/>
  <c r="AH665" i="2"/>
  <c r="AH649" i="2"/>
  <c r="AH628" i="2"/>
  <c r="AH598" i="2"/>
  <c r="AH539" i="2"/>
  <c r="AH507" i="2"/>
  <c r="AH491" i="2"/>
  <c r="AH475" i="2"/>
  <c r="AH481" i="2"/>
  <c r="AH435" i="2"/>
  <c r="AH394" i="2"/>
  <c r="AH347" i="2"/>
  <c r="AI406" i="2"/>
  <c r="AH790" i="2"/>
  <c r="AH742" i="2"/>
  <c r="AH772" i="2"/>
  <c r="AH756" i="2"/>
  <c r="AH740" i="2"/>
  <c r="AH724" i="2"/>
  <c r="AI715" i="2"/>
  <c r="AH632" i="2"/>
  <c r="AI632" i="2"/>
  <c r="AH586" i="2"/>
  <c r="AH570" i="2"/>
  <c r="AH545" i="2"/>
  <c r="AH580" i="2"/>
  <c r="AI527" i="2"/>
  <c r="AH517" i="2"/>
  <c r="AI453" i="2"/>
  <c r="AH430" i="2"/>
  <c r="AH443" i="2"/>
  <c r="AH376" i="2"/>
  <c r="AH355" i="2"/>
  <c r="AH822" i="2"/>
  <c r="AH780" i="2"/>
  <c r="AI816" i="2"/>
  <c r="AH746" i="2"/>
  <c r="AH693" i="2"/>
  <c r="AH703" i="2"/>
  <c r="AH659" i="2"/>
  <c r="AI602" i="2"/>
  <c r="AI629" i="2"/>
  <c r="AH604" i="2"/>
  <c r="AI535" i="2"/>
  <c r="AI541" i="2"/>
  <c r="AI553" i="2"/>
  <c r="AH449" i="2"/>
  <c r="AH469" i="2"/>
  <c r="AI428" i="2"/>
  <c r="AI424" i="2"/>
  <c r="AH402" i="2"/>
  <c r="AH351" i="2"/>
  <c r="AI592" i="2"/>
  <c r="AH788" i="2"/>
  <c r="AH766" i="2"/>
  <c r="AI713" i="2"/>
  <c r="AH713" i="2"/>
  <c r="AH699" i="2"/>
  <c r="AH612" i="2"/>
  <c r="AI551" i="2"/>
  <c r="AH551" i="2"/>
  <c r="AH572" i="2"/>
  <c r="AH459" i="2"/>
  <c r="AH477" i="2"/>
  <c r="AH434" i="2"/>
  <c r="AH414" i="2"/>
  <c r="AH396" i="2"/>
  <c r="AH390" i="2"/>
  <c r="AH359" i="2"/>
  <c r="AI120" i="2"/>
  <c r="AH108" i="2"/>
  <c r="AI329" i="2"/>
  <c r="AH314" i="2"/>
  <c r="AH309" i="2"/>
  <c r="AH273" i="2"/>
  <c r="AH247" i="2"/>
  <c r="AH197" i="2"/>
  <c r="AH220" i="2"/>
  <c r="AH104" i="2"/>
  <c r="AH372" i="2"/>
  <c r="AH325" i="2"/>
  <c r="AH302" i="2"/>
  <c r="AH262" i="2"/>
  <c r="AH200" i="2"/>
  <c r="AH229" i="2"/>
  <c r="AH213" i="2"/>
  <c r="AH181" i="2"/>
  <c r="AH165" i="2"/>
  <c r="AH122" i="2"/>
  <c r="AH102" i="2"/>
  <c r="AI70" i="2"/>
  <c r="AH51" i="2"/>
  <c r="AH330" i="2"/>
  <c r="AH289" i="2"/>
  <c r="AI232" i="2"/>
  <c r="AH144" i="2"/>
  <c r="AH74" i="2"/>
  <c r="AH41" i="2"/>
  <c r="AH11" i="2"/>
  <c r="AH70" i="2"/>
  <c r="AH348" i="2"/>
  <c r="AH332" i="2"/>
  <c r="AH313" i="2"/>
  <c r="AH264" i="2"/>
  <c r="AH245" i="2"/>
  <c r="AH185" i="2"/>
  <c r="AH159" i="2"/>
  <c r="AH140" i="2"/>
  <c r="AH124" i="2"/>
  <c r="AH110" i="2"/>
  <c r="AH92" i="2"/>
  <c r="AH57" i="2"/>
  <c r="AI37" i="2"/>
  <c r="AH7" i="2"/>
  <c r="AI305" i="2"/>
  <c r="AH272" i="2"/>
  <c r="AH199" i="2"/>
  <c r="AH78" i="2"/>
  <c r="AH12" i="2"/>
  <c r="AH82" i="2"/>
  <c r="AH228" i="2"/>
  <c r="AH225" i="2"/>
  <c r="AH209" i="2"/>
  <c r="AH177" i="2"/>
  <c r="AI148" i="2"/>
  <c r="AH120" i="2"/>
  <c r="AI78" i="2"/>
  <c r="AH62" i="2"/>
  <c r="AH25" i="2"/>
  <c r="AH352" i="2"/>
  <c r="AH275" i="2"/>
  <c r="AH148" i="2"/>
  <c r="AI122" i="2"/>
  <c r="AH68" i="2"/>
  <c r="AH33" i="2"/>
  <c r="AI152" i="2"/>
  <c r="AH47" i="2"/>
  <c r="AH344" i="2"/>
  <c r="AH346" i="2"/>
  <c r="AI289" i="2"/>
  <c r="AH266" i="2"/>
  <c r="AH233" i="2"/>
  <c r="AH224" i="2"/>
  <c r="AH152" i="2"/>
  <c r="AH136" i="2"/>
  <c r="AH116" i="2"/>
  <c r="AI108" i="2"/>
  <c r="AH88" i="2"/>
  <c r="AH66" i="2"/>
  <c r="AH35" i="2"/>
  <c r="AH321" i="2"/>
  <c r="AI287" i="2"/>
  <c r="AH249" i="2"/>
  <c r="AI160" i="2"/>
  <c r="AH64" i="2"/>
  <c r="AH155" i="2"/>
  <c r="AI72" i="2"/>
  <c r="AH5" i="2"/>
  <c r="AH239" i="2"/>
  <c r="AH189" i="2"/>
  <c r="AH221" i="2"/>
  <c r="AH205" i="2"/>
  <c r="AH173" i="2"/>
  <c r="AI155" i="2"/>
  <c r="AH118" i="2"/>
  <c r="AH86" i="2"/>
  <c r="AH55" i="2"/>
  <c r="AH29" i="2"/>
  <c r="AH306" i="2"/>
  <c r="AI253" i="2"/>
  <c r="AI154" i="2"/>
  <c r="AH96" i="2"/>
  <c r="AH60" i="2"/>
  <c r="AH27" i="2"/>
  <c r="AH131" i="2"/>
  <c r="AH39" i="2"/>
  <c r="AH340" i="2"/>
  <c r="AH338" i="2"/>
  <c r="AH268" i="2"/>
  <c r="AH253" i="2"/>
  <c r="AI203" i="2"/>
  <c r="AH212" i="2"/>
  <c r="AH135" i="2"/>
  <c r="AH132" i="2"/>
  <c r="AI100" i="2"/>
  <c r="AI102" i="2"/>
  <c r="AH84" i="2"/>
  <c r="AH53" i="2"/>
  <c r="AH31" i="2"/>
  <c r="AH360" i="2"/>
  <c r="AH279" i="2"/>
  <c r="AI243" i="2"/>
  <c r="AH98" i="2"/>
  <c r="AH49" i="2"/>
  <c r="AH139" i="2"/>
  <c r="AI53" i="2"/>
  <c r="D35" i="2"/>
  <c r="AH235" i="2"/>
  <c r="AH216" i="2"/>
  <c r="AH217" i="2"/>
  <c r="AI200" i="2"/>
  <c r="AH169" i="2"/>
  <c r="AH160" i="2"/>
  <c r="AH112" i="2"/>
  <c r="AH76" i="2"/>
  <c r="AI57" i="2"/>
  <c r="AI19" i="2"/>
  <c r="AH283" i="2"/>
  <c r="AH237" i="2"/>
  <c r="AH154" i="2"/>
  <c r="AH100" i="2"/>
  <c r="AH43" i="2"/>
  <c r="AH18" i="2"/>
  <c r="AH72" i="2"/>
  <c r="AI326" i="2"/>
  <c r="AH336" i="2"/>
  <c r="AI302" i="2"/>
  <c r="AI272" i="2"/>
  <c r="AH260" i="2"/>
  <c r="AH193" i="2"/>
  <c r="AH204" i="2"/>
  <c r="AH127" i="2"/>
  <c r="AH128" i="2"/>
  <c r="AH114" i="2"/>
  <c r="AH90" i="2"/>
  <c r="AH80" i="2"/>
  <c r="AH37" i="2"/>
  <c r="AH23" i="2"/>
  <c r="AH326" i="2"/>
  <c r="AI270" i="2"/>
  <c r="AI193" i="2"/>
  <c r="AH94" i="2"/>
  <c r="AH45" i="2"/>
  <c r="AI104" i="2"/>
  <c r="AH16" i="2"/>
  <c r="E35" i="2"/>
  <c r="AH4" i="2"/>
  <c r="AI5" i="2"/>
  <c r="D8" i="2"/>
  <c r="D7" i="2"/>
  <c r="B73" i="2" l="1"/>
  <c r="B74" i="2" s="1"/>
  <c r="B72" i="2"/>
  <c r="B31" i="2"/>
  <c r="B23" i="2"/>
  <c r="B48" i="1" s="1"/>
  <c r="B36" i="4"/>
  <c r="B34" i="4"/>
  <c r="B35" i="4" s="1"/>
  <c r="AP4" i="2"/>
  <c r="AP273" i="2"/>
  <c r="AQ78" i="2"/>
  <c r="AP667" i="2"/>
  <c r="AP90" i="2"/>
  <c r="AQ203" i="2"/>
  <c r="AP287" i="2"/>
  <c r="AP616" i="2"/>
  <c r="AQ279" i="2"/>
  <c r="AQ553" i="2"/>
  <c r="AP45" i="2"/>
  <c r="AP110" i="2"/>
  <c r="AP515" i="2"/>
  <c r="AP786" i="2"/>
  <c r="AP140" i="2"/>
  <c r="AP641" i="2"/>
  <c r="AP317" i="2"/>
  <c r="AP124" i="2"/>
  <c r="AP294" i="2"/>
  <c r="AP576" i="2"/>
  <c r="AP499" i="2"/>
  <c r="AP220" i="2"/>
  <c r="AP346" i="2"/>
  <c r="AP677" i="2"/>
  <c r="AP441" i="2"/>
  <c r="AP435" i="2"/>
  <c r="AP535" i="2"/>
  <c r="AQ4" i="2"/>
  <c r="AP114" i="2"/>
  <c r="AQ18" i="2"/>
  <c r="AQ118" i="2"/>
  <c r="AP7" i="2"/>
  <c r="AP25" i="2"/>
  <c r="AP228" i="2"/>
  <c r="AP192" i="2"/>
  <c r="AP539" i="2"/>
  <c r="AP691" i="2"/>
  <c r="AP497" i="2"/>
  <c r="AP784" i="2"/>
  <c r="AP289" i="2"/>
  <c r="AP808" i="2"/>
  <c r="AP332" i="2"/>
  <c r="AQ253" i="2"/>
  <c r="AP120" i="2"/>
  <c r="AP43" i="2"/>
  <c r="AP260" i="2"/>
  <c r="AP160" i="2"/>
  <c r="AP802" i="2"/>
  <c r="AP108" i="2"/>
  <c r="AP144" i="2"/>
  <c r="AP356" i="2"/>
  <c r="AM769" i="2"/>
  <c r="AQ769" i="2" s="1"/>
  <c r="AM721" i="2"/>
  <c r="AQ721" i="2" s="1"/>
  <c r="AL809" i="2"/>
  <c r="AP809" i="2" s="1"/>
  <c r="AM809" i="2"/>
  <c r="AQ809" i="2" s="1"/>
  <c r="AM169" i="2"/>
  <c r="AQ169" i="2" s="1"/>
  <c r="AM183" i="2"/>
  <c r="AQ183" i="2" s="1"/>
  <c r="AM22" i="2"/>
  <c r="AQ22" i="2" s="1"/>
  <c r="AM810" i="2"/>
  <c r="AQ810" i="2" s="1"/>
  <c r="AM166" i="2"/>
  <c r="AQ166" i="2" s="1"/>
  <c r="AL129" i="2"/>
  <c r="AP129" i="2" s="1"/>
  <c r="AL207" i="2"/>
  <c r="AP207" i="2" s="1"/>
  <c r="AM779" i="2"/>
  <c r="AQ779" i="2" s="1"/>
  <c r="AL751" i="2"/>
  <c r="AP751" i="2" s="1"/>
  <c r="AM64" i="2"/>
  <c r="AQ64" i="2" s="1"/>
  <c r="AM160" i="2"/>
  <c r="AQ160" i="2" s="1"/>
  <c r="AL17" i="2"/>
  <c r="AP17" i="2" s="1"/>
  <c r="AM113" i="2"/>
  <c r="AQ113" i="2" s="1"/>
  <c r="AM9" i="2"/>
  <c r="AQ9" i="2" s="1"/>
  <c r="AM202" i="2"/>
  <c r="AQ202" i="2" s="1"/>
  <c r="AM220" i="2"/>
  <c r="AQ220" i="2" s="1"/>
  <c r="AM105" i="2"/>
  <c r="AQ105" i="2" s="1"/>
  <c r="AM170" i="2"/>
  <c r="AQ170" i="2" s="1"/>
  <c r="AM157" i="2"/>
  <c r="AQ157" i="2" s="1"/>
  <c r="AL61" i="2"/>
  <c r="AP61" i="2" s="1"/>
  <c r="AL770" i="2"/>
  <c r="AP770" i="2" s="1"/>
  <c r="AL543" i="2"/>
  <c r="AP543" i="2" s="1"/>
  <c r="AL306" i="2"/>
  <c r="AP306" i="2" s="1"/>
  <c r="AL655" i="2"/>
  <c r="AP655" i="2" s="1"/>
  <c r="AL437" i="2"/>
  <c r="AP437" i="2" s="1"/>
  <c r="AM382" i="2"/>
  <c r="AQ382" i="2" s="1"/>
  <c r="AL75" i="2"/>
  <c r="AP75" i="2" s="1"/>
  <c r="AM175" i="2"/>
  <c r="AQ175" i="2" s="1"/>
  <c r="AM232" i="2"/>
  <c r="AQ232" i="2" s="1"/>
  <c r="AM186" i="2"/>
  <c r="AQ186" i="2" s="1"/>
  <c r="AM216" i="2"/>
  <c r="AQ216" i="2" s="1"/>
  <c r="AL695" i="2"/>
  <c r="AP695" i="2" s="1"/>
  <c r="AL517" i="2"/>
  <c r="AP517" i="2" s="1"/>
  <c r="AM624" i="2"/>
  <c r="AQ624" i="2" s="1"/>
  <c r="AL764" i="2"/>
  <c r="AP764" i="2" s="1"/>
  <c r="AL637" i="2"/>
  <c r="AP637" i="2" s="1"/>
  <c r="AL560" i="2"/>
  <c r="AP560" i="2" s="1"/>
  <c r="AL380" i="2"/>
  <c r="AP380" i="2" s="1"/>
  <c r="AM541" i="2"/>
  <c r="AQ541" i="2" s="1"/>
  <c r="AL806" i="2"/>
  <c r="AP806" i="2" s="1"/>
  <c r="AM228" i="2"/>
  <c r="AQ228" i="2" s="1"/>
  <c r="AL202" i="2"/>
  <c r="AP202" i="2" s="1"/>
  <c r="AM124" i="2"/>
  <c r="AQ124" i="2" s="1"/>
  <c r="AM214" i="2"/>
  <c r="AQ214" i="2" s="1"/>
  <c r="AL184" i="2"/>
  <c r="AP184" i="2" s="1"/>
  <c r="AM815" i="2"/>
  <c r="AQ815" i="2" s="1"/>
  <c r="AL168" i="2"/>
  <c r="AP168" i="2" s="1"/>
  <c r="AL218" i="2"/>
  <c r="AP218" i="2" s="1"/>
  <c r="AM122" i="2"/>
  <c r="AQ122" i="2" s="1"/>
  <c r="AM543" i="2"/>
  <c r="AQ543" i="2" s="1"/>
  <c r="AL754" i="2"/>
  <c r="AP754" i="2" s="1"/>
  <c r="AL687" i="2"/>
  <c r="AP687" i="2" s="1"/>
  <c r="AL519" i="2"/>
  <c r="AP519" i="2" s="1"/>
  <c r="AM406" i="2"/>
  <c r="AQ406" i="2" s="1"/>
  <c r="AL313" i="2"/>
  <c r="AP313" i="2" s="1"/>
  <c r="AL820" i="2"/>
  <c r="AP820" i="2" s="1"/>
  <c r="AL639" i="2"/>
  <c r="AP639" i="2" s="1"/>
  <c r="AL531" i="2"/>
  <c r="AP531" i="2" s="1"/>
  <c r="AL412" i="2"/>
  <c r="AP412" i="2" s="1"/>
  <c r="AL342" i="2"/>
  <c r="AP342" i="2" s="1"/>
  <c r="AM268" i="2"/>
  <c r="AQ268" i="2" s="1"/>
  <c r="AL726" i="2"/>
  <c r="AP726" i="2" s="1"/>
  <c r="AL103" i="2"/>
  <c r="AP103" i="2" s="1"/>
  <c r="AM60" i="2"/>
  <c r="AQ60" i="2" s="1"/>
  <c r="AL186" i="2"/>
  <c r="AP186" i="2" s="1"/>
  <c r="AL121" i="2"/>
  <c r="AP121" i="2" s="1"/>
  <c r="AM642" i="2"/>
  <c r="AQ642" i="2" s="1"/>
  <c r="AL117" i="2"/>
  <c r="AP117" i="2" s="1"/>
  <c r="AM194" i="2"/>
  <c r="AQ194" i="2" s="1"/>
  <c r="AM692" i="2"/>
  <c r="AQ692" i="2" s="1"/>
  <c r="AM98" i="2"/>
  <c r="AQ98" i="2" s="1"/>
  <c r="AM788" i="2"/>
  <c r="AQ788" i="2" s="1"/>
  <c r="AM498" i="2"/>
  <c r="AQ498" i="2" s="1"/>
  <c r="AL155" i="2"/>
  <c r="AP155" i="2" s="1"/>
  <c r="AL50" i="2"/>
  <c r="AP50" i="2" s="1"/>
  <c r="AL71" i="2"/>
  <c r="AP71" i="2" s="1"/>
  <c r="AM62" i="2"/>
  <c r="AQ62" i="2" s="1"/>
  <c r="AM149" i="2"/>
  <c r="AQ149" i="2" s="1"/>
  <c r="AL526" i="2"/>
  <c r="AP526" i="2" s="1"/>
  <c r="AM81" i="2"/>
  <c r="AQ81" i="2" s="1"/>
  <c r="AL48" i="2"/>
  <c r="AP48" i="2" s="1"/>
  <c r="AM8" i="2"/>
  <c r="AQ8" i="2" s="1"/>
  <c r="AM708" i="2"/>
  <c r="AQ708" i="2" s="1"/>
  <c r="AM207" i="2"/>
  <c r="AQ207" i="2" s="1"/>
  <c r="AL38" i="2"/>
  <c r="AP38" i="2" s="1"/>
  <c r="AM819" i="2"/>
  <c r="AQ819" i="2" s="1"/>
  <c r="AL93" i="2"/>
  <c r="AP93" i="2" s="1"/>
  <c r="AM762" i="2"/>
  <c r="AQ762" i="2" s="1"/>
  <c r="AM48" i="2"/>
  <c r="AQ48" i="2" s="1"/>
  <c r="AL150" i="2"/>
  <c r="AP150" i="2" s="1"/>
  <c r="AL125" i="2"/>
  <c r="AP125" i="2" s="1"/>
  <c r="AM99" i="2"/>
  <c r="AQ99" i="2" s="1"/>
  <c r="AL126" i="2"/>
  <c r="AP126" i="2" s="1"/>
  <c r="AM188" i="2"/>
  <c r="AQ188" i="2" s="1"/>
  <c r="AM674" i="2"/>
  <c r="AQ674" i="2" s="1"/>
  <c r="AM195" i="2"/>
  <c r="AQ195" i="2" s="1"/>
  <c r="AM70" i="2"/>
  <c r="AQ70" i="2" s="1"/>
  <c r="AL744" i="2"/>
  <c r="AP744" i="2" s="1"/>
  <c r="AL493" i="2"/>
  <c r="AP493" i="2" s="1"/>
  <c r="AM535" i="2"/>
  <c r="AQ535" i="2" s="1"/>
  <c r="AL618" i="2"/>
  <c r="AP618" i="2" s="1"/>
  <c r="AL335" i="2"/>
  <c r="AP335" i="2" s="1"/>
  <c r="AL774" i="2"/>
  <c r="AP774" i="2" s="1"/>
  <c r="AM226" i="2"/>
  <c r="AQ226" i="2" s="1"/>
  <c r="AM231" i="2"/>
  <c r="AQ231" i="2" s="1"/>
  <c r="AM31" i="2"/>
  <c r="AQ31" i="2" s="1"/>
  <c r="AL226" i="2"/>
  <c r="AP226" i="2" s="1"/>
  <c r="AM467" i="2"/>
  <c r="AQ467" i="2" s="1"/>
  <c r="AL610" i="2"/>
  <c r="AP610" i="2" s="1"/>
  <c r="AL408" i="2"/>
  <c r="AP408" i="2" s="1"/>
  <c r="AM414" i="2"/>
  <c r="AQ414" i="2" s="1"/>
  <c r="AL683" i="2"/>
  <c r="AP683" i="2" s="1"/>
  <c r="AL602" i="2"/>
  <c r="AP602" i="2" s="1"/>
  <c r="AL475" i="2"/>
  <c r="AP475" i="2" s="1"/>
  <c r="AM325" i="2"/>
  <c r="AQ325" i="2" s="1"/>
  <c r="AM457" i="2"/>
  <c r="AQ457" i="2" s="1"/>
  <c r="AL766" i="2"/>
  <c r="AP766" i="2" s="1"/>
  <c r="AL52" i="2"/>
  <c r="AP52" i="2" s="1"/>
  <c r="AM439" i="2"/>
  <c r="AQ439" i="2" s="1"/>
  <c r="AL153" i="2"/>
  <c r="AP153" i="2" s="1"/>
  <c r="AL59" i="2"/>
  <c r="AP59" i="2" s="1"/>
  <c r="AM218" i="2"/>
  <c r="AQ218" i="2" s="1"/>
  <c r="AM46" i="2"/>
  <c r="AQ46" i="2" s="1"/>
  <c r="AL178" i="2"/>
  <c r="AP178" i="2" s="1"/>
  <c r="AL227" i="2"/>
  <c r="AP227" i="2" s="1"/>
  <c r="AL199" i="2"/>
  <c r="AP199" i="2" s="1"/>
  <c r="AL354" i="2"/>
  <c r="AP354" i="2" s="1"/>
  <c r="AL722" i="2"/>
  <c r="AP722" i="2" s="1"/>
  <c r="AL600" i="2"/>
  <c r="AP600" i="2" s="1"/>
  <c r="AL503" i="2"/>
  <c r="AP503" i="2" s="1"/>
  <c r="AL396" i="2"/>
  <c r="AP396" i="2" s="1"/>
  <c r="AM814" i="2"/>
  <c r="AQ814" i="2" s="1"/>
  <c r="AL697" i="2"/>
  <c r="AP697" i="2" s="1"/>
  <c r="AL608" i="2"/>
  <c r="AP608" i="2" s="1"/>
  <c r="AL584" i="2"/>
  <c r="AP584" i="2" s="1"/>
  <c r="AL416" i="2"/>
  <c r="AP416" i="2" s="1"/>
  <c r="AL147" i="2"/>
  <c r="AP147" i="2" s="1"/>
  <c r="AL800" i="2"/>
  <c r="AP800" i="2" s="1"/>
  <c r="AL752" i="2"/>
  <c r="AP752" i="2" s="1"/>
  <c r="AM171" i="2"/>
  <c r="AQ171" i="2" s="1"/>
  <c r="AM90" i="2"/>
  <c r="AQ90" i="2" s="1"/>
  <c r="AM196" i="2"/>
  <c r="AQ196" i="2" s="1"/>
  <c r="AM163" i="2"/>
  <c r="AQ163" i="2" s="1"/>
  <c r="AL777" i="2"/>
  <c r="AP777" i="2" s="1"/>
  <c r="AM152" i="2"/>
  <c r="AQ152" i="2" s="1"/>
  <c r="AL210" i="2"/>
  <c r="AP210" i="2" s="1"/>
  <c r="AM6" i="2"/>
  <c r="AQ6" i="2" s="1"/>
  <c r="AM465" i="2"/>
  <c r="AQ465" i="2" s="1"/>
  <c r="AL782" i="2"/>
  <c r="AP782" i="2" s="1"/>
  <c r="AL689" i="2"/>
  <c r="AP689" i="2" s="1"/>
  <c r="AL558" i="2"/>
  <c r="AP558" i="2" s="1"/>
  <c r="AL455" i="2"/>
  <c r="AP455" i="2" s="1"/>
  <c r="AL318" i="2"/>
  <c r="AP318" i="2" s="1"/>
  <c r="AM459" i="2"/>
  <c r="AQ459" i="2" s="1"/>
  <c r="AL663" i="2"/>
  <c r="AP663" i="2" s="1"/>
  <c r="AL590" i="2"/>
  <c r="AP590" i="2" s="1"/>
  <c r="AL445" i="2"/>
  <c r="AP445" i="2" s="1"/>
  <c r="AM11" i="2"/>
  <c r="AQ11" i="2" s="1"/>
  <c r="AL14" i="2"/>
  <c r="AP14" i="2" s="1"/>
  <c r="AM67" i="2"/>
  <c r="AQ67" i="2" s="1"/>
  <c r="AM95" i="2"/>
  <c r="AQ95" i="2" s="1"/>
  <c r="AM85" i="2"/>
  <c r="AQ85" i="2" s="1"/>
  <c r="AM181" i="2"/>
  <c r="AQ181" i="2" s="1"/>
  <c r="AL680" i="2"/>
  <c r="AP680" i="2" s="1"/>
  <c r="AM520" i="2"/>
  <c r="AQ520" i="2" s="1"/>
  <c r="AM72" i="2"/>
  <c r="AQ72" i="2" s="1"/>
  <c r="AM26" i="2"/>
  <c r="AQ26" i="2" s="1"/>
  <c r="AL22" i="2"/>
  <c r="AP22" i="2" s="1"/>
  <c r="AM728" i="2"/>
  <c r="AQ728" i="2" s="1"/>
  <c r="AM52" i="2"/>
  <c r="AQ52" i="2" s="1"/>
  <c r="AL26" i="2"/>
  <c r="AP26" i="2" s="1"/>
  <c r="AL101" i="2"/>
  <c r="AP101" i="2" s="1"/>
  <c r="AM787" i="2"/>
  <c r="AQ787" i="2" s="1"/>
  <c r="AM65" i="2"/>
  <c r="AQ65" i="2" s="1"/>
  <c r="AL158" i="2"/>
  <c r="AP158" i="2" s="1"/>
  <c r="AM158" i="2"/>
  <c r="AQ158" i="2" s="1"/>
  <c r="AL134" i="2"/>
  <c r="AP134" i="2" s="1"/>
  <c r="AM179" i="2"/>
  <c r="AQ179" i="2" s="1"/>
  <c r="AL200" i="2"/>
  <c r="AP200" i="2" s="1"/>
  <c r="AM790" i="2"/>
  <c r="AQ790" i="2" s="1"/>
  <c r="AL211" i="2"/>
  <c r="AP211" i="2" s="1"/>
  <c r="AM693" i="2"/>
  <c r="AQ693" i="2" s="1"/>
  <c r="AL701" i="2"/>
  <c r="AP701" i="2" s="1"/>
  <c r="AL467" i="2"/>
  <c r="AP467" i="2" s="1"/>
  <c r="AM270" i="2"/>
  <c r="AQ270" i="2" s="1"/>
  <c r="AL578" i="2"/>
  <c r="AP578" i="2" s="1"/>
  <c r="AL340" i="2"/>
  <c r="AP340" i="2" s="1"/>
  <c r="AL742" i="2"/>
  <c r="AP742" i="2" s="1"/>
  <c r="AM666" i="2"/>
  <c r="AQ666" i="2" s="1"/>
  <c r="AL89" i="2"/>
  <c r="AP89" i="2" s="1"/>
  <c r="AM104" i="2"/>
  <c r="AQ104" i="2" s="1"/>
  <c r="AM650" i="2"/>
  <c r="AQ650" i="2" s="1"/>
  <c r="AM822" i="2"/>
  <c r="AQ822" i="2" s="1"/>
  <c r="AL622" i="2"/>
  <c r="AP622" i="2" s="1"/>
  <c r="AL390" i="2"/>
  <c r="AP390" i="2" s="1"/>
  <c r="AM243" i="2"/>
  <c r="AQ243" i="2" s="1"/>
  <c r="AL647" i="2"/>
  <c r="AP647" i="2" s="1"/>
  <c r="AL562" i="2"/>
  <c r="AP562" i="2" s="1"/>
  <c r="AM430" i="2"/>
  <c r="AQ430" i="2" s="1"/>
  <c r="AM321" i="2"/>
  <c r="AQ321" i="2" s="1"/>
  <c r="AM287" i="2"/>
  <c r="AQ287" i="2" s="1"/>
  <c r="AL734" i="2"/>
  <c r="AP734" i="2" s="1"/>
  <c r="AM91" i="2"/>
  <c r="AQ91" i="2" s="1"/>
  <c r="AL58" i="2"/>
  <c r="AP58" i="2" s="1"/>
  <c r="AM182" i="2"/>
  <c r="AQ182" i="2" s="1"/>
  <c r="AM117" i="2"/>
  <c r="AQ117" i="2" s="1"/>
  <c r="AL631" i="2"/>
  <c r="AP631" i="2" s="1"/>
  <c r="AM114" i="2"/>
  <c r="AQ114" i="2" s="1"/>
  <c r="AM187" i="2"/>
  <c r="AQ187" i="2" s="1"/>
  <c r="AM682" i="2"/>
  <c r="AQ682" i="2" s="1"/>
  <c r="AL151" i="2"/>
  <c r="AP151" i="2" s="1"/>
  <c r="AL804" i="2"/>
  <c r="AP804" i="2" s="1"/>
  <c r="AL693" i="2"/>
  <c r="AP693" i="2" s="1"/>
  <c r="AL606" i="2"/>
  <c r="AP606" i="2" s="1"/>
  <c r="AL509" i="2"/>
  <c r="AP509" i="2" s="1"/>
  <c r="AL350" i="2"/>
  <c r="AP350" i="2" s="1"/>
  <c r="AM618" i="2"/>
  <c r="AQ618" i="2" s="1"/>
  <c r="AL748" i="2"/>
  <c r="AP748" i="2" s="1"/>
  <c r="AL620" i="2"/>
  <c r="AP620" i="2" s="1"/>
  <c r="AL547" i="2"/>
  <c r="AP547" i="2" s="1"/>
  <c r="AL363" i="2"/>
  <c r="AP363" i="2" s="1"/>
  <c r="AM616" i="2"/>
  <c r="AQ616" i="2" s="1"/>
  <c r="AM784" i="2"/>
  <c r="AQ784" i="2" s="1"/>
  <c r="AL230" i="2"/>
  <c r="AP230" i="2" s="1"/>
  <c r="AM210" i="2"/>
  <c r="AQ210" i="2" s="1"/>
  <c r="AM129" i="2"/>
  <c r="AQ129" i="2" s="1"/>
  <c r="AM222" i="2"/>
  <c r="AQ222" i="2" s="1"/>
  <c r="AL198" i="2"/>
  <c r="AP198" i="2" s="1"/>
  <c r="AM820" i="2"/>
  <c r="AQ820" i="2" s="1"/>
  <c r="AL171" i="2"/>
  <c r="AP171" i="2" s="1"/>
  <c r="AL219" i="2"/>
  <c r="AP219" i="2" s="1"/>
  <c r="AM146" i="2"/>
  <c r="AQ146" i="2" s="1"/>
  <c r="AM289" i="2"/>
  <c r="AQ289" i="2" s="1"/>
  <c r="AL746" i="2"/>
  <c r="AP746" i="2" s="1"/>
  <c r="AM632" i="2"/>
  <c r="AQ632" i="2" s="1"/>
  <c r="AL537" i="2"/>
  <c r="AP537" i="2" s="1"/>
  <c r="AL439" i="2"/>
  <c r="AP439" i="2" s="1"/>
  <c r="AL283" i="2"/>
  <c r="AP283" i="2" s="1"/>
  <c r="AL814" i="2"/>
  <c r="AP814" i="2" s="1"/>
  <c r="AL614" i="2"/>
  <c r="AP614" i="2" s="1"/>
  <c r="AL551" i="2"/>
  <c r="AP551" i="2" s="1"/>
  <c r="AL424" i="2"/>
  <c r="AP424" i="2" s="1"/>
  <c r="AM771" i="2"/>
  <c r="AQ771" i="2" s="1"/>
  <c r="AM794" i="2"/>
  <c r="AQ794" i="2" s="1"/>
  <c r="AM737" i="2"/>
  <c r="AQ737" i="2" s="1"/>
  <c r="AL9" i="2"/>
  <c r="AP9" i="2" s="1"/>
  <c r="AM212" i="2"/>
  <c r="AQ212" i="2" s="1"/>
  <c r="AL759" i="2"/>
  <c r="AP759" i="2" s="1"/>
  <c r="AL716" i="2"/>
  <c r="AP716" i="2" s="1"/>
  <c r="AM145" i="2"/>
  <c r="AQ145" i="2" s="1"/>
  <c r="AL730" i="2"/>
  <c r="AP730" i="2" s="1"/>
  <c r="AL624" i="2"/>
  <c r="AP624" i="2" s="1"/>
  <c r="AL816" i="2"/>
  <c r="AP816" i="2" s="1"/>
  <c r="AL194" i="2"/>
  <c r="AP194" i="2" s="1"/>
  <c r="AM209" i="2"/>
  <c r="AQ209" i="2" s="1"/>
  <c r="AM711" i="2"/>
  <c r="AQ711" i="2" s="1"/>
  <c r="AM416" i="2"/>
  <c r="AQ416" i="2" s="1"/>
  <c r="AL368" i="2"/>
  <c r="AP368" i="2" s="1"/>
  <c r="AM586" i="2"/>
  <c r="AQ586" i="2" s="1"/>
  <c r="AM54" i="2"/>
  <c r="AQ54" i="2" s="1"/>
  <c r="AM281" i="2"/>
  <c r="AQ281" i="2" s="1"/>
  <c r="AL588" i="2"/>
  <c r="AP588" i="2" s="1"/>
  <c r="AL372" i="2"/>
  <c r="AP372" i="2" s="1"/>
  <c r="AL732" i="2"/>
  <c r="AP732" i="2" s="1"/>
  <c r="AL507" i="2"/>
  <c r="AP507" i="2" s="1"/>
  <c r="AL298" i="2"/>
  <c r="AP298" i="2" s="1"/>
  <c r="AM294" i="2"/>
  <c r="AQ294" i="2" s="1"/>
  <c r="AL718" i="2"/>
  <c r="AP718" i="2" s="1"/>
  <c r="AL582" i="2"/>
  <c r="AP582" i="2" s="1"/>
  <c r="AL422" i="2"/>
  <c r="AP422" i="2" s="1"/>
  <c r="AL643" i="2"/>
  <c r="AP643" i="2" s="1"/>
  <c r="AL314" i="2"/>
  <c r="AP314" i="2" s="1"/>
  <c r="AL213" i="2"/>
  <c r="AP213" i="2" s="1"/>
  <c r="AL37" i="2"/>
  <c r="AP37" i="2" s="1"/>
  <c r="AL27" i="2"/>
  <c r="AP27" i="2" s="1"/>
  <c r="AL461" i="2"/>
  <c r="AP461" i="2" s="1"/>
  <c r="AL270" i="2"/>
  <c r="AP270" i="2" s="1"/>
  <c r="AL135" i="2"/>
  <c r="AP135" i="2" s="1"/>
  <c r="AL41" i="2"/>
  <c r="AP41" i="2" s="1"/>
  <c r="AL378" i="2"/>
  <c r="AP378" i="2" s="1"/>
  <c r="AL756" i="2"/>
  <c r="AP756" i="2" s="1"/>
  <c r="AL334" i="2"/>
  <c r="AP334" i="2" s="1"/>
  <c r="AL169" i="2"/>
  <c r="AP169" i="2" s="1"/>
  <c r="AL432" i="2"/>
  <c r="AP432" i="2" s="1"/>
  <c r="AL72" i="2"/>
  <c r="AP72" i="2" s="1"/>
  <c r="AL612" i="2"/>
  <c r="AP612" i="2" s="1"/>
  <c r="AL513" i="2"/>
  <c r="AP513" i="2" s="1"/>
  <c r="AM608" i="2"/>
  <c r="AQ608" i="2" s="1"/>
  <c r="AM434" i="2"/>
  <c r="AQ434" i="2" s="1"/>
  <c r="AL241" i="2"/>
  <c r="AP241" i="2" s="1"/>
  <c r="AL94" i="2"/>
  <c r="AP94" i="2" s="1"/>
  <c r="AM142" i="2"/>
  <c r="AQ142" i="2" s="1"/>
  <c r="AM156" i="2"/>
  <c r="AQ156" i="2" s="1"/>
  <c r="AM139" i="2"/>
  <c r="AQ139" i="2" s="1"/>
  <c r="AM630" i="2"/>
  <c r="AQ630" i="2" s="1"/>
  <c r="AM107" i="2"/>
  <c r="AQ107" i="2" s="1"/>
  <c r="AM68" i="2"/>
  <c r="AQ68" i="2" s="1"/>
  <c r="AL788" i="2"/>
  <c r="AP788" i="2" s="1"/>
  <c r="AL491" i="2"/>
  <c r="AP491" i="2" s="1"/>
  <c r="AM208" i="2"/>
  <c r="AQ208" i="2" s="1"/>
  <c r="AL533" i="2"/>
  <c r="AP533" i="2" s="1"/>
  <c r="AL525" i="2"/>
  <c r="AP525" i="2" s="1"/>
  <c r="AL768" i="2"/>
  <c r="AP768" i="2" s="1"/>
  <c r="AL142" i="2"/>
  <c r="AP142" i="2" s="1"/>
  <c r="AL775" i="2"/>
  <c r="AP775" i="2" s="1"/>
  <c r="AL574" i="2"/>
  <c r="AP574" i="2" s="1"/>
  <c r="AL671" i="2"/>
  <c r="AP671" i="2" s="1"/>
  <c r="AM527" i="2"/>
  <c r="AQ527" i="2" s="1"/>
  <c r="AL166" i="2"/>
  <c r="AP166" i="2" s="1"/>
  <c r="AL179" i="2"/>
  <c r="AP179" i="2" s="1"/>
  <c r="AM715" i="2"/>
  <c r="AQ715" i="2" s="1"/>
  <c r="AL487" i="2"/>
  <c r="AP487" i="2" s="1"/>
  <c r="AM53" i="2"/>
  <c r="AQ53" i="2" s="1"/>
  <c r="AL669" i="2"/>
  <c r="AP669" i="2" s="1"/>
  <c r="AL406" i="2"/>
  <c r="AP406" i="2" s="1"/>
  <c r="AM806" i="2"/>
  <c r="AQ806" i="2" s="1"/>
  <c r="AL810" i="2"/>
  <c r="AP810" i="2" s="1"/>
  <c r="AL736" i="2"/>
  <c r="AP736" i="2" s="1"/>
  <c r="AL511" i="2"/>
  <c r="AP511" i="2" s="1"/>
  <c r="AL404" i="2"/>
  <c r="AP404" i="2" s="1"/>
  <c r="AL572" i="2"/>
  <c r="AP572" i="2" s="1"/>
  <c r="AL272" i="2"/>
  <c r="AP272" i="2" s="1"/>
  <c r="AL122" i="2"/>
  <c r="AP122" i="2" s="1"/>
  <c r="AL11" i="2"/>
  <c r="AP11" i="2" s="1"/>
  <c r="AM367" i="2"/>
  <c r="AQ367" i="2" s="1"/>
  <c r="AM358" i="2"/>
  <c r="AQ358" i="2" s="1"/>
  <c r="AL251" i="2"/>
  <c r="AP251" i="2" s="1"/>
  <c r="AL116" i="2"/>
  <c r="AP116" i="2" s="1"/>
  <c r="AL12" i="2"/>
  <c r="AP12" i="2" s="1"/>
  <c r="AM185" i="2"/>
  <c r="AQ185" i="2" s="1"/>
  <c r="AL556" i="2"/>
  <c r="AP556" i="2" s="1"/>
  <c r="AL266" i="2"/>
  <c r="AP266" i="2" s="1"/>
  <c r="AL136" i="2"/>
  <c r="AP136" i="2" s="1"/>
  <c r="AM272" i="2"/>
  <c r="AQ272" i="2" s="1"/>
  <c r="AL49" i="2"/>
  <c r="AP49" i="2" s="1"/>
  <c r="AM628" i="2"/>
  <c r="AQ628" i="2" s="1"/>
  <c r="AL481" i="2"/>
  <c r="AP481" i="2" s="1"/>
  <c r="AL681" i="2"/>
  <c r="AP681" i="2" s="1"/>
  <c r="AL339" i="2"/>
  <c r="AP339" i="2" s="1"/>
  <c r="AL204" i="2"/>
  <c r="AP204" i="2" s="1"/>
  <c r="AL710" i="2"/>
  <c r="AP710" i="2" s="1"/>
  <c r="AL115" i="2"/>
  <c r="AP115" i="2" s="1"/>
  <c r="AL106" i="2"/>
  <c r="AP106" i="2" s="1"/>
  <c r="AM50" i="2"/>
  <c r="AQ50" i="2" s="1"/>
  <c r="AL789" i="2"/>
  <c r="AP789" i="2" s="1"/>
  <c r="AM130" i="2"/>
  <c r="AQ130" i="2" s="1"/>
  <c r="AL634" i="2"/>
  <c r="AP634" i="2" s="1"/>
  <c r="AM610" i="2"/>
  <c r="AQ610" i="2" s="1"/>
  <c r="AM177" i="2"/>
  <c r="AQ177" i="2" s="1"/>
  <c r="AM193" i="2"/>
  <c r="AQ193" i="2" s="1"/>
  <c r="AL418" i="2"/>
  <c r="AP418" i="2" s="1"/>
  <c r="AM137" i="2"/>
  <c r="AQ137" i="2" s="1"/>
  <c r="AL761" i="2"/>
  <c r="AP761" i="2" s="1"/>
  <c r="AM691" i="2"/>
  <c r="AQ691" i="2" s="1"/>
  <c r="AL477" i="2"/>
  <c r="AP477" i="2" s="1"/>
  <c r="AL598" i="2"/>
  <c r="AP598" i="2" s="1"/>
  <c r="AL758" i="2"/>
  <c r="AP758" i="2" s="1"/>
  <c r="AL69" i="2"/>
  <c r="AP69" i="2" s="1"/>
  <c r="AM230" i="2"/>
  <c r="AQ230" i="2" s="1"/>
  <c r="AL760" i="2"/>
  <c r="AP760" i="2" s="1"/>
  <c r="AL501" i="2"/>
  <c r="AP501" i="2" s="1"/>
  <c r="AM422" i="2"/>
  <c r="AQ422" i="2" s="1"/>
  <c r="AL604" i="2"/>
  <c r="AP604" i="2" s="1"/>
  <c r="AL343" i="2"/>
  <c r="AP343" i="2" s="1"/>
  <c r="AM525" i="2"/>
  <c r="AQ525" i="2" s="1"/>
  <c r="AL790" i="2"/>
  <c r="AP790" i="2" s="1"/>
  <c r="AL679" i="2"/>
  <c r="AP679" i="2" s="1"/>
  <c r="AL459" i="2"/>
  <c r="AP459" i="2" s="1"/>
  <c r="AM120" i="2"/>
  <c r="AQ120" i="2" s="1"/>
  <c r="AL469" i="2"/>
  <c r="AP469" i="2" s="1"/>
  <c r="AM247" i="2"/>
  <c r="AQ247" i="2" s="1"/>
  <c r="AL98" i="2"/>
  <c r="AP98" i="2" s="1"/>
  <c r="AL367" i="2"/>
  <c r="AP367" i="2" s="1"/>
  <c r="AL709" i="2"/>
  <c r="AP709" i="2" s="1"/>
  <c r="AL338" i="2"/>
  <c r="AP338" i="2" s="1"/>
  <c r="AL189" i="2"/>
  <c r="AP189" i="2" s="1"/>
  <c r="AL100" i="2"/>
  <c r="AP100" i="2" s="1"/>
  <c r="AL60" i="2"/>
  <c r="AP60" i="2" s="1"/>
  <c r="AL66" i="2"/>
  <c r="AP66" i="2" s="1"/>
  <c r="AL410" i="2"/>
  <c r="AP410" i="2" s="1"/>
  <c r="AL235" i="2"/>
  <c r="AP235" i="2" s="1"/>
  <c r="AL39" i="2"/>
  <c r="AP39" i="2" s="1"/>
  <c r="AL208" i="2"/>
  <c r="AP208" i="2" s="1"/>
  <c r="E36" i="2"/>
  <c r="AL566" i="2"/>
  <c r="AP566" i="2" s="1"/>
  <c r="AL447" i="2"/>
  <c r="AP447" i="2" s="1"/>
  <c r="AL661" i="2"/>
  <c r="AP661" i="2" s="1"/>
  <c r="AM301" i="2"/>
  <c r="AQ301" i="2" s="1"/>
  <c r="AL177" i="2"/>
  <c r="AP177" i="2" s="1"/>
  <c r="AL31" i="2"/>
  <c r="AP31" i="2" s="1"/>
  <c r="AM798" i="2"/>
  <c r="AQ798" i="2" s="1"/>
  <c r="AL392" i="2"/>
  <c r="AP392" i="2" s="1"/>
  <c r="AL275" i="2"/>
  <c r="AP275" i="2" s="1"/>
  <c r="AL118" i="2"/>
  <c r="AP118" i="2" s="1"/>
  <c r="AL33" i="2"/>
  <c r="AP33" i="2" s="1"/>
  <c r="AL291" i="2"/>
  <c r="AP291" i="2" s="1"/>
  <c r="AL699" i="2"/>
  <c r="AP699" i="2" s="1"/>
  <c r="AL301" i="2"/>
  <c r="AP301" i="2" s="1"/>
  <c r="AM147" i="2"/>
  <c r="AQ147" i="2" s="1"/>
  <c r="AL402" i="2"/>
  <c r="AP402" i="2" s="1"/>
  <c r="AL92" i="2"/>
  <c r="AP92" i="2" s="1"/>
  <c r="AL673" i="2"/>
  <c r="AP673" i="2" s="1"/>
  <c r="AL505" i="2"/>
  <c r="AP505" i="2" s="1"/>
  <c r="AM453" i="2"/>
  <c r="AQ453" i="2" s="1"/>
  <c r="AL428" i="2"/>
  <c r="AP428" i="2" s="1"/>
  <c r="AM200" i="2"/>
  <c r="AQ200" i="2" s="1"/>
  <c r="AL86" i="2"/>
  <c r="AP86" i="2" s="1"/>
  <c r="AL185" i="2"/>
  <c r="AP185" i="2" s="1"/>
  <c r="AL594" i="2"/>
  <c r="AP594" i="2" s="1"/>
  <c r="AM291" i="2"/>
  <c r="AQ291" i="2" s="1"/>
  <c r="AL217" i="2"/>
  <c r="AP217" i="2" s="1"/>
  <c r="AL84" i="2"/>
  <c r="AP84" i="2" s="1"/>
  <c r="AM699" i="2"/>
  <c r="AQ699" i="2" s="1"/>
  <c r="AM602" i="2"/>
  <c r="AQ602" i="2" s="1"/>
  <c r="AL376" i="2"/>
  <c r="AP376" i="2" s="1"/>
  <c r="AL201" i="2"/>
  <c r="AP201" i="2" s="1"/>
  <c r="AM29" i="2"/>
  <c r="AQ29" i="2" s="1"/>
  <c r="AL173" i="2"/>
  <c r="AP173" i="2" s="1"/>
  <c r="AM600" i="2"/>
  <c r="AQ600" i="2" s="1"/>
  <c r="AL426" i="2"/>
  <c r="AP426" i="2" s="1"/>
  <c r="AL675" i="2"/>
  <c r="AP675" i="2" s="1"/>
  <c r="AL348" i="2"/>
  <c r="AP348" i="2" s="1"/>
  <c r="AL229" i="2"/>
  <c r="AP229" i="2" s="1"/>
  <c r="AL68" i="2"/>
  <c r="AP68" i="2" s="1"/>
  <c r="AM154" i="2"/>
  <c r="AQ154" i="2" s="1"/>
  <c r="AL15" i="2"/>
  <c r="AP15" i="2" s="1"/>
  <c r="AL232" i="2"/>
  <c r="AP232" i="2" s="1"/>
  <c r="AL355" i="2"/>
  <c r="AP355" i="2" s="1"/>
  <c r="AM298" i="2"/>
  <c r="AQ298" i="2" s="1"/>
  <c r="AL812" i="2"/>
  <c r="AP812" i="2" s="1"/>
  <c r="AL57" i="2"/>
  <c r="AP57" i="2" s="1"/>
  <c r="AL148" i="2"/>
  <c r="AP148" i="2" s="1"/>
  <c r="AM304" i="2"/>
  <c r="AQ304" i="2" s="1"/>
  <c r="AL570" i="2"/>
  <c r="AP570" i="2" s="1"/>
  <c r="AL225" i="2"/>
  <c r="AP225" i="2" s="1"/>
  <c r="AL104" i="2"/>
  <c r="AP104" i="2" s="1"/>
  <c r="AL277" i="2"/>
  <c r="AP277" i="2" s="1"/>
  <c r="AM241" i="2"/>
  <c r="AQ241" i="2" s="1"/>
  <c r="AL449" i="2"/>
  <c r="AP449" i="2" s="1"/>
  <c r="AM5" i="2"/>
  <c r="AQ5" i="2" s="1"/>
  <c r="AL237" i="2"/>
  <c r="AP237" i="2" s="1"/>
  <c r="AL152" i="2"/>
  <c r="AP152" i="2" s="1"/>
  <c r="AL360" i="2"/>
  <c r="AP360" i="2" s="1"/>
  <c r="AL112" i="2"/>
  <c r="AP112" i="2" s="1"/>
  <c r="AL35" i="2"/>
  <c r="AP35" i="2" s="1"/>
  <c r="AM159" i="2"/>
  <c r="AQ159" i="2" s="1"/>
  <c r="AL364" i="2"/>
  <c r="AP364" i="2" s="1"/>
  <c r="AM701" i="2"/>
  <c r="AQ701" i="2" s="1"/>
  <c r="AM55" i="2"/>
  <c r="AQ55" i="2" s="1"/>
  <c r="AL247" i="2"/>
  <c r="AP247" i="2" s="1"/>
  <c r="AL626" i="2"/>
  <c r="AP626" i="2" s="1"/>
  <c r="AL451" i="2"/>
  <c r="AP451" i="2" s="1"/>
  <c r="AL703" i="2"/>
  <c r="AP703" i="2" s="1"/>
  <c r="AM197" i="2"/>
  <c r="AQ197" i="2" s="1"/>
  <c r="AL96" i="2"/>
  <c r="AP96" i="2" s="1"/>
  <c r="AL330" i="2"/>
  <c r="AP330" i="2" s="1"/>
  <c r="AM816" i="2"/>
  <c r="AQ816" i="2" s="1"/>
  <c r="AM108" i="2"/>
  <c r="AQ108" i="2" s="1"/>
  <c r="AL165" i="2"/>
  <c r="AP165" i="2" s="1"/>
  <c r="AL310" i="2"/>
  <c r="AP310" i="2" s="1"/>
  <c r="AL818" i="2"/>
  <c r="AP818" i="2" s="1"/>
  <c r="AM74" i="2"/>
  <c r="AQ74" i="2" s="1"/>
  <c r="AL388" i="2"/>
  <c r="AP388" i="2" s="1"/>
  <c r="AM359" i="2"/>
  <c r="AQ359" i="2" s="1"/>
  <c r="AL772" i="2"/>
  <c r="AP772" i="2" s="1"/>
  <c r="AM545" i="2"/>
  <c r="AQ545" i="2" s="1"/>
  <c r="AM362" i="2"/>
  <c r="AQ362" i="2" s="1"/>
  <c r="AL750" i="2"/>
  <c r="AP750" i="2" s="1"/>
  <c r="AM689" i="2"/>
  <c r="AQ689" i="2" s="1"/>
  <c r="AM224" i="2"/>
  <c r="AQ224" i="2" s="1"/>
  <c r="AL776" i="2"/>
  <c r="AP776" i="2" s="1"/>
  <c r="AL778" i="2"/>
  <c r="AP778" i="2" s="1"/>
  <c r="AL123" i="2"/>
  <c r="AP123" i="2" s="1"/>
  <c r="AL819" i="2"/>
  <c r="AP819" i="2" s="1"/>
  <c r="AM189" i="2"/>
  <c r="AQ189" i="2" s="1"/>
  <c r="AL5" i="2"/>
  <c r="AP5" i="2" s="1"/>
  <c r="AL197" i="2"/>
  <c r="AP197" i="2" s="1"/>
  <c r="AL82" i="2"/>
  <c r="AP82" i="2" s="1"/>
  <c r="AL249" i="2"/>
  <c r="AP249" i="2" s="1"/>
  <c r="AL465" i="2"/>
  <c r="AP465" i="2" s="1"/>
  <c r="AL70" i="2"/>
  <c r="AP70" i="2" s="1"/>
  <c r="AL88" i="2"/>
  <c r="AP88" i="2" s="1"/>
  <c r="AM106" i="2"/>
  <c r="AQ106" i="2" s="1"/>
  <c r="AL216" i="2"/>
  <c r="AP216" i="2" s="1"/>
  <c r="AL344" i="2"/>
  <c r="AP344" i="2" s="1"/>
  <c r="AL740" i="2"/>
  <c r="AP740" i="2" s="1"/>
  <c r="AM549" i="2"/>
  <c r="AQ549" i="2" s="1"/>
  <c r="AM155" i="2"/>
  <c r="AQ155" i="2" s="1"/>
  <c r="AL371" i="2"/>
  <c r="AP371" i="2" s="1"/>
  <c r="AL382" i="2"/>
  <c r="AP382" i="2" s="1"/>
  <c r="AM519" i="2"/>
  <c r="AQ519" i="2" s="1"/>
  <c r="AL326" i="2"/>
  <c r="AP326" i="2" s="1"/>
  <c r="AM199" i="2"/>
  <c r="AQ199" i="2" s="1"/>
  <c r="AL453" i="2"/>
  <c r="AP453" i="2" s="1"/>
  <c r="AL279" i="2"/>
  <c r="AP279" i="2" s="1"/>
  <c r="AL51" i="2"/>
  <c r="AP51" i="2" s="1"/>
  <c r="AL233" i="2"/>
  <c r="AP233" i="2" s="1"/>
  <c r="AL394" i="2"/>
  <c r="AP394" i="2" s="1"/>
  <c r="AL127" i="2"/>
  <c r="AP127" i="2" s="1"/>
  <c r="AL128" i="2"/>
  <c r="AP128" i="2" s="1"/>
  <c r="AL285" i="2"/>
  <c r="AP285" i="2" s="1"/>
  <c r="AL724" i="2"/>
  <c r="AP724" i="2" s="1"/>
  <c r="AL479" i="2"/>
  <c r="AP479" i="2" s="1"/>
  <c r="D36" i="2"/>
  <c r="AM245" i="2"/>
  <c r="AQ245" i="2" s="1"/>
  <c r="AL205" i="2"/>
  <c r="AP205" i="2" s="1"/>
  <c r="AL386" i="2"/>
  <c r="AP386" i="2" s="1"/>
  <c r="AM148" i="2"/>
  <c r="AQ148" i="2" s="1"/>
  <c r="AL53" i="2"/>
  <c r="AP53" i="2" s="1"/>
  <c r="AL224" i="2"/>
  <c r="AP224" i="2" s="1"/>
  <c r="AL351" i="2"/>
  <c r="AP351" i="2" s="1"/>
  <c r="AL156" i="2"/>
  <c r="AP156" i="2" s="1"/>
  <c r="AL139" i="2"/>
  <c r="AP139" i="2" s="1"/>
  <c r="AL495" i="2"/>
  <c r="AP495" i="2" s="1"/>
  <c r="AL221" i="2"/>
  <c r="AP221" i="2" s="1"/>
  <c r="AL62" i="2"/>
  <c r="AP62" i="2" s="1"/>
  <c r="AL209" i="2"/>
  <c r="AP209" i="2" s="1"/>
  <c r="AL796" i="2"/>
  <c r="AP796" i="2" s="1"/>
  <c r="AM380" i="2"/>
  <c r="AQ380" i="2" s="1"/>
  <c r="AM374" i="2"/>
  <c r="AQ374" i="2" s="1"/>
  <c r="AM57" i="2"/>
  <c r="AQ57" i="2" s="1"/>
  <c r="AM150" i="2"/>
  <c r="AQ150" i="2" s="1"/>
  <c r="AM178" i="2"/>
  <c r="AQ178" i="2" s="1"/>
  <c r="AL190" i="2"/>
  <c r="AP190" i="2" s="1"/>
  <c r="AL783" i="2"/>
  <c r="AP783" i="2" s="1"/>
  <c r="AL47" i="2"/>
  <c r="AP47" i="2" s="1"/>
  <c r="AM264" i="2"/>
  <c r="AQ264" i="2" s="1"/>
  <c r="AL131" i="2"/>
  <c r="AP131" i="2" s="1"/>
  <c r="AL268" i="2"/>
  <c r="AP268" i="2" s="1"/>
  <c r="AL586" i="2"/>
  <c r="AP586" i="2" s="1"/>
  <c r="AL258" i="2"/>
  <c r="AP258" i="2" s="1"/>
  <c r="AL23" i="2"/>
  <c r="AP23" i="2" s="1"/>
  <c r="AL132" i="2"/>
  <c r="AP132" i="2" s="1"/>
  <c r="AM255" i="2"/>
  <c r="AQ255" i="2" s="1"/>
  <c r="AL359" i="2"/>
  <c r="AP359" i="2" s="1"/>
  <c r="AL370" i="2"/>
  <c r="AP370" i="2" s="1"/>
  <c r="AL21" i="2"/>
  <c r="AP21" i="2" s="1"/>
  <c r="AL193" i="2"/>
  <c r="AP193" i="2" s="1"/>
  <c r="AL471" i="2"/>
  <c r="AP471" i="2" s="1"/>
  <c r="AL414" i="2"/>
  <c r="AP414" i="2" s="1"/>
  <c r="AL657" i="2"/>
  <c r="AP657" i="2" s="1"/>
  <c r="AL64" i="2"/>
  <c r="AP64" i="2" s="1"/>
  <c r="AL580" i="2"/>
  <c r="AP580" i="2" s="1"/>
  <c r="AL256" i="2"/>
  <c r="AP256" i="2" s="1"/>
  <c r="AL659" i="2"/>
  <c r="AP659" i="2" s="1"/>
  <c r="AL645" i="2"/>
  <c r="AP645" i="2" s="1"/>
  <c r="AM102" i="2"/>
  <c r="AQ102" i="2" s="1"/>
  <c r="AL264" i="2"/>
  <c r="AP264" i="2" s="1"/>
  <c r="AL523" i="2"/>
  <c r="AP523" i="2" s="1"/>
  <c r="AL325" i="2"/>
  <c r="AP325" i="2" s="1"/>
  <c r="AL143" i="2"/>
  <c r="AP143" i="2" s="1"/>
  <c r="AL322" i="2"/>
  <c r="AP322" i="2" s="1"/>
  <c r="AL384" i="2"/>
  <c r="AP384" i="2" s="1"/>
  <c r="AL529" i="2"/>
  <c r="AP529" i="2" s="1"/>
  <c r="AL16" i="2"/>
  <c r="AP16" i="2" s="1"/>
  <c r="AL705" i="2"/>
  <c r="AP705" i="2" s="1"/>
  <c r="AL212" i="2"/>
  <c r="AP212" i="2" s="1"/>
  <c r="AL483" i="2"/>
  <c r="AP483" i="2" s="1"/>
  <c r="AL651" i="2"/>
  <c r="AP651" i="2" s="1"/>
  <c r="AL76" i="2"/>
  <c r="AP76" i="2" s="1"/>
  <c r="AL243" i="2"/>
  <c r="AP243" i="2" s="1"/>
  <c r="AL564" i="2"/>
  <c r="AP564" i="2" s="1"/>
  <c r="AL239" i="2"/>
  <c r="AP239" i="2" s="1"/>
  <c r="AL262" i="2"/>
  <c r="AP262" i="2" s="1"/>
  <c r="AL720" i="2"/>
  <c r="AP720" i="2" s="1"/>
  <c r="AL347" i="2"/>
  <c r="AP347" i="2" s="1"/>
  <c r="AL181" i="2"/>
  <c r="AP181" i="2" s="1"/>
  <c r="AL80" i="2"/>
  <c r="AP80" i="2" s="1"/>
  <c r="AL489" i="2"/>
  <c r="AP489" i="2" s="1"/>
  <c r="AL352" i="2"/>
  <c r="AP352" i="2" s="1"/>
  <c r="AL665" i="2"/>
  <c r="AP665" i="2" s="1"/>
  <c r="AL457" i="2"/>
  <c r="AP457" i="2" s="1"/>
  <c r="AM88" i="2"/>
  <c r="AQ88" i="2" s="1"/>
  <c r="AL44" i="2"/>
  <c r="AP44" i="2" s="1"/>
  <c r="AM141" i="2"/>
  <c r="AQ141" i="2" s="1"/>
  <c r="AL302" i="2"/>
  <c r="AP302" i="2" s="1"/>
  <c r="AL434" i="2"/>
  <c r="AP434" i="2" s="1"/>
  <c r="AL527" i="2"/>
  <c r="AP527" i="2" s="1"/>
  <c r="AM685" i="2"/>
  <c r="AQ685" i="2" s="1"/>
  <c r="AL762" i="2"/>
  <c r="AP762" i="2" s="1"/>
  <c r="AM533" i="2"/>
  <c r="AQ533" i="2" s="1"/>
  <c r="AM82" i="2"/>
  <c r="AQ82" i="2" s="1"/>
  <c r="AM217" i="2"/>
  <c r="AQ217" i="2" s="1"/>
  <c r="AM165" i="2"/>
  <c r="AQ165" i="2" s="1"/>
  <c r="AM799" i="2"/>
  <c r="AQ799" i="2" s="1"/>
  <c r="AL176" i="2"/>
  <c r="AP176" i="2" s="1"/>
  <c r="AM206" i="2"/>
  <c r="AQ206" i="2" s="1"/>
  <c r="AM111" i="2"/>
  <c r="AQ111" i="2" s="1"/>
  <c r="AM192" i="2"/>
  <c r="AQ192" i="2" s="1"/>
  <c r="AM223" i="2"/>
  <c r="AQ223" i="2" s="1"/>
  <c r="AL794" i="2"/>
  <c r="AP794" i="2" s="1"/>
  <c r="AM100" i="2"/>
  <c r="AQ100" i="2" s="1"/>
  <c r="AL400" i="2"/>
  <c r="AP400" i="2" s="1"/>
  <c r="AL568" i="2"/>
  <c r="AP568" i="2" s="1"/>
  <c r="AL653" i="2"/>
  <c r="AP653" i="2" s="1"/>
  <c r="AL685" i="2"/>
  <c r="AP685" i="2" s="1"/>
  <c r="AM800" i="2"/>
  <c r="AQ800" i="2" s="1"/>
  <c r="AL398" i="2"/>
  <c r="AP398" i="2" s="1"/>
  <c r="AL463" i="2"/>
  <c r="AP463" i="2" s="1"/>
  <c r="AL649" i="2"/>
  <c r="AP649" i="2" s="1"/>
  <c r="AM707" i="2"/>
  <c r="AQ707" i="2" s="1"/>
  <c r="AL362" i="2"/>
  <c r="AP362" i="2" s="1"/>
  <c r="AM211" i="2"/>
  <c r="AQ211" i="2" s="1"/>
  <c r="AM601" i="2"/>
  <c r="AQ601" i="2" s="1"/>
  <c r="AM180" i="2"/>
  <c r="AQ180" i="2" s="1"/>
  <c r="AM77" i="2"/>
  <c r="AQ77" i="2" s="1"/>
  <c r="AM227" i="2"/>
  <c r="AQ227" i="2" s="1"/>
  <c r="AM80" i="2"/>
  <c r="AQ80" i="2" s="1"/>
  <c r="AL172" i="2"/>
  <c r="AP172" i="2" s="1"/>
  <c r="AL593" i="2"/>
  <c r="AP593" i="2" s="1"/>
  <c r="AL67" i="2"/>
  <c r="AP67" i="2" s="1"/>
  <c r="AM190" i="2"/>
  <c r="AQ190" i="2" s="1"/>
  <c r="AL222" i="2"/>
  <c r="AP222" i="2" s="1"/>
  <c r="AL183" i="2"/>
  <c r="AP183" i="2" s="1"/>
  <c r="AL105" i="2"/>
  <c r="AP105" i="2" s="1"/>
  <c r="AL595" i="2"/>
  <c r="AP595" i="2" s="1"/>
  <c r="AM144" i="2"/>
  <c r="AQ144" i="2" s="1"/>
  <c r="AM93" i="2"/>
  <c r="AQ93" i="2" s="1"/>
  <c r="AM40" i="2"/>
  <c r="AQ40" i="2" s="1"/>
  <c r="AM817" i="2"/>
  <c r="AQ817" i="2" s="1"/>
  <c r="AM710" i="2"/>
  <c r="AQ710" i="2" s="1"/>
  <c r="AM131" i="2"/>
  <c r="AQ131" i="2" s="1"/>
  <c r="AL85" i="2"/>
  <c r="AP85" i="2" s="1"/>
  <c r="AM39" i="2"/>
  <c r="AQ39" i="2" s="1"/>
  <c r="AM803" i="2"/>
  <c r="AQ803" i="2" s="1"/>
  <c r="AL97" i="2"/>
  <c r="AP97" i="2" s="1"/>
  <c r="AM14" i="2"/>
  <c r="AQ14" i="2" s="1"/>
  <c r="AL656" i="2"/>
  <c r="AP656" i="2" s="1"/>
  <c r="AM162" i="2"/>
  <c r="AQ162" i="2" s="1"/>
  <c r="AL174" i="2"/>
  <c r="AP174" i="2" s="1"/>
  <c r="AL162" i="2"/>
  <c r="AP162" i="2" s="1"/>
  <c r="AM76" i="2"/>
  <c r="AQ76" i="2" s="1"/>
  <c r="AL799" i="2"/>
  <c r="AP799" i="2" s="1"/>
  <c r="AM115" i="2"/>
  <c r="AQ115" i="2" s="1"/>
  <c r="AL34" i="2"/>
  <c r="AP34" i="2" s="1"/>
  <c r="AL767" i="2"/>
  <c r="AP767" i="2" s="1"/>
  <c r="AM59" i="2"/>
  <c r="AQ59" i="2" s="1"/>
  <c r="AM796" i="2"/>
  <c r="AQ796" i="2" s="1"/>
  <c r="AM731" i="2"/>
  <c r="AQ731" i="2" s="1"/>
  <c r="AL215" i="2"/>
  <c r="AP215" i="2" s="1"/>
  <c r="AL32" i="2"/>
  <c r="AP32" i="2" s="1"/>
  <c r="AL137" i="2"/>
  <c r="AP137" i="2" s="1"/>
  <c r="AM34" i="2"/>
  <c r="AQ34" i="2" s="1"/>
  <c r="AL164" i="2"/>
  <c r="AP164" i="2" s="1"/>
  <c r="AM37" i="2"/>
  <c r="AQ37" i="2" s="1"/>
  <c r="AL735" i="2"/>
  <c r="AP735" i="2" s="1"/>
  <c r="AM21" i="2"/>
  <c r="AQ21" i="2" s="1"/>
  <c r="AM109" i="2"/>
  <c r="AQ109" i="2" s="1"/>
  <c r="AM110" i="2"/>
  <c r="AQ110" i="2" s="1"/>
  <c r="AM813" i="2"/>
  <c r="AQ813" i="2" s="1"/>
  <c r="AM783" i="2"/>
  <c r="AQ783" i="2" s="1"/>
  <c r="AL336" i="2"/>
  <c r="AP336" i="2" s="1"/>
  <c r="AL485" i="2"/>
  <c r="AP485" i="2" s="1"/>
  <c r="AL592" i="2"/>
  <c r="AP592" i="2" s="1"/>
  <c r="AL728" i="2"/>
  <c r="AP728" i="2" s="1"/>
  <c r="AL792" i="2"/>
  <c r="AP792" i="2" s="1"/>
  <c r="AM808" i="2"/>
  <c r="AQ808" i="2" s="1"/>
  <c r="AM768" i="2"/>
  <c r="AQ768" i="2" s="1"/>
  <c r="AL203" i="2"/>
  <c r="AP203" i="2" s="1"/>
  <c r="AL133" i="2"/>
  <c r="AP133" i="2" s="1"/>
  <c r="AM713" i="2"/>
  <c r="AQ713" i="2" s="1"/>
  <c r="AM135" i="2"/>
  <c r="AQ135" i="2" s="1"/>
  <c r="AM191" i="2"/>
  <c r="AQ191" i="2" s="1"/>
  <c r="AL81" i="2"/>
  <c r="AP81" i="2" s="1"/>
  <c r="AM132" i="2"/>
  <c r="AQ132" i="2" s="1"/>
  <c r="AL713" i="2"/>
  <c r="AP713" i="2" s="1"/>
  <c r="AL780" i="2"/>
  <c r="AP780" i="2" s="1"/>
  <c r="AL309" i="2"/>
  <c r="AP309" i="2" s="1"/>
  <c r="AL443" i="2"/>
  <c r="AP443" i="2" s="1"/>
  <c r="AL541" i="2"/>
  <c r="AP541" i="2" s="1"/>
  <c r="AL596" i="2"/>
  <c r="AP596" i="2" s="1"/>
  <c r="AL798" i="2"/>
  <c r="AP798" i="2" s="1"/>
  <c r="AL281" i="2"/>
  <c r="AP281" i="2" s="1"/>
  <c r="AL420" i="2"/>
  <c r="AP420" i="2" s="1"/>
  <c r="AL521" i="2"/>
  <c r="AP521" i="2" s="1"/>
  <c r="AL630" i="2"/>
  <c r="AP630" i="2" s="1"/>
  <c r="AL738" i="2"/>
  <c r="AP738" i="2" s="1"/>
  <c r="AM424" i="2"/>
  <c r="AQ424" i="2" s="1"/>
  <c r="AM168" i="2"/>
  <c r="AQ168" i="2" s="1"/>
  <c r="AM225" i="2"/>
  <c r="AQ225" i="2" s="1"/>
  <c r="AM172" i="2"/>
  <c r="AQ172" i="2" s="1"/>
  <c r="AM23" i="2"/>
  <c r="AQ23" i="2" s="1"/>
  <c r="AM201" i="2"/>
  <c r="AQ201" i="2" s="1"/>
  <c r="AM229" i="2"/>
  <c r="AQ229" i="2" s="1"/>
  <c r="AM140" i="2"/>
  <c r="AQ140" i="2" s="1"/>
  <c r="AM219" i="2"/>
  <c r="AQ219" i="2" s="1"/>
  <c r="AM752" i="2"/>
  <c r="AQ752" i="2" s="1"/>
  <c r="AM174" i="2"/>
  <c r="AQ174" i="2" s="1"/>
  <c r="AM213" i="2"/>
  <c r="AQ213" i="2" s="1"/>
  <c r="AL175" i="2"/>
  <c r="AP175" i="2" s="1"/>
  <c r="AL24" i="2"/>
  <c r="AP24" i="2" s="1"/>
  <c r="AL163" i="2"/>
  <c r="AP163" i="2" s="1"/>
  <c r="AL130" i="2"/>
  <c r="AP130" i="2" s="1"/>
  <c r="AL77" i="2"/>
  <c r="AP77" i="2" s="1"/>
  <c r="AM28" i="2"/>
  <c r="AQ28" i="2" s="1"/>
  <c r="AM801" i="2"/>
  <c r="AQ801" i="2" s="1"/>
  <c r="AM167" i="2"/>
  <c r="AQ167" i="2" s="1"/>
  <c r="AL119" i="2"/>
  <c r="AP119" i="2" s="1"/>
  <c r="AL73" i="2"/>
  <c r="AP73" i="2" s="1"/>
  <c r="AM35" i="2"/>
  <c r="AQ35" i="2" s="1"/>
  <c r="AL787" i="2"/>
  <c r="AP787" i="2" s="1"/>
  <c r="AL74" i="2"/>
  <c r="AP74" i="2" s="1"/>
  <c r="AL811" i="2"/>
  <c r="AP811" i="2" s="1"/>
  <c r="AM744" i="2"/>
  <c r="AQ744" i="2" s="1"/>
  <c r="AM83" i="2"/>
  <c r="AQ83" i="2" s="1"/>
  <c r="AM121" i="2"/>
  <c r="AQ121" i="2" s="1"/>
  <c r="AL149" i="2"/>
  <c r="AP149" i="2" s="1"/>
  <c r="AM47" i="2"/>
  <c r="AQ47" i="2" s="1"/>
  <c r="AM755" i="2"/>
  <c r="AQ755" i="2" s="1"/>
  <c r="AM92" i="2"/>
  <c r="AQ92" i="2" s="1"/>
  <c r="AL10" i="2"/>
  <c r="AP10" i="2" s="1"/>
  <c r="AL714" i="2"/>
  <c r="AP714" i="2" s="1"/>
  <c r="AM43" i="2"/>
  <c r="AQ43" i="2" s="1"/>
  <c r="AM754" i="2"/>
  <c r="AQ754" i="2" s="1"/>
  <c r="AL715" i="2"/>
  <c r="AP715" i="2" s="1"/>
  <c r="AL196" i="2"/>
  <c r="AP196" i="2" s="1"/>
  <c r="AM807" i="2"/>
  <c r="AQ807" i="2" s="1"/>
  <c r="AL111" i="2"/>
  <c r="AP111" i="2" s="1"/>
  <c r="AM15" i="2"/>
  <c r="AQ15" i="2" s="1"/>
  <c r="AM125" i="2"/>
  <c r="AQ125" i="2" s="1"/>
  <c r="AM19" i="2"/>
  <c r="AQ19" i="2" s="1"/>
  <c r="AM468" i="2"/>
  <c r="AQ468" i="2" s="1"/>
  <c r="AM804" i="2"/>
  <c r="AQ804" i="2" s="1"/>
  <c r="AL191" i="2"/>
  <c r="AP191" i="2" s="1"/>
  <c r="AM20" i="2"/>
  <c r="AQ20" i="2" s="1"/>
  <c r="AM89" i="2"/>
  <c r="AQ89" i="2" s="1"/>
  <c r="AL666" i="2"/>
  <c r="AP666" i="2" s="1"/>
  <c r="AM13" i="2"/>
  <c r="AQ13" i="2" s="1"/>
  <c r="AM795" i="2"/>
  <c r="AQ795" i="2" s="1"/>
  <c r="AL719" i="2"/>
  <c r="AP719" i="2" s="1"/>
  <c r="AL87" i="2"/>
  <c r="AP87" i="2" s="1"/>
  <c r="AM44" i="2"/>
  <c r="AQ44" i="2" s="1"/>
  <c r="AM821" i="2"/>
  <c r="AQ821" i="2" s="1"/>
  <c r="AM761" i="2"/>
  <c r="AQ761" i="2" s="1"/>
  <c r="AM550" i="2"/>
  <c r="AQ550" i="2" s="1"/>
  <c r="AM720" i="2"/>
  <c r="AQ720" i="2" s="1"/>
  <c r="AM127" i="2"/>
  <c r="AQ127" i="2" s="1"/>
  <c r="AM198" i="2"/>
  <c r="AQ198" i="2" s="1"/>
  <c r="AL154" i="2"/>
  <c r="AP154" i="2" s="1"/>
  <c r="AL821" i="2"/>
  <c r="AP821" i="2" s="1"/>
  <c r="AL157" i="2"/>
  <c r="AP157" i="2" s="1"/>
  <c r="AM112" i="2"/>
  <c r="AQ112" i="2" s="1"/>
  <c r="AM63" i="2"/>
  <c r="AQ63" i="2" s="1"/>
  <c r="AM16" i="2"/>
  <c r="AQ16" i="2" s="1"/>
  <c r="AM778" i="2"/>
  <c r="AQ778" i="2" s="1"/>
  <c r="AM153" i="2"/>
  <c r="AQ153" i="2" s="1"/>
  <c r="AM97" i="2"/>
  <c r="AQ97" i="2" s="1"/>
  <c r="AL63" i="2"/>
  <c r="AP63" i="2" s="1"/>
  <c r="AL20" i="2"/>
  <c r="AP20" i="2" s="1"/>
  <c r="AM802" i="2"/>
  <c r="AQ802" i="2" s="1"/>
  <c r="AL743" i="2"/>
  <c r="AP743" i="2" s="1"/>
  <c r="AM96" i="2"/>
  <c r="AQ96" i="2" s="1"/>
  <c r="AM51" i="2"/>
  <c r="AQ51" i="2" s="1"/>
  <c r="AL13" i="2"/>
  <c r="AP13" i="2" s="1"/>
  <c r="AM777" i="2"/>
  <c r="AQ777" i="2" s="1"/>
  <c r="AL648" i="2"/>
  <c r="AP648" i="2" s="1"/>
  <c r="AM723" i="2"/>
  <c r="AQ723" i="2" s="1"/>
  <c r="AM143" i="2"/>
  <c r="AQ143" i="2" s="1"/>
  <c r="AL206" i="2"/>
  <c r="AP206" i="2" s="1"/>
  <c r="AM173" i="2"/>
  <c r="AQ173" i="2" s="1"/>
  <c r="AM17" i="2"/>
  <c r="AQ17" i="2" s="1"/>
  <c r="AM161" i="2"/>
  <c r="AQ161" i="2" s="1"/>
  <c r="AM128" i="2"/>
  <c r="AQ128" i="2" s="1"/>
  <c r="AM73" i="2"/>
  <c r="AQ73" i="2" s="1"/>
  <c r="AM25" i="2"/>
  <c r="AQ25" i="2" s="1"/>
  <c r="AM793" i="2"/>
  <c r="AQ793" i="2" s="1"/>
  <c r="AM151" i="2"/>
  <c r="AQ151" i="2" s="1"/>
  <c r="AM79" i="2"/>
  <c r="AQ79" i="2" s="1"/>
  <c r="AL28" i="2"/>
  <c r="AP28" i="2" s="1"/>
  <c r="AL801" i="2"/>
  <c r="AP801" i="2" s="1"/>
  <c r="AM609" i="2"/>
  <c r="AQ609" i="2" s="1"/>
  <c r="AM58" i="2"/>
  <c r="AQ58" i="2" s="1"/>
  <c r="AM12" i="2"/>
  <c r="AQ12" i="2" s="1"/>
  <c r="AM738" i="2"/>
  <c r="AQ738" i="2" s="1"/>
  <c r="AM205" i="2"/>
  <c r="AQ205" i="2" s="1"/>
  <c r="AM791" i="2"/>
  <c r="AQ791" i="2" s="1"/>
  <c r="AL54" i="2"/>
  <c r="AP54" i="2" s="1"/>
  <c r="AL161" i="2"/>
  <c r="AP161" i="2" s="1"/>
  <c r="AM797" i="2"/>
  <c r="AQ797" i="2" s="1"/>
  <c r="AM675" i="2"/>
  <c r="AQ675" i="2" s="1"/>
  <c r="AL678" i="2"/>
  <c r="AP678" i="2" s="1"/>
  <c r="AM774" i="2"/>
  <c r="AQ774" i="2" s="1"/>
  <c r="AL646" i="2"/>
  <c r="AP646" i="2" s="1"/>
  <c r="AM811" i="2"/>
  <c r="AQ811" i="2" s="1"/>
  <c r="AL769" i="2"/>
  <c r="AP769" i="2" s="1"/>
  <c r="AM557" i="2"/>
  <c r="AQ557" i="2" s="1"/>
  <c r="AM61" i="2"/>
  <c r="AQ61" i="2" s="1"/>
  <c r="AM24" i="2"/>
  <c r="AQ24" i="2" s="1"/>
  <c r="AL797" i="2"/>
  <c r="AP797" i="2" s="1"/>
  <c r="AL686" i="2"/>
  <c r="AP686" i="2" s="1"/>
  <c r="AM736" i="2"/>
  <c r="AQ736" i="2" s="1"/>
  <c r="AL187" i="2"/>
  <c r="AP187" i="2" s="1"/>
  <c r="AM221" i="2"/>
  <c r="AQ221" i="2" s="1"/>
  <c r="AL182" i="2"/>
  <c r="AP182" i="2" s="1"/>
  <c r="AM103" i="2"/>
  <c r="AQ103" i="2" s="1"/>
  <c r="AL170" i="2"/>
  <c r="AP170" i="2" s="1"/>
  <c r="AL138" i="2"/>
  <c r="AP138" i="2" s="1"/>
  <c r="AL91" i="2"/>
  <c r="AP91" i="2" s="1"/>
  <c r="AM36" i="2"/>
  <c r="AQ36" i="2" s="1"/>
  <c r="AL815" i="2"/>
  <c r="AP815" i="2" s="1"/>
  <c r="AM687" i="2"/>
  <c r="AQ687" i="2" s="1"/>
  <c r="AM126" i="2"/>
  <c r="AQ126" i="2" s="1"/>
  <c r="AM84" i="2"/>
  <c r="AQ84" i="2" s="1"/>
  <c r="AM38" i="2"/>
  <c r="AQ38" i="2" s="1"/>
  <c r="AM818" i="2"/>
  <c r="AQ818" i="2" s="1"/>
  <c r="AM785" i="2"/>
  <c r="AQ785" i="2" s="1"/>
  <c r="AM625" i="2"/>
  <c r="AQ625" i="2" s="1"/>
  <c r="AM69" i="2"/>
  <c r="AQ69" i="2" s="1"/>
  <c r="AM32" i="2"/>
  <c r="AQ32" i="2" s="1"/>
  <c r="AL805" i="2"/>
  <c r="AP805" i="2" s="1"/>
  <c r="AM729" i="2"/>
  <c r="AQ729" i="2" s="1"/>
  <c r="AM739" i="2"/>
  <c r="AQ739" i="2" s="1"/>
  <c r="AM204" i="2"/>
  <c r="AQ204" i="2" s="1"/>
  <c r="AL231" i="2"/>
  <c r="AP231" i="2" s="1"/>
  <c r="AL188" i="2"/>
  <c r="AP188" i="2" s="1"/>
  <c r="AM116" i="2"/>
  <c r="AQ116" i="2" s="1"/>
  <c r="AM658" i="2"/>
  <c r="AQ658" i="2" s="1"/>
  <c r="AL146" i="2"/>
  <c r="AP146" i="2" s="1"/>
  <c r="AM101" i="2"/>
  <c r="AQ101" i="2" s="1"/>
  <c r="AL46" i="2"/>
  <c r="AP46" i="2" s="1"/>
  <c r="AL6" i="2"/>
  <c r="AP6" i="2" s="1"/>
  <c r="AM573" i="2"/>
  <c r="AQ573" i="2" s="1"/>
  <c r="AL113" i="2"/>
  <c r="AP113" i="2" s="1"/>
  <c r="AM56" i="2"/>
  <c r="AQ56" i="2" s="1"/>
  <c r="AL817" i="2"/>
  <c r="AP817" i="2" s="1"/>
  <c r="AM760" i="2"/>
  <c r="AQ760" i="2" s="1"/>
  <c r="AL95" i="2"/>
  <c r="AP95" i="2" s="1"/>
  <c r="AM30" i="2"/>
  <c r="AQ30" i="2" s="1"/>
  <c r="AM747" i="2"/>
  <c r="AQ747" i="2" s="1"/>
  <c r="AM215" i="2"/>
  <c r="AQ215" i="2" s="1"/>
  <c r="AL141" i="2"/>
  <c r="AP141" i="2" s="1"/>
  <c r="AM119" i="2"/>
  <c r="AQ119" i="2" s="1"/>
  <c r="AM10" i="2"/>
  <c r="AQ10" i="2" s="1"/>
  <c r="AL55" i="2"/>
  <c r="AP55" i="2" s="1"/>
  <c r="AL29" i="2"/>
  <c r="AP29" i="2" s="1"/>
  <c r="AL763" i="2"/>
  <c r="AP763" i="2" s="1"/>
  <c r="AM532" i="2"/>
  <c r="AQ532" i="2" s="1"/>
  <c r="AM753" i="2"/>
  <c r="AQ753" i="2" s="1"/>
  <c r="AM134" i="2"/>
  <c r="AQ134" i="2" s="1"/>
  <c r="AM87" i="2"/>
  <c r="AQ87" i="2" s="1"/>
  <c r="AM42" i="2"/>
  <c r="AQ42" i="2" s="1"/>
  <c r="AL8" i="2"/>
  <c r="AP8" i="2" s="1"/>
  <c r="AL793" i="2"/>
  <c r="AP793" i="2" s="1"/>
  <c r="AL707" i="2"/>
  <c r="AP707" i="2" s="1"/>
  <c r="AL79" i="2"/>
  <c r="AP79" i="2" s="1"/>
  <c r="AL42" i="2"/>
  <c r="AP42" i="2" s="1"/>
  <c r="AL813" i="2"/>
  <c r="AP813" i="2" s="1"/>
  <c r="AM366" i="2"/>
  <c r="AQ366" i="2" s="1"/>
  <c r="AM138" i="2"/>
  <c r="AQ138" i="2" s="1"/>
  <c r="AL167" i="2"/>
  <c r="AP167" i="2" s="1"/>
  <c r="AL159" i="2"/>
  <c r="AP159" i="2" s="1"/>
  <c r="AM71" i="2"/>
  <c r="AQ71" i="2" s="1"/>
  <c r="AL791" i="2"/>
  <c r="AP791" i="2" s="1"/>
  <c r="AL78" i="2"/>
  <c r="AP78" i="2" s="1"/>
  <c r="AM594" i="2"/>
  <c r="AQ594" i="2" s="1"/>
  <c r="AL721" i="2"/>
  <c r="AP721" i="2" s="1"/>
  <c r="AL611" i="2"/>
  <c r="AP611" i="2" s="1"/>
  <c r="AL575" i="2"/>
  <c r="AP575" i="2" s="1"/>
  <c r="AL795" i="2"/>
  <c r="AP795" i="2" s="1"/>
  <c r="AL672" i="2"/>
  <c r="AP672" i="2" s="1"/>
  <c r="AM730" i="2"/>
  <c r="AQ730" i="2" s="1"/>
  <c r="AL195" i="2"/>
  <c r="AP195" i="2" s="1"/>
  <c r="AL223" i="2"/>
  <c r="AP223" i="2" s="1"/>
  <c r="AM184" i="2"/>
  <c r="AQ184" i="2" s="1"/>
  <c r="AL109" i="2"/>
  <c r="AP109" i="2" s="1"/>
  <c r="AM617" i="2"/>
  <c r="AQ617" i="2" s="1"/>
  <c r="AL145" i="2"/>
  <c r="AP145" i="2" s="1"/>
  <c r="AL99" i="2"/>
  <c r="AP99" i="2" s="1"/>
  <c r="AM45" i="2"/>
  <c r="AQ45" i="2" s="1"/>
  <c r="AL822" i="2"/>
  <c r="AP822" i="2" s="1"/>
  <c r="AM746" i="2"/>
  <c r="AQ746" i="2" s="1"/>
  <c r="AM123" i="2"/>
  <c r="AQ123" i="2" s="1"/>
  <c r="AL36" i="2"/>
  <c r="AP36" i="2" s="1"/>
  <c r="AM776" i="2"/>
  <c r="AQ776" i="2" s="1"/>
  <c r="AM66" i="2"/>
  <c r="AQ66" i="2" s="1"/>
  <c r="AM763" i="2"/>
  <c r="AQ763" i="2" s="1"/>
  <c r="AM643" i="2"/>
  <c r="AQ643" i="2" s="1"/>
  <c r="AM703" i="2"/>
  <c r="AQ703" i="2" s="1"/>
  <c r="AM751" i="2"/>
  <c r="AQ751" i="2" s="1"/>
  <c r="AL605" i="2"/>
  <c r="AP605" i="2" s="1"/>
  <c r="AM458" i="2"/>
  <c r="AQ458" i="2" s="1"/>
  <c r="AM506" i="2"/>
  <c r="AQ506" i="2" s="1"/>
  <c r="AM770" i="2"/>
  <c r="AQ770" i="2" s="1"/>
  <c r="AL640" i="2"/>
  <c r="AP640" i="2" s="1"/>
  <c r="AM722" i="2"/>
  <c r="AQ722" i="2" s="1"/>
  <c r="AL180" i="2"/>
  <c r="AP180" i="2" s="1"/>
  <c r="AL214" i="2"/>
  <c r="AP214" i="2" s="1"/>
  <c r="AM176" i="2"/>
  <c r="AQ176" i="2" s="1"/>
  <c r="AL30" i="2"/>
  <c r="AP30" i="2" s="1"/>
  <c r="AM164" i="2"/>
  <c r="AQ164" i="2" s="1"/>
  <c r="AM136" i="2"/>
  <c r="AQ136" i="2" s="1"/>
  <c r="AL83" i="2"/>
  <c r="AP83" i="2" s="1"/>
  <c r="AM33" i="2"/>
  <c r="AQ33" i="2" s="1"/>
  <c r="AL807" i="2"/>
  <c r="AP807" i="2" s="1"/>
  <c r="AM564" i="2"/>
  <c r="AQ564" i="2" s="1"/>
  <c r="AM94" i="2"/>
  <c r="AQ94" i="2" s="1"/>
  <c r="AL18" i="2"/>
  <c r="AP18" i="2" s="1"/>
  <c r="AL727" i="2"/>
  <c r="AP727" i="2" s="1"/>
  <c r="AM49" i="2"/>
  <c r="AQ49" i="2" s="1"/>
  <c r="AM627" i="2"/>
  <c r="AQ627" i="2" s="1"/>
  <c r="AM599" i="2"/>
  <c r="AQ599" i="2" s="1"/>
  <c r="AM646" i="2"/>
  <c r="AQ646" i="2" s="1"/>
  <c r="AM719" i="2"/>
  <c r="AQ719" i="2" s="1"/>
  <c r="AM495" i="2"/>
  <c r="AQ495" i="2" s="1"/>
  <c r="AL538" i="2"/>
  <c r="AP538" i="2" s="1"/>
  <c r="AL587" i="2"/>
  <c r="AP587" i="2" s="1"/>
  <c r="AL688" i="2"/>
  <c r="AP688" i="2" s="1"/>
  <c r="AM741" i="2"/>
  <c r="AQ741" i="2" s="1"/>
  <c r="AM133" i="2"/>
  <c r="AQ133" i="2" s="1"/>
  <c r="AM86" i="2"/>
  <c r="AQ86" i="2" s="1"/>
  <c r="AL40" i="2"/>
  <c r="AP40" i="2" s="1"/>
  <c r="AM7" i="2"/>
  <c r="AQ7" i="2" s="1"/>
  <c r="AM792" i="2"/>
  <c r="AQ792" i="2" s="1"/>
  <c r="AM700" i="2"/>
  <c r="AQ700" i="2" s="1"/>
  <c r="AM75" i="2"/>
  <c r="AQ75" i="2" s="1"/>
  <c r="AM41" i="2"/>
  <c r="AQ41" i="2" s="1"/>
  <c r="AM812" i="2"/>
  <c r="AQ812" i="2" s="1"/>
  <c r="AL745" i="2"/>
  <c r="AP745" i="2" s="1"/>
  <c r="AM667" i="2"/>
  <c r="AQ667" i="2" s="1"/>
  <c r="AM589" i="2"/>
  <c r="AQ589" i="2" s="1"/>
  <c r="AL747" i="2"/>
  <c r="AP747" i="2" s="1"/>
  <c r="AL635" i="2"/>
  <c r="AP635" i="2" s="1"/>
  <c r="AM775" i="2"/>
  <c r="AQ775" i="2" s="1"/>
  <c r="AM714" i="2"/>
  <c r="AQ714" i="2" s="1"/>
  <c r="AL638" i="2"/>
  <c r="AP638" i="2" s="1"/>
  <c r="AM479" i="2"/>
  <c r="AQ479" i="2" s="1"/>
  <c r="AM524" i="2"/>
  <c r="AQ524" i="2" s="1"/>
  <c r="AM509" i="2"/>
  <c r="AQ509" i="2" s="1"/>
  <c r="AL496" i="2"/>
  <c r="AP496" i="2" s="1"/>
  <c r="AM726" i="2"/>
  <c r="AQ726" i="2" s="1"/>
  <c r="AM582" i="2"/>
  <c r="AQ582" i="2" s="1"/>
  <c r="AL107" i="2"/>
  <c r="AP107" i="2" s="1"/>
  <c r="AL65" i="2"/>
  <c r="AP65" i="2" s="1"/>
  <c r="AM27" i="2"/>
  <c r="AQ27" i="2" s="1"/>
  <c r="AM805" i="2"/>
  <c r="AQ805" i="2" s="1"/>
  <c r="AL753" i="2"/>
  <c r="AP753" i="2" s="1"/>
  <c r="AL102" i="2"/>
  <c r="AP102" i="2" s="1"/>
  <c r="AL56" i="2"/>
  <c r="AP56" i="2" s="1"/>
  <c r="AL19" i="2"/>
  <c r="AP19" i="2" s="1"/>
  <c r="AM745" i="2"/>
  <c r="AQ745" i="2" s="1"/>
  <c r="AM709" i="2"/>
  <c r="AQ709" i="2" s="1"/>
  <c r="AM635" i="2"/>
  <c r="AQ635" i="2" s="1"/>
  <c r="AM482" i="2"/>
  <c r="AQ482" i="2" s="1"/>
  <c r="AM695" i="2"/>
  <c r="AQ695" i="2" s="1"/>
  <c r="AL603" i="2"/>
  <c r="AP603" i="2" s="1"/>
  <c r="AM743" i="2"/>
  <c r="AQ743" i="2" s="1"/>
  <c r="AL670" i="2"/>
  <c r="AP670" i="2" s="1"/>
  <c r="AM588" i="2"/>
  <c r="AQ588" i="2" s="1"/>
  <c r="AM566" i="2"/>
  <c r="AQ566" i="2" s="1"/>
  <c r="AM587" i="2"/>
  <c r="AQ587" i="2" s="1"/>
  <c r="AL642" i="2"/>
  <c r="AP642" i="2" s="1"/>
  <c r="AL660" i="2"/>
  <c r="AP660" i="2" s="1"/>
  <c r="AM474" i="2"/>
  <c r="AQ474" i="2" s="1"/>
  <c r="AL803" i="2"/>
  <c r="AP803" i="2" s="1"/>
  <c r="AM688" i="2"/>
  <c r="AQ688" i="2" s="1"/>
  <c r="AL737" i="2"/>
  <c r="AP737" i="2" s="1"/>
  <c r="AM694" i="2"/>
  <c r="AQ694" i="2" s="1"/>
  <c r="AM659" i="2"/>
  <c r="AQ659" i="2" s="1"/>
  <c r="AM626" i="2"/>
  <c r="AQ626" i="2" s="1"/>
  <c r="AM575" i="2"/>
  <c r="AQ575" i="2" s="1"/>
  <c r="AM372" i="2"/>
  <c r="AQ372" i="2" s="1"/>
  <c r="AL731" i="2"/>
  <c r="AP731" i="2" s="1"/>
  <c r="AM678" i="2"/>
  <c r="AQ678" i="2" s="1"/>
  <c r="AL628" i="2"/>
  <c r="AP628" i="2" s="1"/>
  <c r="AM578" i="2"/>
  <c r="AQ578" i="2" s="1"/>
  <c r="AM767" i="2"/>
  <c r="AQ767" i="2" s="1"/>
  <c r="AM735" i="2"/>
  <c r="AQ735" i="2" s="1"/>
  <c r="AL704" i="2"/>
  <c r="AP704" i="2" s="1"/>
  <c r="AL662" i="2"/>
  <c r="AP662" i="2" s="1"/>
  <c r="AL623" i="2"/>
  <c r="AP623" i="2" s="1"/>
  <c r="AL579" i="2"/>
  <c r="AP579" i="2" s="1"/>
  <c r="AM396" i="2"/>
  <c r="AQ396" i="2" s="1"/>
  <c r="AL557" i="2"/>
  <c r="AP557" i="2" s="1"/>
  <c r="AM516" i="2"/>
  <c r="AQ516" i="2" s="1"/>
  <c r="AM577" i="2"/>
  <c r="AQ577" i="2" s="1"/>
  <c r="AL708" i="2"/>
  <c r="AP708" i="2" s="1"/>
  <c r="AM633" i="2"/>
  <c r="AQ633" i="2" s="1"/>
  <c r="AL480" i="2"/>
  <c r="AP480" i="2" s="1"/>
  <c r="AM634" i="2"/>
  <c r="AQ634" i="2" s="1"/>
  <c r="AL712" i="2"/>
  <c r="AP712" i="2" s="1"/>
  <c r="AM538" i="2"/>
  <c r="AQ538" i="2" s="1"/>
  <c r="AM696" i="2"/>
  <c r="AQ696" i="2" s="1"/>
  <c r="AM789" i="2"/>
  <c r="AQ789" i="2" s="1"/>
  <c r="AL664" i="2"/>
  <c r="AP664" i="2" s="1"/>
  <c r="AL729" i="2"/>
  <c r="AP729" i="2" s="1"/>
  <c r="AM683" i="2"/>
  <c r="AQ683" i="2" s="1"/>
  <c r="AM651" i="2"/>
  <c r="AQ651" i="2" s="1"/>
  <c r="AM611" i="2"/>
  <c r="AQ611" i="2" s="1"/>
  <c r="AM514" i="2"/>
  <c r="AQ514" i="2" s="1"/>
  <c r="AL779" i="2"/>
  <c r="AP779" i="2" s="1"/>
  <c r="AM712" i="2"/>
  <c r="AQ712" i="2" s="1"/>
  <c r="AM662" i="2"/>
  <c r="AQ662" i="2" s="1"/>
  <c r="AL619" i="2"/>
  <c r="AP619" i="2" s="1"/>
  <c r="AL554" i="2"/>
  <c r="AP554" i="2" s="1"/>
  <c r="AM759" i="2"/>
  <c r="AQ759" i="2" s="1"/>
  <c r="AM727" i="2"/>
  <c r="AQ727" i="2" s="1"/>
  <c r="AL690" i="2"/>
  <c r="AP690" i="2" s="1"/>
  <c r="AL654" i="2"/>
  <c r="AP654" i="2" s="1"/>
  <c r="AM614" i="2"/>
  <c r="AQ614" i="2" s="1"/>
  <c r="AM511" i="2"/>
  <c r="AQ511" i="2" s="1"/>
  <c r="AL589" i="2"/>
  <c r="AP589" i="2" s="1"/>
  <c r="AM540" i="2"/>
  <c r="AQ540" i="2" s="1"/>
  <c r="AL473" i="2"/>
  <c r="AP473" i="2" s="1"/>
  <c r="AM546" i="2"/>
  <c r="AQ546" i="2" s="1"/>
  <c r="AL674" i="2"/>
  <c r="AP674" i="2" s="1"/>
  <c r="AM597" i="2"/>
  <c r="AQ597" i="2" s="1"/>
  <c r="AM757" i="2"/>
  <c r="AQ757" i="2" s="1"/>
  <c r="AL549" i="2"/>
  <c r="AP549" i="2" s="1"/>
  <c r="AM653" i="2"/>
  <c r="AQ653" i="2" s="1"/>
  <c r="AM585" i="2"/>
  <c r="AQ585" i="2" s="1"/>
  <c r="AM637" i="2"/>
  <c r="AQ637" i="2" s="1"/>
  <c r="AM522" i="2"/>
  <c r="AQ522" i="2" s="1"/>
  <c r="AL785" i="2"/>
  <c r="AP785" i="2" s="1"/>
  <c r="AM408" i="2"/>
  <c r="AQ408" i="2" s="1"/>
  <c r="AL440" i="2"/>
  <c r="AP440" i="2" s="1"/>
  <c r="AL723" i="2"/>
  <c r="AP723" i="2" s="1"/>
  <c r="AM565" i="2"/>
  <c r="AQ565" i="2" s="1"/>
  <c r="AM657" i="2"/>
  <c r="AQ657" i="2" s="1"/>
  <c r="AL757" i="2"/>
  <c r="AP757" i="2" s="1"/>
  <c r="AM492" i="2"/>
  <c r="AQ492" i="2" s="1"/>
  <c r="AM283" i="2"/>
  <c r="AQ283" i="2" s="1"/>
  <c r="AL617" i="2"/>
  <c r="AP617" i="2" s="1"/>
  <c r="AM500" i="2"/>
  <c r="AQ500" i="2" s="1"/>
  <c r="AM442" i="2"/>
  <c r="AQ442" i="2" s="1"/>
  <c r="AM568" i="2"/>
  <c r="AQ568" i="2" s="1"/>
  <c r="AL524" i="2"/>
  <c r="AP524" i="2" s="1"/>
  <c r="AL692" i="2"/>
  <c r="AP692" i="2" s="1"/>
  <c r="AL658" i="2"/>
  <c r="AP658" i="2" s="1"/>
  <c r="AL625" i="2"/>
  <c r="AP625" i="2" s="1"/>
  <c r="AM559" i="2"/>
  <c r="AQ559" i="2" s="1"/>
  <c r="AM786" i="2"/>
  <c r="AQ786" i="2" s="1"/>
  <c r="AL711" i="2"/>
  <c r="AP711" i="2" s="1"/>
  <c r="AM615" i="2"/>
  <c r="AQ615" i="2" s="1"/>
  <c r="AM758" i="2"/>
  <c r="AQ758" i="2" s="1"/>
  <c r="AM686" i="2"/>
  <c r="AQ686" i="2" s="1"/>
  <c r="AL613" i="2"/>
  <c r="AP613" i="2" s="1"/>
  <c r="AL583" i="2"/>
  <c r="AP583" i="2" s="1"/>
  <c r="AL498" i="2"/>
  <c r="AP498" i="2" s="1"/>
  <c r="AM563" i="2"/>
  <c r="AQ563" i="2" s="1"/>
  <c r="AM619" i="2"/>
  <c r="AQ619" i="2" s="1"/>
  <c r="AM670" i="2"/>
  <c r="AQ670" i="2" s="1"/>
  <c r="AM680" i="2"/>
  <c r="AQ680" i="2" s="1"/>
  <c r="AM561" i="2"/>
  <c r="AQ561" i="2" s="1"/>
  <c r="AM748" i="2"/>
  <c r="AQ748" i="2" s="1"/>
  <c r="AM267" i="2"/>
  <c r="AQ267" i="2" s="1"/>
  <c r="AM484" i="2"/>
  <c r="AQ484" i="2" s="1"/>
  <c r="AL409" i="2"/>
  <c r="AP409" i="2" s="1"/>
  <c r="AM555" i="2"/>
  <c r="AQ555" i="2" s="1"/>
  <c r="AM517" i="2"/>
  <c r="AQ517" i="2" s="1"/>
  <c r="AL682" i="2"/>
  <c r="AP682" i="2" s="1"/>
  <c r="AL650" i="2"/>
  <c r="AP650" i="2" s="1"/>
  <c r="AL609" i="2"/>
  <c r="AP609" i="2" s="1"/>
  <c r="AL512" i="2"/>
  <c r="AP512" i="2" s="1"/>
  <c r="AM773" i="2"/>
  <c r="AQ773" i="2" s="1"/>
  <c r="AL694" i="2"/>
  <c r="AP694" i="2" s="1"/>
  <c r="AL599" i="2"/>
  <c r="AP599" i="2" s="1"/>
  <c r="AM742" i="2"/>
  <c r="AQ742" i="2" s="1"/>
  <c r="AM669" i="2"/>
  <c r="AQ669" i="2" s="1"/>
  <c r="AL585" i="2"/>
  <c r="AP585" i="2" s="1"/>
  <c r="AL565" i="2"/>
  <c r="AP565" i="2" s="1"/>
  <c r="AM472" i="2"/>
  <c r="AQ472" i="2" s="1"/>
  <c r="AM523" i="2"/>
  <c r="AQ523" i="2" s="1"/>
  <c r="AL534" i="2"/>
  <c r="AP534" i="2" s="1"/>
  <c r="AM621" i="2"/>
  <c r="AQ621" i="2" s="1"/>
  <c r="AL607" i="2"/>
  <c r="AP607" i="2" s="1"/>
  <c r="AM684" i="2"/>
  <c r="AQ684" i="2" s="1"/>
  <c r="AL528" i="2"/>
  <c r="AP528" i="2" s="1"/>
  <c r="AL702" i="2"/>
  <c r="AP702" i="2" s="1"/>
  <c r="AL644" i="2"/>
  <c r="AP644" i="2" s="1"/>
  <c r="AM607" i="2"/>
  <c r="AQ607" i="2" s="1"/>
  <c r="AM782" i="2"/>
  <c r="AQ782" i="2" s="1"/>
  <c r="AM750" i="2"/>
  <c r="AQ750" i="2" s="1"/>
  <c r="AM718" i="2"/>
  <c r="AQ718" i="2" s="1"/>
  <c r="AM677" i="2"/>
  <c r="AQ677" i="2" s="1"/>
  <c r="AM645" i="2"/>
  <c r="AQ645" i="2" s="1"/>
  <c r="AM595" i="2"/>
  <c r="AQ595" i="2" s="1"/>
  <c r="AM490" i="2"/>
  <c r="AQ490" i="2" s="1"/>
  <c r="AM574" i="2"/>
  <c r="AQ574" i="2" s="1"/>
  <c r="AM530" i="2"/>
  <c r="AQ530" i="2" s="1"/>
  <c r="AL482" i="2"/>
  <c r="AP482" i="2" s="1"/>
  <c r="AL407" i="2"/>
  <c r="AP407" i="2" s="1"/>
  <c r="AL552" i="2"/>
  <c r="AP552" i="2" s="1"/>
  <c r="AM681" i="2"/>
  <c r="AQ681" i="2" s="1"/>
  <c r="AM603" i="2"/>
  <c r="AQ603" i="2" s="1"/>
  <c r="AL771" i="2"/>
  <c r="AP771" i="2" s="1"/>
  <c r="AM654" i="2"/>
  <c r="AQ654" i="2" s="1"/>
  <c r="AL542" i="2"/>
  <c r="AP542" i="2" s="1"/>
  <c r="AM664" i="2"/>
  <c r="AQ664" i="2" s="1"/>
  <c r="AL559" i="2"/>
  <c r="AP559" i="2" s="1"/>
  <c r="AL540" i="2"/>
  <c r="AP540" i="2" s="1"/>
  <c r="AM591" i="2"/>
  <c r="AQ591" i="2" s="1"/>
  <c r="AM716" i="2"/>
  <c r="AQ716" i="2" s="1"/>
  <c r="AL468" i="2"/>
  <c r="AP468" i="2" s="1"/>
  <c r="AM554" i="2"/>
  <c r="AQ554" i="2" s="1"/>
  <c r="AM725" i="2"/>
  <c r="AQ725" i="2" s="1"/>
  <c r="AL676" i="2"/>
  <c r="AP676" i="2" s="1"/>
  <c r="AM623" i="2"/>
  <c r="AQ623" i="2" s="1"/>
  <c r="AM572" i="2"/>
  <c r="AQ572" i="2" s="1"/>
  <c r="AM766" i="2"/>
  <c r="AQ766" i="2" s="1"/>
  <c r="AM734" i="2"/>
  <c r="AQ734" i="2" s="1"/>
  <c r="AL698" i="2"/>
  <c r="AP698" i="2" s="1"/>
  <c r="AM661" i="2"/>
  <c r="AQ661" i="2" s="1"/>
  <c r="AM622" i="2"/>
  <c r="AQ622" i="2" s="1"/>
  <c r="AM567" i="2"/>
  <c r="AQ567" i="2" s="1"/>
  <c r="AM348" i="2"/>
  <c r="AQ348" i="2" s="1"/>
  <c r="AM552" i="2"/>
  <c r="AQ552" i="2" s="1"/>
  <c r="AL514" i="2"/>
  <c r="AP514" i="2" s="1"/>
  <c r="AM449" i="2"/>
  <c r="AQ449" i="2" s="1"/>
  <c r="AM576" i="2"/>
  <c r="AQ576" i="2" s="1"/>
  <c r="AL516" i="2"/>
  <c r="AP516" i="2" s="1"/>
  <c r="AM649" i="2"/>
  <c r="AQ649" i="2" s="1"/>
  <c r="AM505" i="2"/>
  <c r="AQ505" i="2" s="1"/>
  <c r="AM706" i="2"/>
  <c r="AQ706" i="2" s="1"/>
  <c r="AM613" i="2"/>
  <c r="AQ613" i="2" s="1"/>
  <c r="AL741" i="2"/>
  <c r="AP741" i="2" s="1"/>
  <c r="AM583" i="2"/>
  <c r="AQ583" i="2" s="1"/>
  <c r="AL466" i="2"/>
  <c r="AP466" i="2" s="1"/>
  <c r="AM668" i="2"/>
  <c r="AQ668" i="2" s="1"/>
  <c r="AL636" i="2"/>
  <c r="AP636" i="2" s="1"/>
  <c r="AL353" i="2"/>
  <c r="AP353" i="2" s="1"/>
  <c r="AL263" i="2"/>
  <c r="AP263" i="2" s="1"/>
  <c r="AL545" i="2"/>
  <c r="AP545" i="2" s="1"/>
  <c r="AL508" i="2"/>
  <c r="AP508" i="2" s="1"/>
  <c r="AM673" i="2"/>
  <c r="AQ673" i="2" s="1"/>
  <c r="AM641" i="2"/>
  <c r="AQ641" i="2" s="1"/>
  <c r="AM596" i="2"/>
  <c r="AQ596" i="2" s="1"/>
  <c r="AM489" i="2"/>
  <c r="AQ489" i="2" s="1"/>
  <c r="AL755" i="2"/>
  <c r="AP755" i="2" s="1"/>
  <c r="AM698" i="2"/>
  <c r="AQ698" i="2" s="1"/>
  <c r="AM638" i="2"/>
  <c r="AQ638" i="2" s="1"/>
  <c r="AM605" i="2"/>
  <c r="AQ605" i="2" s="1"/>
  <c r="AL781" i="2"/>
  <c r="AP781" i="2" s="1"/>
  <c r="AL725" i="2"/>
  <c r="AP725" i="2" s="1"/>
  <c r="AM648" i="2"/>
  <c r="AQ648" i="2" s="1"/>
  <c r="AL504" i="2"/>
  <c r="AP504" i="2" s="1"/>
  <c r="AM537" i="2"/>
  <c r="AQ537" i="2" s="1"/>
  <c r="AM437" i="2"/>
  <c r="AQ437" i="2" s="1"/>
  <c r="AL522" i="2"/>
  <c r="AP522" i="2" s="1"/>
  <c r="AM652" i="2"/>
  <c r="AQ652" i="2" s="1"/>
  <c r="AM487" i="2"/>
  <c r="AQ487" i="2" s="1"/>
  <c r="AM604" i="2"/>
  <c r="AQ604" i="2" s="1"/>
  <c r="AM639" i="2"/>
  <c r="AQ639" i="2" s="1"/>
  <c r="AM510" i="2"/>
  <c r="AQ510" i="2" s="1"/>
  <c r="AL464" i="2"/>
  <c r="AP464" i="2" s="1"/>
  <c r="AM403" i="2"/>
  <c r="AQ403" i="2" s="1"/>
  <c r="AM395" i="2"/>
  <c r="AQ395" i="2" s="1"/>
  <c r="AL532" i="2"/>
  <c r="AP532" i="2" s="1"/>
  <c r="AM702" i="2"/>
  <c r="AQ702" i="2" s="1"/>
  <c r="AM665" i="2"/>
  <c r="AQ665" i="2" s="1"/>
  <c r="AL632" i="2"/>
  <c r="AP632" i="2" s="1"/>
  <c r="AM580" i="2"/>
  <c r="AQ580" i="2" s="1"/>
  <c r="AM473" i="2"/>
  <c r="AQ473" i="2" s="1"/>
  <c r="AL739" i="2"/>
  <c r="AP739" i="2" s="1"/>
  <c r="AM690" i="2"/>
  <c r="AQ690" i="2" s="1"/>
  <c r="AL633" i="2"/>
  <c r="AP633" i="2" s="1"/>
  <c r="AM598" i="2"/>
  <c r="AQ598" i="2" s="1"/>
  <c r="AL773" i="2"/>
  <c r="AP773" i="2" s="1"/>
  <c r="AL706" i="2"/>
  <c r="AP706" i="2" s="1"/>
  <c r="AM631" i="2"/>
  <c r="AQ631" i="2" s="1"/>
  <c r="AM466" i="2"/>
  <c r="AQ466" i="2" s="1"/>
  <c r="AM521" i="2"/>
  <c r="AQ521" i="2" s="1"/>
  <c r="AM584" i="2"/>
  <c r="AQ584" i="2" s="1"/>
  <c r="AM507" i="2"/>
  <c r="AQ507" i="2" s="1"/>
  <c r="AM636" i="2"/>
  <c r="AQ636" i="2" s="1"/>
  <c r="AM749" i="2"/>
  <c r="AQ749" i="2" s="1"/>
  <c r="AM780" i="2"/>
  <c r="AQ780" i="2" s="1"/>
  <c r="AM481" i="2"/>
  <c r="AQ481" i="2" s="1"/>
  <c r="AL321" i="2"/>
  <c r="AP321" i="2" s="1"/>
  <c r="AM398" i="2"/>
  <c r="AQ398" i="2" s="1"/>
  <c r="AL454" i="2"/>
  <c r="AP454" i="2" s="1"/>
  <c r="AL749" i="2"/>
  <c r="AP749" i="2" s="1"/>
  <c r="AL717" i="2"/>
  <c r="AP717" i="2" s="1"/>
  <c r="AM672" i="2"/>
  <c r="AQ672" i="2" s="1"/>
  <c r="AM640" i="2"/>
  <c r="AQ640" i="2" s="1"/>
  <c r="AM593" i="2"/>
  <c r="AQ593" i="2" s="1"/>
  <c r="AL488" i="2"/>
  <c r="AP488" i="2" s="1"/>
  <c r="AL573" i="2"/>
  <c r="AP573" i="2" s="1"/>
  <c r="AM529" i="2"/>
  <c r="AQ529" i="2" s="1"/>
  <c r="AM476" i="2"/>
  <c r="AQ476" i="2" s="1"/>
  <c r="AM392" i="2"/>
  <c r="AQ392" i="2" s="1"/>
  <c r="AM551" i="2"/>
  <c r="AQ551" i="2" s="1"/>
  <c r="AM515" i="2"/>
  <c r="AQ515" i="2" s="1"/>
  <c r="AM676" i="2"/>
  <c r="AQ676" i="2" s="1"/>
  <c r="AM644" i="2"/>
  <c r="AQ644" i="2" s="1"/>
  <c r="AL601" i="2"/>
  <c r="AP601" i="2" s="1"/>
  <c r="AM405" i="2"/>
  <c r="AQ405" i="2" s="1"/>
  <c r="AL684" i="2"/>
  <c r="AP684" i="2" s="1"/>
  <c r="AL597" i="2"/>
  <c r="AP597" i="2" s="1"/>
  <c r="AM740" i="2"/>
  <c r="AQ740" i="2" s="1"/>
  <c r="AM592" i="2"/>
  <c r="AQ592" i="2" s="1"/>
  <c r="AL474" i="2"/>
  <c r="AP474" i="2" s="1"/>
  <c r="AM486" i="2"/>
  <c r="AQ486" i="2" s="1"/>
  <c r="AL393" i="2"/>
  <c r="AP393" i="2" s="1"/>
  <c r="AM383" i="2"/>
  <c r="AQ383" i="2" s="1"/>
  <c r="AM300" i="2"/>
  <c r="AQ300" i="2" s="1"/>
  <c r="AM456" i="2"/>
  <c r="AQ456" i="2" s="1"/>
  <c r="AL329" i="2"/>
  <c r="AP329" i="2" s="1"/>
  <c r="AM384" i="2"/>
  <c r="AQ384" i="2" s="1"/>
  <c r="AL765" i="2"/>
  <c r="AP765" i="2" s="1"/>
  <c r="AL733" i="2"/>
  <c r="AP733" i="2" s="1"/>
  <c r="AM697" i="2"/>
  <c r="AQ697" i="2" s="1"/>
  <c r="AM656" i="2"/>
  <c r="AQ656" i="2" s="1"/>
  <c r="AL621" i="2"/>
  <c r="AP621" i="2" s="1"/>
  <c r="AM544" i="2"/>
  <c r="AQ544" i="2" s="1"/>
  <c r="AL591" i="2"/>
  <c r="AP591" i="2" s="1"/>
  <c r="AL550" i="2"/>
  <c r="AP550" i="2" s="1"/>
  <c r="AM508" i="2"/>
  <c r="AQ508" i="2" s="1"/>
  <c r="AL446" i="2"/>
  <c r="AP446" i="2" s="1"/>
  <c r="AM571" i="2"/>
  <c r="AQ571" i="2" s="1"/>
  <c r="AM531" i="2"/>
  <c r="AQ531" i="2" s="1"/>
  <c r="AL700" i="2"/>
  <c r="AP700" i="2" s="1"/>
  <c r="AM660" i="2"/>
  <c r="AQ660" i="2" s="1"/>
  <c r="AL627" i="2"/>
  <c r="AP627" i="2" s="1"/>
  <c r="AL577" i="2"/>
  <c r="AP577" i="2" s="1"/>
  <c r="AM733" i="2"/>
  <c r="AQ733" i="2" s="1"/>
  <c r="AM629" i="2"/>
  <c r="AQ629" i="2" s="1"/>
  <c r="AM772" i="2"/>
  <c r="AQ772" i="2" s="1"/>
  <c r="AM671" i="2"/>
  <c r="AQ671" i="2" s="1"/>
  <c r="AL567" i="2"/>
  <c r="AP567" i="2" s="1"/>
  <c r="AM548" i="2"/>
  <c r="AQ548" i="2" s="1"/>
  <c r="AM534" i="2"/>
  <c r="AQ534" i="2" s="1"/>
  <c r="AL413" i="2"/>
  <c r="AP413" i="2" s="1"/>
  <c r="AL319" i="2"/>
  <c r="AP319" i="2" s="1"/>
  <c r="AM318" i="2"/>
  <c r="AQ318" i="2" s="1"/>
  <c r="AM393" i="2"/>
  <c r="AQ393" i="2" s="1"/>
  <c r="AL387" i="2"/>
  <c r="AP387" i="2" s="1"/>
  <c r="AM705" i="2"/>
  <c r="AQ705" i="2" s="1"/>
  <c r="AL629" i="2"/>
  <c r="AP629" i="2" s="1"/>
  <c r="AM433" i="2"/>
  <c r="AQ433" i="2" s="1"/>
  <c r="AL520" i="2"/>
  <c r="AP520" i="2" s="1"/>
  <c r="AM579" i="2"/>
  <c r="AQ579" i="2" s="1"/>
  <c r="AM501" i="2"/>
  <c r="AQ501" i="2" s="1"/>
  <c r="AM570" i="2"/>
  <c r="AQ570" i="2" s="1"/>
  <c r="AM429" i="2"/>
  <c r="AQ429" i="2" s="1"/>
  <c r="AL460" i="2"/>
  <c r="AP460" i="2" s="1"/>
  <c r="AM455" i="2"/>
  <c r="AQ455" i="2" s="1"/>
  <c r="AM368" i="2"/>
  <c r="AQ368" i="2" s="1"/>
  <c r="AL269" i="2"/>
  <c r="AP269" i="2" s="1"/>
  <c r="AL252" i="2"/>
  <c r="AP252" i="2" s="1"/>
  <c r="AM411" i="2"/>
  <c r="AQ411" i="2" s="1"/>
  <c r="AM440" i="2"/>
  <c r="AQ440" i="2" s="1"/>
  <c r="AM387" i="2"/>
  <c r="AQ387" i="2" s="1"/>
  <c r="AL433" i="2"/>
  <c r="AP433" i="2" s="1"/>
  <c r="AM317" i="2"/>
  <c r="AQ317" i="2" s="1"/>
  <c r="AL331" i="2"/>
  <c r="AP331" i="2" s="1"/>
  <c r="AM425" i="2"/>
  <c r="AQ425" i="2" s="1"/>
  <c r="AM663" i="2"/>
  <c r="AQ663" i="2" s="1"/>
  <c r="AM581" i="2"/>
  <c r="AQ581" i="2" s="1"/>
  <c r="AM558" i="2"/>
  <c r="AQ558" i="2" s="1"/>
  <c r="AM460" i="2"/>
  <c r="AQ460" i="2" s="1"/>
  <c r="AM539" i="2"/>
  <c r="AQ539" i="2" s="1"/>
  <c r="AM478" i="2"/>
  <c r="AQ478" i="2" s="1"/>
  <c r="AL510" i="2"/>
  <c r="AP510" i="2" s="1"/>
  <c r="AL373" i="2"/>
  <c r="AP373" i="2" s="1"/>
  <c r="AL375" i="2"/>
  <c r="AP375" i="2" s="1"/>
  <c r="AM352" i="2"/>
  <c r="AQ352" i="2" s="1"/>
  <c r="AM308" i="2"/>
  <c r="AQ308" i="2" s="1"/>
  <c r="AL242" i="2"/>
  <c r="AP242" i="2" s="1"/>
  <c r="AL569" i="2"/>
  <c r="AP569" i="2" s="1"/>
  <c r="AL421" i="2"/>
  <c r="AP421" i="2" s="1"/>
  <c r="AM343" i="2"/>
  <c r="AQ343" i="2" s="1"/>
  <c r="AM293" i="2"/>
  <c r="AQ293" i="2" s="1"/>
  <c r="AL462" i="2"/>
  <c r="AP462" i="2" s="1"/>
  <c r="AL419" i="2"/>
  <c r="AP419" i="2" s="1"/>
  <c r="AM528" i="2"/>
  <c r="AQ528" i="2" s="1"/>
  <c r="AM781" i="2"/>
  <c r="AQ781" i="2" s="1"/>
  <c r="AM717" i="2"/>
  <c r="AQ717" i="2" s="1"/>
  <c r="AL668" i="2"/>
  <c r="AP668" i="2" s="1"/>
  <c r="AM620" i="2"/>
  <c r="AQ620" i="2" s="1"/>
  <c r="AM556" i="2"/>
  <c r="AQ556" i="2" s="1"/>
  <c r="AM764" i="2"/>
  <c r="AQ764" i="2" s="1"/>
  <c r="AM732" i="2"/>
  <c r="AQ732" i="2" s="1"/>
  <c r="AL696" i="2"/>
  <c r="AP696" i="2" s="1"/>
  <c r="AM655" i="2"/>
  <c r="AQ655" i="2" s="1"/>
  <c r="AL615" i="2"/>
  <c r="AP615" i="2" s="1"/>
  <c r="AM513" i="2"/>
  <c r="AQ513" i="2" s="1"/>
  <c r="AM590" i="2"/>
  <c r="AQ590" i="2" s="1"/>
  <c r="AL544" i="2"/>
  <c r="AP544" i="2" s="1"/>
  <c r="AL506" i="2"/>
  <c r="AP506" i="2" s="1"/>
  <c r="AM444" i="2"/>
  <c r="AQ444" i="2" s="1"/>
  <c r="AM569" i="2"/>
  <c r="AQ569" i="2" s="1"/>
  <c r="AL530" i="2"/>
  <c r="AP530" i="2" s="1"/>
  <c r="AM502" i="2"/>
  <c r="AQ502" i="2" s="1"/>
  <c r="AL472" i="2"/>
  <c r="AP472" i="2" s="1"/>
  <c r="AL561" i="2"/>
  <c r="AP561" i="2" s="1"/>
  <c r="AL478" i="2"/>
  <c r="AP478" i="2" s="1"/>
  <c r="AM421" i="2"/>
  <c r="AQ421" i="2" s="1"/>
  <c r="AM335" i="2"/>
  <c r="AQ335" i="2" s="1"/>
  <c r="AL442" i="2"/>
  <c r="AP442" i="2" s="1"/>
  <c r="AM336" i="2"/>
  <c r="AQ336" i="2" s="1"/>
  <c r="AM445" i="2"/>
  <c r="AQ445" i="2" s="1"/>
  <c r="AL305" i="2"/>
  <c r="AP305" i="2" s="1"/>
  <c r="AM361" i="2"/>
  <c r="AQ361" i="2" s="1"/>
  <c r="AL288" i="2"/>
  <c r="AP288" i="2" s="1"/>
  <c r="AL383" i="2"/>
  <c r="AP383" i="2" s="1"/>
  <c r="AM330" i="2"/>
  <c r="AQ330" i="2" s="1"/>
  <c r="AM240" i="2"/>
  <c r="AQ240" i="2" s="1"/>
  <c r="AM504" i="2"/>
  <c r="AQ504" i="2" s="1"/>
  <c r="AL361" i="2"/>
  <c r="AP361" i="2" s="1"/>
  <c r="AM412" i="2"/>
  <c r="AQ412" i="2" s="1"/>
  <c r="AL341" i="2"/>
  <c r="AP341" i="2" s="1"/>
  <c r="AL307" i="2"/>
  <c r="AP307" i="2" s="1"/>
  <c r="AM379" i="2"/>
  <c r="AQ379" i="2" s="1"/>
  <c r="AL500" i="2"/>
  <c r="AP500" i="2" s="1"/>
  <c r="AM386" i="2"/>
  <c r="AQ386" i="2" s="1"/>
  <c r="AL430" i="2"/>
  <c r="AP430" i="2" s="1"/>
  <c r="AL250" i="2"/>
  <c r="AP250" i="2" s="1"/>
  <c r="AL385" i="2"/>
  <c r="AP385" i="2" s="1"/>
  <c r="AM269" i="2"/>
  <c r="AQ269" i="2" s="1"/>
  <c r="AM503" i="2"/>
  <c r="AQ503" i="2" s="1"/>
  <c r="AM765" i="2"/>
  <c r="AQ765" i="2" s="1"/>
  <c r="AM704" i="2"/>
  <c r="AQ704" i="2" s="1"/>
  <c r="AL652" i="2"/>
  <c r="AP652" i="2" s="1"/>
  <c r="AM612" i="2"/>
  <c r="AQ612" i="2" s="1"/>
  <c r="AM536" i="2"/>
  <c r="AQ536" i="2" s="1"/>
  <c r="AM756" i="2"/>
  <c r="AQ756" i="2" s="1"/>
  <c r="AM724" i="2"/>
  <c r="AQ724" i="2" s="1"/>
  <c r="AM679" i="2"/>
  <c r="AQ679" i="2" s="1"/>
  <c r="AM647" i="2"/>
  <c r="AQ647" i="2" s="1"/>
  <c r="AM606" i="2"/>
  <c r="AQ606" i="2" s="1"/>
  <c r="AM497" i="2"/>
  <c r="AQ497" i="2" s="1"/>
  <c r="AL581" i="2"/>
  <c r="AP581" i="2" s="1"/>
  <c r="AL536" i="2"/>
  <c r="AP536" i="2" s="1"/>
  <c r="AL490" i="2"/>
  <c r="AP490" i="2" s="1"/>
  <c r="AL415" i="2"/>
  <c r="AP415" i="2" s="1"/>
  <c r="AM560" i="2"/>
  <c r="AQ560" i="2" s="1"/>
  <c r="AM518" i="2"/>
  <c r="AQ518" i="2" s="1"/>
  <c r="AM494" i="2"/>
  <c r="AQ494" i="2" s="1"/>
  <c r="AL423" i="2"/>
  <c r="AP423" i="2" s="1"/>
  <c r="AL548" i="2"/>
  <c r="AP548" i="2" s="1"/>
  <c r="AM441" i="2"/>
  <c r="AQ441" i="2" s="1"/>
  <c r="AM413" i="2"/>
  <c r="AQ413" i="2" s="1"/>
  <c r="AM250" i="2"/>
  <c r="AQ250" i="2" s="1"/>
  <c r="AL427" i="2"/>
  <c r="AP427" i="2" s="1"/>
  <c r="AM310" i="2"/>
  <c r="AQ310" i="2" s="1"/>
  <c r="AM415" i="2"/>
  <c r="AQ415" i="2" s="1"/>
  <c r="AM265" i="2"/>
  <c r="AQ265" i="2" s="1"/>
  <c r="AM344" i="2"/>
  <c r="AQ344" i="2" s="1"/>
  <c r="AL248" i="2"/>
  <c r="AP248" i="2" s="1"/>
  <c r="AM328" i="2"/>
  <c r="AQ328" i="2" s="1"/>
  <c r="AM322" i="2"/>
  <c r="AQ322" i="2" s="1"/>
  <c r="AM477" i="2"/>
  <c r="AQ477" i="2" s="1"/>
  <c r="AL438" i="2"/>
  <c r="AP438" i="2" s="1"/>
  <c r="AL328" i="2"/>
  <c r="AP328" i="2" s="1"/>
  <c r="AM302" i="2"/>
  <c r="AQ302" i="2" s="1"/>
  <c r="AM257" i="2"/>
  <c r="AQ257" i="2" s="1"/>
  <c r="AM286" i="2"/>
  <c r="AQ286" i="2" s="1"/>
  <c r="AM277" i="2"/>
  <c r="AQ277" i="2" s="1"/>
  <c r="AM388" i="2"/>
  <c r="AQ388" i="2" s="1"/>
  <c r="AL293" i="2"/>
  <c r="AP293" i="2" s="1"/>
  <c r="AM347" i="2"/>
  <c r="AQ347" i="2" s="1"/>
  <c r="AM542" i="2"/>
  <c r="AQ542" i="2" s="1"/>
  <c r="AM399" i="2"/>
  <c r="AQ399" i="2" s="1"/>
  <c r="AL494" i="2"/>
  <c r="AP494" i="2" s="1"/>
  <c r="AM333" i="2"/>
  <c r="AQ333" i="2" s="1"/>
  <c r="AM404" i="2"/>
  <c r="AQ404" i="2" s="1"/>
  <c r="AL304" i="2"/>
  <c r="AP304" i="2" s="1"/>
  <c r="AM451" i="2"/>
  <c r="AQ451" i="2" s="1"/>
  <c r="AL395" i="2"/>
  <c r="AP395" i="2" s="1"/>
  <c r="AL278" i="2"/>
  <c r="AP278" i="2" s="1"/>
  <c r="AM435" i="2"/>
  <c r="AQ435" i="2" s="1"/>
  <c r="AM332" i="2"/>
  <c r="AQ332" i="2" s="1"/>
  <c r="AM381" i="2"/>
  <c r="AQ381" i="2" s="1"/>
  <c r="AL333" i="2"/>
  <c r="AP333" i="2" s="1"/>
  <c r="AL271" i="2"/>
  <c r="AP271" i="2" s="1"/>
  <c r="AM389" i="2"/>
  <c r="AQ389" i="2" s="1"/>
  <c r="AM259" i="2"/>
  <c r="AQ259" i="2" s="1"/>
  <c r="AM280" i="2"/>
  <c r="AQ280" i="2" s="1"/>
  <c r="AM485" i="2"/>
  <c r="AQ485" i="2" s="1"/>
  <c r="AM526" i="2"/>
  <c r="AQ526" i="2" s="1"/>
  <c r="AM419" i="2"/>
  <c r="AQ419" i="2" s="1"/>
  <c r="AM464" i="2"/>
  <c r="AQ464" i="2" s="1"/>
  <c r="AM326" i="2"/>
  <c r="AQ326" i="2" s="1"/>
  <c r="AL381" i="2"/>
  <c r="AP381" i="2" s="1"/>
  <c r="AM360" i="2"/>
  <c r="AQ360" i="2" s="1"/>
  <c r="AL282" i="2"/>
  <c r="AP282" i="2" s="1"/>
  <c r="AL327" i="2"/>
  <c r="AP327" i="2" s="1"/>
  <c r="AM251" i="2"/>
  <c r="AQ251" i="2" s="1"/>
  <c r="AM450" i="2"/>
  <c r="AQ450" i="2" s="1"/>
  <c r="AL429" i="2"/>
  <c r="AP429" i="2" s="1"/>
  <c r="AM299" i="2"/>
  <c r="AQ299" i="2" s="1"/>
  <c r="AM292" i="2"/>
  <c r="AQ292" i="2" s="1"/>
  <c r="AM469" i="2"/>
  <c r="AQ469" i="2" s="1"/>
  <c r="AL286" i="2"/>
  <c r="AP286" i="2" s="1"/>
  <c r="AM254" i="2"/>
  <c r="AQ254" i="2" s="1"/>
  <c r="AM373" i="2"/>
  <c r="AQ373" i="2" s="1"/>
  <c r="AL292" i="2"/>
  <c r="AP292" i="2" s="1"/>
  <c r="AL358" i="2"/>
  <c r="AP358" i="2" s="1"/>
  <c r="AL308" i="2"/>
  <c r="AP308" i="2" s="1"/>
  <c r="AL254" i="2"/>
  <c r="AP254" i="2" s="1"/>
  <c r="AM235" i="2"/>
  <c r="AQ235" i="2" s="1"/>
  <c r="AM471" i="2"/>
  <c r="AQ471" i="2" s="1"/>
  <c r="AL555" i="2"/>
  <c r="AP555" i="2" s="1"/>
  <c r="AM488" i="2"/>
  <c r="AQ488" i="2" s="1"/>
  <c r="AM295" i="2"/>
  <c r="AQ295" i="2" s="1"/>
  <c r="AL403" i="2"/>
  <c r="AP403" i="2" s="1"/>
  <c r="AM296" i="2"/>
  <c r="AQ296" i="2" s="1"/>
  <c r="AL450" i="2"/>
  <c r="AP450" i="2" s="1"/>
  <c r="AL391" i="2"/>
  <c r="AP391" i="2" s="1"/>
  <c r="AM271" i="2"/>
  <c r="AQ271" i="2" s="1"/>
  <c r="AM431" i="2"/>
  <c r="AQ431" i="2" s="1"/>
  <c r="AM327" i="2"/>
  <c r="AQ327" i="2" s="1"/>
  <c r="AM375" i="2"/>
  <c r="AQ375" i="2" s="1"/>
  <c r="AM329" i="2"/>
  <c r="AQ329" i="2" s="1"/>
  <c r="AL265" i="2"/>
  <c r="AP265" i="2" s="1"/>
  <c r="AM246" i="2"/>
  <c r="AQ246" i="2" s="1"/>
  <c r="AM370" i="2"/>
  <c r="AQ370" i="2" s="1"/>
  <c r="AM252" i="2"/>
  <c r="AQ252" i="2" s="1"/>
  <c r="AL274" i="2"/>
  <c r="AP274" i="2" s="1"/>
  <c r="AL492" i="2"/>
  <c r="AP492" i="2" s="1"/>
  <c r="AL546" i="2"/>
  <c r="AP546" i="2" s="1"/>
  <c r="AM426" i="2"/>
  <c r="AQ426" i="2" s="1"/>
  <c r="AM470" i="2"/>
  <c r="AQ470" i="2" s="1"/>
  <c r="AM354" i="2"/>
  <c r="AQ354" i="2" s="1"/>
  <c r="AM407" i="2"/>
  <c r="AQ407" i="2" s="1"/>
  <c r="AL312" i="2"/>
  <c r="AP312" i="2" s="1"/>
  <c r="AL276" i="2"/>
  <c r="AP276" i="2" s="1"/>
  <c r="AM491" i="2"/>
  <c r="AQ491" i="2" s="1"/>
  <c r="AL425" i="2"/>
  <c r="AP425" i="2" s="1"/>
  <c r="AM351" i="2"/>
  <c r="AQ351" i="2" s="1"/>
  <c r="AM363" i="2"/>
  <c r="AQ363" i="2" s="1"/>
  <c r="AM331" i="2"/>
  <c r="AQ331" i="2" s="1"/>
  <c r="AM256" i="2"/>
  <c r="AQ256" i="2" s="1"/>
  <c r="AM402" i="2"/>
  <c r="AQ402" i="2" s="1"/>
  <c r="AM356" i="2"/>
  <c r="AQ356" i="2" s="1"/>
  <c r="AM278" i="2"/>
  <c r="AQ278" i="2" s="1"/>
  <c r="AM342" i="2"/>
  <c r="AQ342" i="2" s="1"/>
  <c r="AL299" i="2"/>
  <c r="AP299" i="2" s="1"/>
  <c r="AL259" i="2"/>
  <c r="AP259" i="2" s="1"/>
  <c r="AM493" i="2"/>
  <c r="AQ493" i="2" s="1"/>
  <c r="AM417" i="2"/>
  <c r="AQ417" i="2" s="1"/>
  <c r="AM547" i="2"/>
  <c r="AQ547" i="2" s="1"/>
  <c r="AM452" i="2"/>
  <c r="AQ452" i="2" s="1"/>
  <c r="AM427" i="2"/>
  <c r="AQ427" i="2" s="1"/>
  <c r="AL389" i="2"/>
  <c r="AP389" i="2" s="1"/>
  <c r="AM234" i="2"/>
  <c r="AQ234" i="2" s="1"/>
  <c r="AM436" i="2"/>
  <c r="AQ436" i="2" s="1"/>
  <c r="AL369" i="2"/>
  <c r="AP369" i="2" s="1"/>
  <c r="AM463" i="2"/>
  <c r="AQ463" i="2" s="1"/>
  <c r="AM409" i="2"/>
  <c r="AQ409" i="2" s="1"/>
  <c r="AM303" i="2"/>
  <c r="AQ303" i="2" s="1"/>
  <c r="AL365" i="2"/>
  <c r="AP365" i="2" s="1"/>
  <c r="AM316" i="2"/>
  <c r="AQ316" i="2" s="1"/>
  <c r="AL245" i="2"/>
  <c r="AP245" i="2" s="1"/>
  <c r="AM397" i="2"/>
  <c r="AQ397" i="2" s="1"/>
  <c r="AL349" i="2"/>
  <c r="AP349" i="2" s="1"/>
  <c r="AM337" i="2"/>
  <c r="AQ337" i="2" s="1"/>
  <c r="AM258" i="2"/>
  <c r="AQ258" i="2" s="1"/>
  <c r="AL458" i="2"/>
  <c r="AP458" i="2" s="1"/>
  <c r="AL486" i="2"/>
  <c r="AP486" i="2" s="1"/>
  <c r="AL401" i="2"/>
  <c r="AP401" i="2" s="1"/>
  <c r="AL444" i="2"/>
  <c r="AP444" i="2" s="1"/>
  <c r="AM263" i="2"/>
  <c r="AQ263" i="2" s="1"/>
  <c r="AM323" i="2"/>
  <c r="AQ323" i="2" s="1"/>
  <c r="AM276" i="2"/>
  <c r="AQ276" i="2" s="1"/>
  <c r="AL324" i="2"/>
  <c r="AP324" i="2" s="1"/>
  <c r="AL571" i="2"/>
  <c r="AP571" i="2" s="1"/>
  <c r="AM338" i="2"/>
  <c r="AQ338" i="2" s="1"/>
  <c r="AM446" i="2"/>
  <c r="AQ446" i="2" s="1"/>
  <c r="AL303" i="2"/>
  <c r="AP303" i="2" s="1"/>
  <c r="AM244" i="2"/>
  <c r="AQ244" i="2" s="1"/>
  <c r="AM297" i="2"/>
  <c r="AQ297" i="2" s="1"/>
  <c r="AL238" i="2"/>
  <c r="AP238" i="2" s="1"/>
  <c r="AL316" i="2"/>
  <c r="AP316" i="2" s="1"/>
  <c r="AM262" i="2"/>
  <c r="AQ262" i="2" s="1"/>
  <c r="AM238" i="2"/>
  <c r="AQ238" i="2" s="1"/>
  <c r="AL484" i="2"/>
  <c r="AP484" i="2" s="1"/>
  <c r="AM312" i="2"/>
  <c r="AQ312" i="2" s="1"/>
  <c r="AL518" i="2"/>
  <c r="AP518" i="2" s="1"/>
  <c r="AL431" i="2"/>
  <c r="AP431" i="2" s="1"/>
  <c r="AM418" i="2"/>
  <c r="AQ418" i="2" s="1"/>
  <c r="AM349" i="2"/>
  <c r="AQ349" i="2" s="1"/>
  <c r="AM462" i="2"/>
  <c r="AQ462" i="2" s="1"/>
  <c r="AM420" i="2"/>
  <c r="AQ420" i="2" s="1"/>
  <c r="AM320" i="2"/>
  <c r="AQ320" i="2" s="1"/>
  <c r="AM448" i="2"/>
  <c r="AQ448" i="2" s="1"/>
  <c r="AL377" i="2"/>
  <c r="AP377" i="2" s="1"/>
  <c r="AM401" i="2"/>
  <c r="AQ401" i="2" s="1"/>
  <c r="AM306" i="2"/>
  <c r="AQ306" i="2" s="1"/>
  <c r="AM385" i="2"/>
  <c r="AQ385" i="2" s="1"/>
  <c r="AM249" i="2"/>
  <c r="AQ249" i="2" s="1"/>
  <c r="AM273" i="2"/>
  <c r="AQ273" i="2" s="1"/>
  <c r="AM483" i="2"/>
  <c r="AQ483" i="2" s="1"/>
  <c r="AM512" i="2"/>
  <c r="AQ512" i="2" s="1"/>
  <c r="AL417" i="2"/>
  <c r="AP417" i="2" s="1"/>
  <c r="AM461" i="2"/>
  <c r="AQ461" i="2" s="1"/>
  <c r="AM313" i="2"/>
  <c r="AQ313" i="2" s="1"/>
  <c r="AM371" i="2"/>
  <c r="AQ371" i="2" s="1"/>
  <c r="AL345" i="2"/>
  <c r="AP345" i="2" s="1"/>
  <c r="AM275" i="2"/>
  <c r="AQ275" i="2" s="1"/>
  <c r="AM309" i="2"/>
  <c r="AQ309" i="2" s="1"/>
  <c r="AL323" i="2"/>
  <c r="AP323" i="2" s="1"/>
  <c r="AL244" i="2"/>
  <c r="AP244" i="2" s="1"/>
  <c r="AM290" i="2"/>
  <c r="AQ290" i="2" s="1"/>
  <c r="AM353" i="2"/>
  <c r="AQ353" i="2" s="1"/>
  <c r="AM307" i="2"/>
  <c r="AQ307" i="2" s="1"/>
  <c r="AM248" i="2"/>
  <c r="AQ248" i="2" s="1"/>
  <c r="AL234" i="2"/>
  <c r="AP234" i="2" s="1"/>
  <c r="AL476" i="2"/>
  <c r="AP476" i="2" s="1"/>
  <c r="AL563" i="2"/>
  <c r="AP563" i="2" s="1"/>
  <c r="AL502" i="2"/>
  <c r="AP502" i="2" s="1"/>
  <c r="AM400" i="2"/>
  <c r="AQ400" i="2" s="1"/>
  <c r="AM410" i="2"/>
  <c r="AQ410" i="2" s="1"/>
  <c r="AM319" i="2"/>
  <c r="AQ319" i="2" s="1"/>
  <c r="AM454" i="2"/>
  <c r="AQ454" i="2" s="1"/>
  <c r="AL411" i="2"/>
  <c r="AP411" i="2" s="1"/>
  <c r="AL290" i="2"/>
  <c r="AP290" i="2" s="1"/>
  <c r="AM438" i="2"/>
  <c r="AQ438" i="2" s="1"/>
  <c r="AM339" i="2"/>
  <c r="AQ339" i="2" s="1"/>
  <c r="AM364" i="2"/>
  <c r="AQ364" i="2" s="1"/>
  <c r="AM239" i="2"/>
  <c r="AQ239" i="2" s="1"/>
  <c r="AM346" i="2"/>
  <c r="AQ346" i="2" s="1"/>
  <c r="AM334" i="2"/>
  <c r="AQ334" i="2" s="1"/>
  <c r="AL257" i="2"/>
  <c r="AP257" i="2" s="1"/>
  <c r="AM355" i="2"/>
  <c r="AQ355" i="2" s="1"/>
  <c r="AL448" i="2"/>
  <c r="AP448" i="2" s="1"/>
  <c r="AM378" i="2"/>
  <c r="AQ378" i="2" s="1"/>
  <c r="AM428" i="2"/>
  <c r="AQ428" i="2" s="1"/>
  <c r="AL456" i="2"/>
  <c r="AP456" i="2" s="1"/>
  <c r="AL297" i="2"/>
  <c r="AP297" i="2" s="1"/>
  <c r="AL311" i="2"/>
  <c r="AP311" i="2" s="1"/>
  <c r="AM394" i="2"/>
  <c r="AQ394" i="2" s="1"/>
  <c r="AL267" i="2"/>
  <c r="AP267" i="2" s="1"/>
  <c r="AM288" i="2"/>
  <c r="AQ288" i="2" s="1"/>
  <c r="AM391" i="2"/>
  <c r="AQ391" i="2" s="1"/>
  <c r="AM341" i="2"/>
  <c r="AQ341" i="2" s="1"/>
  <c r="AM285" i="2"/>
  <c r="AQ285" i="2" s="1"/>
  <c r="AM266" i="2"/>
  <c r="AQ266" i="2" s="1"/>
  <c r="AM377" i="2"/>
  <c r="AQ377" i="2" s="1"/>
  <c r="AL296" i="2"/>
  <c r="AP296" i="2" s="1"/>
  <c r="AM236" i="2"/>
  <c r="AQ236" i="2" s="1"/>
  <c r="AL315" i="2"/>
  <c r="AP315" i="2" s="1"/>
  <c r="AL261" i="2"/>
  <c r="AP261" i="2" s="1"/>
  <c r="AM237" i="2"/>
  <c r="AQ237" i="2" s="1"/>
  <c r="AM475" i="2"/>
  <c r="AQ475" i="2" s="1"/>
  <c r="AM562" i="2"/>
  <c r="AQ562" i="2" s="1"/>
  <c r="AM496" i="2"/>
  <c r="AQ496" i="2" s="1"/>
  <c r="AL357" i="2"/>
  <c r="AP357" i="2" s="1"/>
  <c r="AL405" i="2"/>
  <c r="AP405" i="2" s="1"/>
  <c r="AM315" i="2"/>
  <c r="AQ315" i="2" s="1"/>
  <c r="AL452" i="2"/>
  <c r="AP452" i="2" s="1"/>
  <c r="AL399" i="2"/>
  <c r="AP399" i="2" s="1"/>
  <c r="AL284" i="2"/>
  <c r="AP284" i="2" s="1"/>
  <c r="AL436" i="2"/>
  <c r="AP436" i="2" s="1"/>
  <c r="AL337" i="2"/>
  <c r="AP337" i="2" s="1"/>
  <c r="AM390" i="2"/>
  <c r="AQ390" i="2" s="1"/>
  <c r="AM340" i="2"/>
  <c r="AQ340" i="2" s="1"/>
  <c r="AM282" i="2"/>
  <c r="AQ282" i="2" s="1"/>
  <c r="AM261" i="2"/>
  <c r="AQ261" i="2" s="1"/>
  <c r="AM376" i="2"/>
  <c r="AQ376" i="2" s="1"/>
  <c r="AL295" i="2"/>
  <c r="AP295" i="2" s="1"/>
  <c r="AM365" i="2"/>
  <c r="AQ365" i="2" s="1"/>
  <c r="AM314" i="2"/>
  <c r="AQ314" i="2" s="1"/>
  <c r="AL255" i="2"/>
  <c r="AP255" i="2" s="1"/>
  <c r="AL236" i="2"/>
  <c r="AP236" i="2" s="1"/>
  <c r="AL374" i="2"/>
  <c r="AP374" i="2" s="1"/>
  <c r="AM324" i="2"/>
  <c r="AQ324" i="2" s="1"/>
  <c r="AM260" i="2"/>
  <c r="AQ260" i="2" s="1"/>
  <c r="AL240" i="2"/>
  <c r="AP240" i="2" s="1"/>
  <c r="AL366" i="2"/>
  <c r="AP366" i="2" s="1"/>
  <c r="AM284" i="2"/>
  <c r="AQ284" i="2" s="1"/>
  <c r="AM350" i="2"/>
  <c r="AQ350" i="2" s="1"/>
  <c r="AM305" i="2"/>
  <c r="AQ305" i="2" s="1"/>
  <c r="AL246" i="2"/>
  <c r="AP246" i="2" s="1"/>
  <c r="AM499" i="2"/>
  <c r="AQ499" i="2" s="1"/>
  <c r="AM447" i="2"/>
  <c r="AQ447" i="2" s="1"/>
  <c r="AL553" i="2"/>
  <c r="AP553" i="2" s="1"/>
  <c r="AM480" i="2"/>
  <c r="AQ480" i="2" s="1"/>
  <c r="AM432" i="2"/>
  <c r="AQ432" i="2" s="1"/>
  <c r="AL397" i="2"/>
  <c r="AP397" i="2" s="1"/>
  <c r="AM274" i="2"/>
  <c r="AQ274" i="2" s="1"/>
  <c r="AM443" i="2"/>
  <c r="AQ443" i="2" s="1"/>
  <c r="AL379" i="2"/>
  <c r="AP379" i="2" s="1"/>
  <c r="AL470" i="2"/>
  <c r="AP470" i="2" s="1"/>
  <c r="AM423" i="2"/>
  <c r="AQ423" i="2" s="1"/>
  <c r="AM311" i="2"/>
  <c r="AQ311" i="2" s="1"/>
  <c r="AM369" i="2"/>
  <c r="AQ369" i="2" s="1"/>
  <c r="AL320" i="2"/>
  <c r="AP320" i="2" s="1"/>
  <c r="AL253" i="2"/>
  <c r="AP253" i="2" s="1"/>
  <c r="AM233" i="2"/>
  <c r="AQ233" i="2" s="1"/>
  <c r="AM357" i="2"/>
  <c r="AQ357" i="2" s="1"/>
  <c r="AL280" i="2"/>
  <c r="AP280" i="2" s="1"/>
  <c r="AM345" i="2"/>
  <c r="AQ345" i="2" s="1"/>
  <c r="AL300" i="2"/>
  <c r="AP300" i="2" s="1"/>
  <c r="AM242" i="2"/>
  <c r="AQ242" i="2" s="1"/>
  <c r="B24" i="2"/>
  <c r="B50" i="1" s="1"/>
  <c r="B51" i="1" s="1"/>
  <c r="B25" i="2"/>
  <c r="AA244" i="2" s="1"/>
  <c r="B26" i="2"/>
  <c r="B77" i="2" l="1"/>
  <c r="BO1" i="2" s="1"/>
  <c r="BP369" i="2" s="1"/>
  <c r="BP265" i="2"/>
  <c r="BP383" i="2"/>
  <c r="BP309" i="2"/>
  <c r="BP35" i="2"/>
  <c r="BP362" i="2"/>
  <c r="BP272" i="2"/>
  <c r="BP76" i="2"/>
  <c r="BP339" i="2"/>
  <c r="B54" i="1"/>
  <c r="B32" i="2"/>
  <c r="B56" i="1" s="1"/>
  <c r="B33" i="2"/>
  <c r="B58" i="1" s="1"/>
  <c r="B49" i="1"/>
  <c r="B39" i="4"/>
  <c r="AB147" i="2"/>
  <c r="AB592" i="2"/>
  <c r="AB40" i="2"/>
  <c r="AA72" i="2"/>
  <c r="AB338" i="2"/>
  <c r="AA641" i="2"/>
  <c r="AA325" i="2"/>
  <c r="AB770" i="2"/>
  <c r="AB406" i="2"/>
  <c r="AB230" i="2"/>
  <c r="AA193" i="2"/>
  <c r="AA148" i="2"/>
  <c r="AB135" i="2"/>
  <c r="AA453" i="2"/>
  <c r="AB677" i="2"/>
  <c r="AA376" i="2"/>
  <c r="AB181" i="2"/>
  <c r="AA183" i="2"/>
  <c r="AB67" i="2"/>
  <c r="AA552" i="2"/>
  <c r="AB354" i="2"/>
  <c r="AB178" i="2"/>
  <c r="AA108" i="2"/>
  <c r="AB88" i="2"/>
  <c r="AB68" i="2"/>
  <c r="AB724" i="2"/>
  <c r="AB382" i="2"/>
  <c r="AA691" i="2"/>
  <c r="AB786" i="2"/>
  <c r="AA36" i="2"/>
  <c r="AB15" i="2"/>
  <c r="AA229" i="2"/>
  <c r="AB100" i="2"/>
  <c r="AB192" i="2"/>
  <c r="AA410" i="2"/>
  <c r="AB449" i="2"/>
  <c r="AB651" i="2"/>
  <c r="AB211" i="2"/>
  <c r="AB108" i="2"/>
  <c r="AA739" i="2"/>
  <c r="AA5" i="2"/>
  <c r="AB18" i="2"/>
  <c r="AA270" i="2"/>
  <c r="AB270" i="2"/>
  <c r="AB29" i="2"/>
  <c r="AA217" i="2"/>
  <c r="AB216" i="2"/>
  <c r="AA243" i="2"/>
  <c r="AB553" i="2"/>
  <c r="AB443" i="2"/>
  <c r="AB212" i="2"/>
  <c r="AB539" i="2"/>
  <c r="AB457" i="2"/>
  <c r="AB191" i="2"/>
  <c r="AB806" i="2"/>
  <c r="AB479" i="2"/>
  <c r="AA136" i="2"/>
  <c r="AA141" i="2"/>
  <c r="AB769" i="2"/>
  <c r="AB654" i="2"/>
  <c r="AA435" i="2"/>
  <c r="AA4" i="2"/>
  <c r="AA57" i="2"/>
  <c r="AB110" i="2"/>
  <c r="AA287" i="2"/>
  <c r="AB21" i="2"/>
  <c r="AB53" i="2"/>
  <c r="AB249" i="2"/>
  <c r="AB247" i="2"/>
  <c r="AA294" i="2"/>
  <c r="AA634" i="2"/>
  <c r="AB533" i="2"/>
  <c r="AA291" i="2"/>
  <c r="AB618" i="2"/>
  <c r="AB608" i="2"/>
  <c r="AB266" i="2"/>
  <c r="AB499" i="2"/>
  <c r="AB195" i="2"/>
  <c r="AA91" i="2"/>
  <c r="AB155" i="2"/>
  <c r="AB819" i="2"/>
  <c r="AA591" i="2"/>
  <c r="E25" i="2"/>
  <c r="AB5" i="2"/>
  <c r="AA100" i="2"/>
  <c r="AA76" i="2"/>
  <c r="AB114" i="2"/>
  <c r="AB151" i="2"/>
  <c r="AB196" i="2"/>
  <c r="AB275" i="2"/>
  <c r="AB322" i="2"/>
  <c r="AB127" i="2"/>
  <c r="AB239" i="2"/>
  <c r="AB281" i="2"/>
  <c r="AA37" i="2"/>
  <c r="AB84" i="2"/>
  <c r="AB25" i="2"/>
  <c r="AB41" i="2"/>
  <c r="AB55" i="2"/>
  <c r="AB70" i="2"/>
  <c r="AA120" i="2"/>
  <c r="AA224" i="2"/>
  <c r="AB268" i="2"/>
  <c r="AB98" i="2"/>
  <c r="AA155" i="2"/>
  <c r="AB224" i="2"/>
  <c r="AB279" i="2"/>
  <c r="AA221" i="2"/>
  <c r="AB204" i="2"/>
  <c r="AB287" i="2"/>
  <c r="AB359" i="2"/>
  <c r="AA424" i="2"/>
  <c r="AB501" i="2"/>
  <c r="AB572" i="2"/>
  <c r="AB685" i="2"/>
  <c r="AA354" i="2"/>
  <c r="AA406" i="2"/>
  <c r="AB461" i="2"/>
  <c r="AB525" i="2"/>
  <c r="AB588" i="2"/>
  <c r="AB707" i="2"/>
  <c r="AB253" i="2"/>
  <c r="AA305" i="2"/>
  <c r="AA432" i="2"/>
  <c r="AB493" i="2"/>
  <c r="AB527" i="2"/>
  <c r="AB596" i="2"/>
  <c r="AA359" i="2"/>
  <c r="AB402" i="2"/>
  <c r="AA527" i="2"/>
  <c r="AB637" i="2"/>
  <c r="AB697" i="2"/>
  <c r="AB766" i="2"/>
  <c r="AB808" i="2"/>
  <c r="AB408" i="2"/>
  <c r="AB746" i="2"/>
  <c r="AB736" i="2"/>
  <c r="AA816" i="2"/>
  <c r="AB491" i="2"/>
  <c r="AB11" i="2"/>
  <c r="AA709" i="2"/>
  <c r="AB667" i="2"/>
  <c r="AB179" i="2"/>
  <c r="AA218" i="2"/>
  <c r="AA174" i="2"/>
  <c r="AB123" i="2"/>
  <c r="AA80" i="2"/>
  <c r="AB162" i="2"/>
  <c r="AB221" i="2"/>
  <c r="AA117" i="2"/>
  <c r="AA122" i="2"/>
  <c r="AA8" i="2"/>
  <c r="AA40" i="2"/>
  <c r="AA735" i="2"/>
  <c r="AB781" i="2"/>
  <c r="AA15" i="2"/>
  <c r="AB743" i="2"/>
  <c r="AA607" i="2"/>
  <c r="AA677" i="2"/>
  <c r="AA573" i="2"/>
  <c r="AB567" i="2"/>
  <c r="AA236" i="2"/>
  <c r="AA253" i="2"/>
  <c r="AA274" i="2"/>
  <c r="AB284" i="2"/>
  <c r="AA297" i="2"/>
  <c r="AA310" i="2"/>
  <c r="AA245" i="2"/>
  <c r="AA252" i="2"/>
  <c r="AB263" i="2"/>
  <c r="AA276" i="2"/>
  <c r="AA296" i="2"/>
  <c r="AB248" i="2"/>
  <c r="AA260" i="2"/>
  <c r="AA288" i="2"/>
  <c r="AA302" i="2"/>
  <c r="AB307" i="2"/>
  <c r="AA319" i="2"/>
  <c r="AB236" i="2"/>
  <c r="AB250" i="2"/>
  <c r="AA258" i="2"/>
  <c r="AA275" i="2"/>
  <c r="AB288" i="2"/>
  <c r="AB295" i="2"/>
  <c r="AB303" i="2"/>
  <c r="AB242" i="2"/>
  <c r="AA263" i="2"/>
  <c r="AB278" i="2"/>
  <c r="AB294" i="2"/>
  <c r="AB315" i="2"/>
  <c r="AB308" i="2"/>
  <c r="AA327" i="2"/>
  <c r="AA339" i="2"/>
  <c r="AB348" i="2"/>
  <c r="AB357" i="2"/>
  <c r="AB372" i="2"/>
  <c r="AA385" i="2"/>
  <c r="AB397" i="2"/>
  <c r="AB318" i="2"/>
  <c r="AB333" i="2"/>
  <c r="AB343" i="2"/>
  <c r="AA350" i="2"/>
  <c r="AA361" i="2"/>
  <c r="AB369" i="2"/>
  <c r="AB381" i="2"/>
  <c r="AA393" i="2"/>
  <c r="AA335" i="2"/>
  <c r="AB363" i="2"/>
  <c r="AA374" i="2"/>
  <c r="AA238" i="2"/>
  <c r="AA266" i="2"/>
  <c r="AB276" i="2"/>
  <c r="AA286" i="2"/>
  <c r="AA300" i="2"/>
  <c r="AA315" i="2"/>
  <c r="AB246" i="2"/>
  <c r="AB255" i="2"/>
  <c r="AB265" i="2"/>
  <c r="AA277" i="2"/>
  <c r="AB311" i="2"/>
  <c r="AB252" i="2"/>
  <c r="AA262" i="2"/>
  <c r="AA295" i="2"/>
  <c r="AA303" i="2"/>
  <c r="AA308" i="2"/>
  <c r="AA322" i="2"/>
  <c r="AA239" i="2"/>
  <c r="AA251" i="2"/>
  <c r="AA261" i="2"/>
  <c r="AB280" i="2"/>
  <c r="AA290" i="2"/>
  <c r="AB298" i="2"/>
  <c r="AA234" i="2"/>
  <c r="AA246" i="2"/>
  <c r="AA265" i="2"/>
  <c r="AB282" i="2"/>
  <c r="AA304" i="2"/>
  <c r="AA318" i="2"/>
  <c r="AA312" i="2"/>
  <c r="AB332" i="2"/>
  <c r="AB341" i="2"/>
  <c r="AB351" i="2"/>
  <c r="AB364" i="2"/>
  <c r="AA375" i="2"/>
  <c r="AA387" i="2"/>
  <c r="AA398" i="2"/>
  <c r="AB319" i="2"/>
  <c r="AA334" i="2"/>
  <c r="AA344" i="2"/>
  <c r="AB353" i="2"/>
  <c r="AA363" i="2"/>
  <c r="AB373" i="2"/>
  <c r="AA388" i="2"/>
  <c r="AB395" i="2"/>
  <c r="AA343" i="2"/>
  <c r="AA367" i="2"/>
  <c r="AA379" i="2"/>
  <c r="AA395" i="2"/>
  <c r="AA407" i="2"/>
  <c r="AA419" i="2"/>
  <c r="AB436" i="2"/>
  <c r="AA441" i="2"/>
  <c r="AA333" i="2"/>
  <c r="AA356" i="2"/>
  <c r="AA400" i="2"/>
  <c r="AA411" i="2"/>
  <c r="AA427" i="2"/>
  <c r="AA446" i="2"/>
  <c r="AB464" i="2"/>
  <c r="AB474" i="2"/>
  <c r="AA480" i="2"/>
  <c r="AB492" i="2"/>
  <c r="AA331" i="2"/>
  <c r="AA346" i="2"/>
  <c r="AB361" i="2"/>
  <c r="AA383" i="2"/>
  <c r="AB405" i="2"/>
  <c r="AA421" i="2"/>
  <c r="AA429" i="2"/>
  <c r="AA442" i="2"/>
  <c r="AB329" i="2"/>
  <c r="AB344" i="2"/>
  <c r="AA360" i="2"/>
  <c r="AA381" i="2"/>
  <c r="AA403" i="2"/>
  <c r="AA418" i="2"/>
  <c r="AB429" i="2"/>
  <c r="AB438" i="2"/>
  <c r="AB444" i="2"/>
  <c r="AA452" i="2"/>
  <c r="AB466" i="2"/>
  <c r="AA477" i="2"/>
  <c r="AA486" i="2"/>
  <c r="AA499" i="2"/>
  <c r="AB234" i="2"/>
  <c r="AA247" i="2"/>
  <c r="AB269" i="2"/>
  <c r="AA278" i="2"/>
  <c r="AB290" i="2"/>
  <c r="AB306" i="2"/>
  <c r="AB238" i="2"/>
  <c r="AA248" i="2"/>
  <c r="AA256" i="2"/>
  <c r="AB271" i="2"/>
  <c r="AA284" i="2"/>
  <c r="AA313" i="2"/>
  <c r="AA257" i="2"/>
  <c r="AA267" i="2"/>
  <c r="AA298" i="2"/>
  <c r="AB305" i="2"/>
  <c r="AA314" i="2"/>
  <c r="AB323" i="2"/>
  <c r="AA242" i="2"/>
  <c r="AA254" i="2"/>
  <c r="AB267" i="2"/>
  <c r="AA281" i="2"/>
  <c r="AB292" i="2"/>
  <c r="AB299" i="2"/>
  <c r="AA237" i="2"/>
  <c r="AB254" i="2"/>
  <c r="AA271" i="2"/>
  <c r="AB286" i="2"/>
  <c r="AB310" i="2"/>
  <c r="AA320" i="2"/>
  <c r="AA317" i="2"/>
  <c r="AB335" i="2"/>
  <c r="AA342" i="2"/>
  <c r="AA352" i="2"/>
  <c r="AA368" i="2"/>
  <c r="AB379" i="2"/>
  <c r="AA391" i="2"/>
  <c r="AA401" i="2"/>
  <c r="AA309" i="2"/>
  <c r="AA337" i="2"/>
  <c r="AA347" i="2"/>
  <c r="AB356" i="2"/>
  <c r="AB365" i="2"/>
  <c r="AB377" i="2"/>
  <c r="AB389" i="2"/>
  <c r="AA399" i="2"/>
  <c r="AA351" i="2"/>
  <c r="AB368" i="2"/>
  <c r="AA384" i="2"/>
  <c r="AA397" i="2"/>
  <c r="AB409" i="2"/>
  <c r="AA420" i="2"/>
  <c r="AA437" i="2"/>
  <c r="AA447" i="2"/>
  <c r="AA341" i="2"/>
  <c r="AB387" i="2"/>
  <c r="AA405" i="2"/>
  <c r="AA415" i="2"/>
  <c r="AA430" i="2"/>
  <c r="AA455" i="2"/>
  <c r="AA469" i="2"/>
  <c r="AA475" i="2"/>
  <c r="AA485" i="2"/>
  <c r="AA494" i="2"/>
  <c r="AA332" i="2"/>
  <c r="AA348" i="2"/>
  <c r="AA365" i="2"/>
  <c r="AA392" i="2"/>
  <c r="AB411" i="2"/>
  <c r="AB423" i="2"/>
  <c r="AB431" i="2"/>
  <c r="AA444" i="2"/>
  <c r="AB336" i="2"/>
  <c r="AB345" i="2"/>
  <c r="AA364" i="2"/>
  <c r="AA386" i="2"/>
  <c r="AA409" i="2"/>
  <c r="AB421" i="2"/>
  <c r="AB432" i="2"/>
  <c r="AA440" i="2"/>
  <c r="AA445" i="2"/>
  <c r="AB454" i="2"/>
  <c r="AA468" i="2"/>
  <c r="AB482" i="2"/>
  <c r="AA488" i="2"/>
  <c r="AA272" i="2"/>
  <c r="AB240" i="2"/>
  <c r="AA285" i="2"/>
  <c r="AA299" i="2"/>
  <c r="AB244" i="2"/>
  <c r="AA293" i="2"/>
  <c r="AB274" i="2"/>
  <c r="AA323" i="2"/>
  <c r="AB371" i="2"/>
  <c r="AB331" i="2"/>
  <c r="AA366" i="2"/>
  <c r="AA357" i="2"/>
  <c r="AB399" i="2"/>
  <c r="AA426" i="2"/>
  <c r="AB448" i="2"/>
  <c r="AA389" i="2"/>
  <c r="AB419" i="2"/>
  <c r="AA458" i="2"/>
  <c r="AB476" i="2"/>
  <c r="AA496" i="2"/>
  <c r="AB355" i="2"/>
  <c r="AA402" i="2"/>
  <c r="AA425" i="2"/>
  <c r="AB446" i="2"/>
  <c r="AB347" i="2"/>
  <c r="AA394" i="2"/>
  <c r="AB425" i="2"/>
  <c r="AB442" i="2"/>
  <c r="AB456" i="2"/>
  <c r="AA483" i="2"/>
  <c r="AB500" i="2"/>
  <c r="AA487" i="2"/>
  <c r="AA507" i="2"/>
  <c r="AA517" i="2"/>
  <c r="AB530" i="2"/>
  <c r="AA539" i="2"/>
  <c r="AB554" i="2"/>
  <c r="AA566" i="2"/>
  <c r="AA456" i="2"/>
  <c r="AB468" i="2"/>
  <c r="AA479" i="2"/>
  <c r="AA505" i="2"/>
  <c r="AA514" i="2"/>
  <c r="AA523" i="2"/>
  <c r="AA540" i="2"/>
  <c r="AA550" i="2"/>
  <c r="AA559" i="2"/>
  <c r="AB571" i="2"/>
  <c r="AA581" i="2"/>
  <c r="AB591" i="2"/>
  <c r="AA599" i="2"/>
  <c r="AB607" i="2"/>
  <c r="AB621" i="2"/>
  <c r="AB452" i="2"/>
  <c r="AB462" i="2"/>
  <c r="AA498" i="2"/>
  <c r="AA509" i="2"/>
  <c r="AB518" i="2"/>
  <c r="AA529" i="2"/>
  <c r="AB544" i="2"/>
  <c r="AA558" i="2"/>
  <c r="AA451" i="2"/>
  <c r="AA481" i="2"/>
  <c r="AB502" i="2"/>
  <c r="AA508" i="2"/>
  <c r="AB528" i="2"/>
  <c r="AA538" i="2"/>
  <c r="AB551" i="2"/>
  <c r="AA562" i="2"/>
  <c r="AB569" i="2"/>
  <c r="AA580" i="2"/>
  <c r="AA594" i="2"/>
  <c r="AA611" i="2"/>
  <c r="AA617" i="2"/>
  <c r="AA569" i="2"/>
  <c r="AA595" i="2"/>
  <c r="AB613" i="2"/>
  <c r="AB640" i="2"/>
  <c r="AA646" i="2"/>
  <c r="AB658" i="2"/>
  <c r="AB672" i="2"/>
  <c r="AB680" i="2"/>
  <c r="AA695" i="2"/>
  <c r="AB709" i="2"/>
  <c r="AA716" i="2"/>
  <c r="AA235" i="2"/>
  <c r="AA292" i="2"/>
  <c r="AA259" i="2"/>
  <c r="AB259" i="2"/>
  <c r="AA316" i="2"/>
  <c r="AA269" i="2"/>
  <c r="AA240" i="2"/>
  <c r="AA311" i="2"/>
  <c r="AA345" i="2"/>
  <c r="AA396" i="2"/>
  <c r="AB349" i="2"/>
  <c r="AA390" i="2"/>
  <c r="AB385" i="2"/>
  <c r="AB413" i="2"/>
  <c r="AA439" i="2"/>
  <c r="AA349" i="2"/>
  <c r="AB407" i="2"/>
  <c r="AA431" i="2"/>
  <c r="AA470" i="2"/>
  <c r="AB490" i="2"/>
  <c r="AA338" i="2"/>
  <c r="AA369" i="2"/>
  <c r="AA412" i="2"/>
  <c r="AB433" i="2"/>
  <c r="AB337" i="2"/>
  <c r="AA373" i="2"/>
  <c r="AA413" i="2"/>
  <c r="AA434" i="2"/>
  <c r="AA448" i="2"/>
  <c r="AA471" i="2"/>
  <c r="AA493" i="2"/>
  <c r="AA482" i="2"/>
  <c r="AA501" i="2"/>
  <c r="AA510" i="2"/>
  <c r="AA522" i="2"/>
  <c r="AA534" i="2"/>
  <c r="AA545" i="2"/>
  <c r="AB557" i="2"/>
  <c r="AA568" i="2"/>
  <c r="AA463" i="2"/>
  <c r="AA474" i="2"/>
  <c r="AB496" i="2"/>
  <c r="AA511" i="2"/>
  <c r="AA518" i="2"/>
  <c r="AB534" i="2"/>
  <c r="AB546" i="2"/>
  <c r="AB555" i="2"/>
  <c r="AA565" i="2"/>
  <c r="AA575" i="2"/>
  <c r="AB587" i="2"/>
  <c r="AA593" i="2"/>
  <c r="AA604" i="2"/>
  <c r="AB615" i="2"/>
  <c r="AA629" i="2"/>
  <c r="AA460" i="2"/>
  <c r="AB488" i="2"/>
  <c r="AA502" i="2"/>
  <c r="AA515" i="2"/>
  <c r="AA524" i="2"/>
  <c r="AB536" i="2"/>
  <c r="AB550" i="2"/>
  <c r="AA560" i="2"/>
  <c r="AB471" i="2"/>
  <c r="AA492" i="2"/>
  <c r="AB504" i="2"/>
  <c r="AB520" i="2"/>
  <c r="AB532" i="2"/>
  <c r="AB547" i="2"/>
  <c r="AA554" i="2"/>
  <c r="AA564" i="2"/>
  <c r="AA578" i="2"/>
  <c r="AB585" i="2"/>
  <c r="AA603" i="2"/>
  <c r="AA613" i="2"/>
  <c r="AA627" i="2"/>
  <c r="AA584" i="2"/>
  <c r="AA598" i="2"/>
  <c r="AB633" i="2"/>
  <c r="AB642" i="2"/>
  <c r="AB656" i="2"/>
  <c r="AA662" i="2"/>
  <c r="AB674" i="2"/>
  <c r="AA688" i="2"/>
  <c r="AA705" i="2"/>
  <c r="AB713" i="2"/>
  <c r="AA719" i="2"/>
  <c r="AA307" i="2"/>
  <c r="AA280" i="2"/>
  <c r="AA283" i="2"/>
  <c r="AB327" i="2"/>
  <c r="AB314" i="2"/>
  <c r="AA328" i="2"/>
  <c r="AB417" i="2"/>
  <c r="AA353" i="2"/>
  <c r="AA433" i="2"/>
  <c r="AA491" i="2"/>
  <c r="AA377" i="2"/>
  <c r="AA438" i="2"/>
  <c r="AB375" i="2"/>
  <c r="AA436" i="2"/>
  <c r="AA473" i="2"/>
  <c r="AA484" i="2"/>
  <c r="AA512" i="2"/>
  <c r="AB538" i="2"/>
  <c r="AA561" i="2"/>
  <c r="AA464" i="2"/>
  <c r="AA497" i="2"/>
  <c r="AB522" i="2"/>
  <c r="AA549" i="2"/>
  <c r="AA570" i="2"/>
  <c r="AA588" i="2"/>
  <c r="AA606" i="2"/>
  <c r="AA631" i="2"/>
  <c r="AA489" i="2"/>
  <c r="AB516" i="2"/>
  <c r="AB540" i="2"/>
  <c r="AA563" i="2"/>
  <c r="AA495" i="2"/>
  <c r="AB524" i="2"/>
  <c r="AB548" i="2"/>
  <c r="AA567" i="2"/>
  <c r="AA589" i="2"/>
  <c r="AA614" i="2"/>
  <c r="AB593" i="2"/>
  <c r="AA635" i="2"/>
  <c r="AA657" i="2"/>
  <c r="AA676" i="2"/>
  <c r="AB706" i="2"/>
  <c r="AA721" i="2"/>
  <c r="AB733" i="2"/>
  <c r="AA587" i="2"/>
  <c r="AB617" i="2"/>
  <c r="AB631" i="2"/>
  <c r="AB644" i="2"/>
  <c r="AA650" i="2"/>
  <c r="AB662" i="2"/>
  <c r="AB676" i="2"/>
  <c r="AA694" i="2"/>
  <c r="AA707" i="2"/>
  <c r="AB575" i="2"/>
  <c r="AA590" i="2"/>
  <c r="AB603" i="2"/>
  <c r="AA632" i="2"/>
  <c r="AB648" i="2"/>
  <c r="AA654" i="2"/>
  <c r="AB666" i="2"/>
  <c r="AA678" i="2"/>
  <c r="AA686" i="2"/>
  <c r="AB696" i="2"/>
  <c r="AA704" i="2"/>
  <c r="AA714" i="2"/>
  <c r="AB725" i="2"/>
  <c r="AA582" i="2"/>
  <c r="AA625" i="2"/>
  <c r="AA637" i="2"/>
  <c r="AA647" i="2"/>
  <c r="AA656" i="2"/>
  <c r="AA669" i="2"/>
  <c r="AB678" i="2"/>
  <c r="AB684" i="2"/>
  <c r="AB702" i="2"/>
  <c r="AA710" i="2"/>
  <c r="AA722" i="2"/>
  <c r="AA731" i="2"/>
  <c r="AA744" i="2"/>
  <c r="AA754" i="2"/>
  <c r="AA730" i="2"/>
  <c r="AB751" i="2"/>
  <c r="AB761" i="2"/>
  <c r="AA774" i="2"/>
  <c r="AA783" i="2"/>
  <c r="AB791" i="2"/>
  <c r="AA802" i="2"/>
  <c r="AB817" i="2"/>
  <c r="AA11" i="2"/>
  <c r="AB22" i="2"/>
  <c r="AA31" i="2"/>
  <c r="AB38" i="2"/>
  <c r="AA48" i="2"/>
  <c r="AA56" i="2"/>
  <c r="AB72" i="2"/>
  <c r="AA737" i="2"/>
  <c r="AA746" i="2"/>
  <c r="AA764" i="2"/>
  <c r="AB777" i="2"/>
  <c r="AB783" i="2"/>
  <c r="AB797" i="2"/>
  <c r="AA810" i="2"/>
  <c r="AB821" i="2"/>
  <c r="AB16" i="2"/>
  <c r="AA21" i="2"/>
  <c r="AA39" i="2"/>
  <c r="AB50" i="2"/>
  <c r="AB58" i="2"/>
  <c r="AA69" i="2"/>
  <c r="AA84" i="2"/>
  <c r="AB737" i="2"/>
  <c r="AA755" i="2"/>
  <c r="AA768" i="2"/>
  <c r="AA775" i="2"/>
  <c r="AB793" i="2"/>
  <c r="AB803" i="2"/>
  <c r="AA812" i="2"/>
  <c r="AA6" i="2"/>
  <c r="AB17" i="2"/>
  <c r="AA25" i="2"/>
  <c r="AB39" i="2"/>
  <c r="AA51" i="2"/>
  <c r="AB61" i="2"/>
  <c r="AB69" i="2"/>
  <c r="AA741" i="2"/>
  <c r="AB753" i="2"/>
  <c r="AA759" i="2"/>
  <c r="AA772" i="2"/>
  <c r="AB787" i="2"/>
  <c r="AA796" i="2"/>
  <c r="AA813" i="2"/>
  <c r="AA10" i="2"/>
  <c r="AA22" i="2"/>
  <c r="AA32" i="2"/>
  <c r="AA41" i="2"/>
  <c r="AA59" i="2"/>
  <c r="AA68" i="2"/>
  <c r="AA81" i="2"/>
  <c r="AA78" i="2"/>
  <c r="AB93" i="2"/>
  <c r="AB105" i="2"/>
  <c r="AA113" i="2"/>
  <c r="AB124" i="2"/>
  <c r="AB140" i="2"/>
  <c r="AB153" i="2"/>
  <c r="AA165" i="2"/>
  <c r="AA181" i="2"/>
  <c r="AA195" i="2"/>
  <c r="AA204" i="2"/>
  <c r="AA212" i="2"/>
  <c r="AA82" i="2"/>
  <c r="AA102" i="2"/>
  <c r="AB115" i="2"/>
  <c r="AA126" i="2"/>
  <c r="AA134" i="2"/>
  <c r="AA142" i="2"/>
  <c r="AA156" i="2"/>
  <c r="AA162" i="2"/>
  <c r="AA171" i="2"/>
  <c r="AA184" i="2"/>
  <c r="AA203" i="2"/>
  <c r="AA215" i="2"/>
  <c r="AB225" i="2"/>
  <c r="AA74" i="2"/>
  <c r="AA95" i="2"/>
  <c r="AA103" i="2"/>
  <c r="AA112" i="2"/>
  <c r="AB125" i="2"/>
  <c r="AB133" i="2"/>
  <c r="AB141" i="2"/>
  <c r="AA249" i="2"/>
  <c r="AA306" i="2"/>
  <c r="AB302" i="2"/>
  <c r="AA336" i="2"/>
  <c r="AA250" i="2"/>
  <c r="AA273" i="2"/>
  <c r="AA233" i="2"/>
  <c r="AB261" i="2"/>
  <c r="AA355" i="2"/>
  <c r="AB360" i="2"/>
  <c r="AB393" i="2"/>
  <c r="AB440" i="2"/>
  <c r="AA408" i="2"/>
  <c r="AB472" i="2"/>
  <c r="AA340" i="2"/>
  <c r="AB415" i="2"/>
  <c r="AB339" i="2"/>
  <c r="AA417" i="2"/>
  <c r="AB450" i="2"/>
  <c r="AB498" i="2"/>
  <c r="AB506" i="2"/>
  <c r="AA526" i="2"/>
  <c r="AA546" i="2"/>
  <c r="AA450" i="2"/>
  <c r="AA476" i="2"/>
  <c r="AB512" i="2"/>
  <c r="AA536" i="2"/>
  <c r="AA556" i="2"/>
  <c r="AB577" i="2"/>
  <c r="AB597" i="2"/>
  <c r="AB619" i="2"/>
  <c r="AA461" i="2"/>
  <c r="AA504" i="2"/>
  <c r="AA528" i="2"/>
  <c r="AB552" i="2"/>
  <c r="AB480" i="2"/>
  <c r="AA506" i="2"/>
  <c r="AA537" i="2"/>
  <c r="AA557" i="2"/>
  <c r="AB579" i="2"/>
  <c r="AA605" i="2"/>
  <c r="AB630" i="2"/>
  <c r="AB605" i="2"/>
  <c r="AA644" i="2"/>
  <c r="AA667" i="2"/>
  <c r="AB692" i="2"/>
  <c r="AA715" i="2"/>
  <c r="AB731" i="2"/>
  <c r="AB583" i="2"/>
  <c r="AB611" i="2"/>
  <c r="AB627" i="2"/>
  <c r="AB635" i="2"/>
  <c r="AB646" i="2"/>
  <c r="AB660" i="2"/>
  <c r="AA666" i="2"/>
  <c r="AB688" i="2"/>
  <c r="AA697" i="2"/>
  <c r="AA720" i="2"/>
  <c r="AA579" i="2"/>
  <c r="AB599" i="2"/>
  <c r="AA619" i="2"/>
  <c r="AA638" i="2"/>
  <c r="AB650" i="2"/>
  <c r="AB664" i="2"/>
  <c r="AA670" i="2"/>
  <c r="AA682" i="2"/>
  <c r="AB690" i="2"/>
  <c r="AB700" i="2"/>
  <c r="AA711" i="2"/>
  <c r="AB723" i="2"/>
  <c r="AA571" i="2"/>
  <c r="AA621" i="2"/>
  <c r="AA633" i="2"/>
  <c r="AA640" i="2"/>
  <c r="AA653" i="2"/>
  <c r="AA663" i="2"/>
  <c r="AA672" i="2"/>
  <c r="AA681" i="2"/>
  <c r="AA692" i="2"/>
  <c r="AA706" i="2"/>
  <c r="AB714" i="2"/>
  <c r="AA728" i="2"/>
  <c r="AA738" i="2"/>
  <c r="AA747" i="2"/>
  <c r="AA727" i="2"/>
  <c r="AB741" i="2"/>
  <c r="AB759" i="2"/>
  <c r="AA765" i="2"/>
  <c r="AA778" i="2"/>
  <c r="AA786" i="2"/>
  <c r="AA797" i="2"/>
  <c r="AB809" i="2"/>
  <c r="AA821" i="2"/>
  <c r="AA16" i="2"/>
  <c r="AB28" i="2"/>
  <c r="AA33" i="2"/>
  <c r="AA45" i="2"/>
  <c r="AA52" i="2"/>
  <c r="AB59" i="2"/>
  <c r="AA723" i="2"/>
  <c r="AA740" i="2"/>
  <c r="AA758" i="2"/>
  <c r="AA767" i="2"/>
  <c r="AA780" i="2"/>
  <c r="AA790" i="2"/>
  <c r="AA803" i="2"/>
  <c r="AA815" i="2"/>
  <c r="AA9" i="2"/>
  <c r="AA18" i="2"/>
  <c r="AA35" i="2"/>
  <c r="AB48" i="2"/>
  <c r="AA54" i="2"/>
  <c r="AB63" i="2"/>
  <c r="AB77" i="2"/>
  <c r="AA87" i="2"/>
  <c r="AA750" i="2"/>
  <c r="AA762" i="2"/>
  <c r="AA771" i="2"/>
  <c r="AA782" i="2"/>
  <c r="AA795" i="2"/>
  <c r="AA807" i="2"/>
  <c r="AB820" i="2"/>
  <c r="AA12" i="2"/>
  <c r="AA23" i="2"/>
  <c r="AA29" i="2"/>
  <c r="AA42" i="2"/>
  <c r="AB57" i="2"/>
  <c r="AA65" i="2"/>
  <c r="AB735" i="2"/>
  <c r="AB747" i="2"/>
  <c r="AA756" i="2"/>
  <c r="AA766" i="2"/>
  <c r="AB775" i="2"/>
  <c r="AA791" i="2"/>
  <c r="AB807" i="2"/>
  <c r="AA818" i="2"/>
  <c r="AA14" i="2"/>
  <c r="AA28" i="2"/>
  <c r="AA38" i="2"/>
  <c r="AA44" i="2"/>
  <c r="AB65" i="2"/>
  <c r="AA73" i="2"/>
  <c r="AB76" i="2"/>
  <c r="AB91" i="2"/>
  <c r="AA101" i="2"/>
  <c r="AA110" i="2"/>
  <c r="AB119" i="2"/>
  <c r="AB132" i="2"/>
  <c r="AB149" i="2"/>
  <c r="AB159" i="2"/>
  <c r="AA173" i="2"/>
  <c r="AA188" i="2"/>
  <c r="AB200" i="2"/>
  <c r="AA208" i="2"/>
  <c r="AB75" i="2"/>
  <c r="AA94" i="2"/>
  <c r="AB113" i="2"/>
  <c r="AB122" i="2"/>
  <c r="AA130" i="2"/>
  <c r="AA138" i="2"/>
  <c r="AA146" i="2"/>
  <c r="AB160" i="2"/>
  <c r="AA168" i="2"/>
  <c r="AA178" i="2"/>
  <c r="AA196" i="2"/>
  <c r="AA209" i="2"/>
  <c r="AA219" i="2"/>
  <c r="AB217" i="2"/>
  <c r="AA85" i="2"/>
  <c r="AA98" i="2"/>
  <c r="AB107" i="2"/>
  <c r="AA121" i="2"/>
  <c r="AB129" i="2"/>
  <c r="AB137" i="2"/>
  <c r="AB257" i="2"/>
  <c r="AA378" i="2"/>
  <c r="AA449" i="2"/>
  <c r="AA478" i="2"/>
  <c r="AB427" i="2"/>
  <c r="AB428" i="2"/>
  <c r="AA466" i="2"/>
  <c r="AA531" i="2"/>
  <c r="AB458" i="2"/>
  <c r="AA516" i="2"/>
  <c r="AB561" i="2"/>
  <c r="AB601" i="2"/>
  <c r="AB478" i="2"/>
  <c r="AA532" i="2"/>
  <c r="AA490" i="2"/>
  <c r="AA542" i="2"/>
  <c r="AA583" i="2"/>
  <c r="AA574" i="2"/>
  <c r="AA651" i="2"/>
  <c r="AA703" i="2"/>
  <c r="AA732" i="2"/>
  <c r="AA615" i="2"/>
  <c r="AA639" i="2"/>
  <c r="AA661" i="2"/>
  <c r="AA690" i="2"/>
  <c r="AB721" i="2"/>
  <c r="AA601" i="2"/>
  <c r="AA643" i="2"/>
  <c r="AA665" i="2"/>
  <c r="AA684" i="2"/>
  <c r="AA702" i="2"/>
  <c r="AA724" i="2"/>
  <c r="AA622" i="2"/>
  <c r="AB293" i="2"/>
  <c r="AA372" i="2"/>
  <c r="AB391" i="2"/>
  <c r="AB330" i="2"/>
  <c r="AA324" i="2"/>
  <c r="AA443" i="2"/>
  <c r="AB494" i="2"/>
  <c r="AB542" i="2"/>
  <c r="AA472" i="2"/>
  <c r="AB526" i="2"/>
  <c r="AA572" i="2"/>
  <c r="AA609" i="2"/>
  <c r="AA500" i="2"/>
  <c r="AA548" i="2"/>
  <c r="AA503" i="2"/>
  <c r="AA553" i="2"/>
  <c r="AB595" i="2"/>
  <c r="AA597" i="2"/>
  <c r="AA660" i="2"/>
  <c r="AB710" i="2"/>
  <c r="AA576" i="2"/>
  <c r="AB623" i="2"/>
  <c r="AA645" i="2"/>
  <c r="AA664" i="2"/>
  <c r="AA696" i="2"/>
  <c r="AA577" i="2"/>
  <c r="AB609" i="2"/>
  <c r="AA649" i="2"/>
  <c r="AA668" i="2"/>
  <c r="AA687" i="2"/>
  <c r="AA708" i="2"/>
  <c r="AB565" i="2"/>
  <c r="AB626" i="2"/>
  <c r="AB652" i="2"/>
  <c r="AB670" i="2"/>
  <c r="AB686" i="2"/>
  <c r="AB712" i="2"/>
  <c r="AA733" i="2"/>
  <c r="AA725" i="2"/>
  <c r="AA752" i="2"/>
  <c r="AA777" i="2"/>
  <c r="AA792" i="2"/>
  <c r="AA819" i="2"/>
  <c r="AA27" i="2"/>
  <c r="AB44" i="2"/>
  <c r="AA58" i="2"/>
  <c r="AB739" i="2"/>
  <c r="AB765" i="2"/>
  <c r="AB785" i="2"/>
  <c r="AA811" i="2"/>
  <c r="AA17" i="2"/>
  <c r="AA43" i="2"/>
  <c r="AA61" i="2"/>
  <c r="AB85" i="2"/>
  <c r="AA757" i="2"/>
  <c r="AB779" i="2"/>
  <c r="AA804" i="2"/>
  <c r="AB9" i="2"/>
  <c r="AA26" i="2"/>
  <c r="AB54" i="2"/>
  <c r="AA71" i="2"/>
  <c r="AB755" i="2"/>
  <c r="AB773" i="2"/>
  <c r="AB799" i="2"/>
  <c r="AB12" i="2"/>
  <c r="AB34" i="2"/>
  <c r="AA64" i="2"/>
  <c r="AA86" i="2"/>
  <c r="AB97" i="2"/>
  <c r="AA115" i="2"/>
  <c r="AB144" i="2"/>
  <c r="AB166" i="2"/>
  <c r="AB198" i="2"/>
  <c r="AB214" i="2"/>
  <c r="AA107" i="2"/>
  <c r="AA129" i="2"/>
  <c r="AA145" i="2"/>
  <c r="AA163" i="2"/>
  <c r="AA186" i="2"/>
  <c r="AA216" i="2"/>
  <c r="AA83" i="2"/>
  <c r="AA106" i="2"/>
  <c r="AA127" i="2"/>
  <c r="AA143" i="2"/>
  <c r="AA154" i="2"/>
  <c r="AB383" i="2"/>
  <c r="AA423" i="2"/>
  <c r="AB352" i="2"/>
  <c r="AB508" i="2"/>
  <c r="AB486" i="2"/>
  <c r="AA586" i="2"/>
  <c r="AB514" i="2"/>
  <c r="AA513" i="2"/>
  <c r="AA612" i="2"/>
  <c r="AA673" i="2"/>
  <c r="AA585" i="2"/>
  <c r="AA648" i="2"/>
  <c r="AA700" i="2"/>
  <c r="AA620" i="2"/>
  <c r="AA675" i="2"/>
  <c r="AA712" i="2"/>
  <c r="AB636" i="2"/>
  <c r="AA658" i="2"/>
  <c r="AB682" i="2"/>
  <c r="AA717" i="2"/>
  <c r="AB745" i="2"/>
  <c r="AA745" i="2"/>
  <c r="AA781" i="2"/>
  <c r="AA805" i="2"/>
  <c r="AA20" i="2"/>
  <c r="AB46" i="2"/>
  <c r="AB73" i="2"/>
  <c r="AB763" i="2"/>
  <c r="AA793" i="2"/>
  <c r="AA7" i="2"/>
  <c r="AB36" i="2"/>
  <c r="AA67" i="2"/>
  <c r="AA748" i="2"/>
  <c r="AA773" i="2"/>
  <c r="AB811" i="2"/>
  <c r="AA19" i="2"/>
  <c r="AA47" i="2"/>
  <c r="AA736" i="2"/>
  <c r="AA761" i="2"/>
  <c r="AB795" i="2"/>
  <c r="AB19" i="2"/>
  <c r="AB42" i="2"/>
  <c r="AA79" i="2"/>
  <c r="AB104" i="2"/>
  <c r="AB128" i="2"/>
  <c r="AA160" i="2"/>
  <c r="AB201" i="2"/>
  <c r="AA90" i="2"/>
  <c r="AA125" i="2"/>
  <c r="AA151" i="2"/>
  <c r="AA176" i="2"/>
  <c r="AA213" i="2"/>
  <c r="AA89" i="2"/>
  <c r="AB117" i="2"/>
  <c r="AA139" i="2"/>
  <c r="AB156" i="2"/>
  <c r="AA169" i="2"/>
  <c r="AB186" i="2"/>
  <c r="AA197" i="2"/>
  <c r="AB213" i="2"/>
  <c r="AB87" i="2"/>
  <c r="AA93" i="2"/>
  <c r="AB103" i="2"/>
  <c r="AA116" i="2"/>
  <c r="AA124" i="2"/>
  <c r="AA140" i="2"/>
  <c r="AA153" i="2"/>
  <c r="AA166" i="2"/>
  <c r="AA175" i="2"/>
  <c r="AB190" i="2"/>
  <c r="AA198" i="2"/>
  <c r="AA210" i="2"/>
  <c r="AA222" i="2"/>
  <c r="AA231" i="2"/>
  <c r="AA225" i="2"/>
  <c r="AB187" i="2"/>
  <c r="AB146" i="2"/>
  <c r="AB169" i="2"/>
  <c r="AB33" i="2"/>
  <c r="AB687" i="2"/>
  <c r="AB558" i="2"/>
  <c r="AB475" i="2"/>
  <c r="AB434" i="2"/>
  <c r="AB798" i="2"/>
  <c r="AB715" i="2"/>
  <c r="AB167" i="2"/>
  <c r="AB171" i="2"/>
  <c r="AB116" i="2"/>
  <c r="AB790" i="2"/>
  <c r="AB6" i="2"/>
  <c r="AB570" i="2"/>
  <c r="AB507" i="2"/>
  <c r="AB473" i="2"/>
  <c r="AB445" i="2"/>
  <c r="AB273" i="2"/>
  <c r="AB780" i="2"/>
  <c r="AB810" i="2"/>
  <c r="AB792" i="2"/>
  <c r="AB764" i="2"/>
  <c r="AB748" i="2"/>
  <c r="AB732" i="2"/>
  <c r="AB165" i="2"/>
  <c r="AB142" i="2"/>
  <c r="AB150" i="2"/>
  <c r="AB730" i="2"/>
  <c r="AB14" i="2"/>
  <c r="AB586" i="2"/>
  <c r="AB578" i="2"/>
  <c r="AB392" i="2"/>
  <c r="AB237" i="2"/>
  <c r="AA808" i="2"/>
  <c r="AA820" i="2"/>
  <c r="AB776" i="2"/>
  <c r="AB176" i="2"/>
  <c r="AB47" i="2"/>
  <c r="AB778" i="2"/>
  <c r="AB734" i="2"/>
  <c r="AB590" i="2"/>
  <c r="AB404" i="2"/>
  <c r="AB804" i="2"/>
  <c r="AB691" i="2"/>
  <c r="AB699" i="2"/>
  <c r="AB665" i="2"/>
  <c r="AB649" i="2"/>
  <c r="AA616" i="2"/>
  <c r="AA630" i="2"/>
  <c r="AB602" i="2"/>
  <c r="AB545" i="2"/>
  <c r="AB523" i="2"/>
  <c r="AB453" i="2"/>
  <c r="AB410" i="2"/>
  <c r="AB386" i="2"/>
  <c r="AB358" i="2"/>
  <c r="AA321" i="2"/>
  <c r="AB701" i="2"/>
  <c r="AB624" i="2"/>
  <c r="AB580" i="2"/>
  <c r="AA551" i="2"/>
  <c r="AB535" i="2"/>
  <c r="AB477" i="2"/>
  <c r="AB469" i="2"/>
  <c r="AB390" i="2"/>
  <c r="AA371" i="2"/>
  <c r="AB317" i="2"/>
  <c r="AA279" i="2"/>
  <c r="AB241" i="2"/>
  <c r="AA200" i="2"/>
  <c r="AB703" i="2"/>
  <c r="AB612" i="2"/>
  <c r="AB628" i="2"/>
  <c r="AB568" i="2"/>
  <c r="AB519" i="2"/>
  <c r="AB497" i="2"/>
  <c r="AB455" i="2"/>
  <c r="AB435" i="2"/>
  <c r="AA428" i="2"/>
  <c r="AB394" i="2"/>
  <c r="AB362" i="2"/>
  <c r="AB716" i="2"/>
  <c r="AB705" i="2"/>
  <c r="AA624" i="2"/>
  <c r="AB556" i="2"/>
  <c r="AA525" i="2"/>
  <c r="AB485" i="2"/>
  <c r="AA416" i="2"/>
  <c r="AB420" i="2"/>
  <c r="AB378" i="2"/>
  <c r="AA329" i="2"/>
  <c r="AB291" i="2"/>
  <c r="AA268" i="2"/>
  <c r="AB340" i="2"/>
  <c r="AA462" i="2"/>
  <c r="AB401" i="2"/>
  <c r="AA521" i="2"/>
  <c r="AB510" i="2"/>
  <c r="AA592" i="2"/>
  <c r="AA520" i="2"/>
  <c r="AA530" i="2"/>
  <c r="AB625" i="2"/>
  <c r="AA683" i="2"/>
  <c r="AB589" i="2"/>
  <c r="AA655" i="2"/>
  <c r="AB719" i="2"/>
  <c r="AA636" i="2"/>
  <c r="AA679" i="2"/>
  <c r="AA718" i="2"/>
  <c r="AB638" i="2"/>
  <c r="AB668" i="2"/>
  <c r="AB698" i="2"/>
  <c r="AB727" i="2"/>
  <c r="AA749" i="2"/>
  <c r="AA760" i="2"/>
  <c r="AA785" i="2"/>
  <c r="AB813" i="2"/>
  <c r="AB30" i="2"/>
  <c r="AA50" i="2"/>
  <c r="AA734" i="2"/>
  <c r="AA769" i="2"/>
  <c r="AB801" i="2"/>
  <c r="AA13" i="2"/>
  <c r="AA49" i="2"/>
  <c r="AA75" i="2"/>
  <c r="AA753" i="2"/>
  <c r="AA787" i="2"/>
  <c r="AB815" i="2"/>
  <c r="AB24" i="2"/>
  <c r="AA60" i="2"/>
  <c r="AA743" i="2"/>
  <c r="AB771" i="2"/>
  <c r="AA809" i="2"/>
  <c r="AB26" i="2"/>
  <c r="AA46" i="2"/>
  <c r="AA77" i="2"/>
  <c r="AB109" i="2"/>
  <c r="AB136" i="2"/>
  <c r="AB174" i="2"/>
  <c r="AB206" i="2"/>
  <c r="AB101" i="2"/>
  <c r="AA133" i="2"/>
  <c r="AA158" i="2"/>
  <c r="AA179" i="2"/>
  <c r="AA220" i="2"/>
  <c r="AA96" i="2"/>
  <c r="AA123" i="2"/>
  <c r="AB145" i="2"/>
  <c r="AA157" i="2"/>
  <c r="AB170" i="2"/>
  <c r="AA187" i="2"/>
  <c r="AB202" i="2"/>
  <c r="AA226" i="2"/>
  <c r="AA88" i="2"/>
  <c r="AB95" i="2"/>
  <c r="AA105" i="2"/>
  <c r="AA119" i="2"/>
  <c r="AA128" i="2"/>
  <c r="AA144" i="2"/>
  <c r="AB157" i="2"/>
  <c r="AA167" i="2"/>
  <c r="AA180" i="2"/>
  <c r="AA192" i="2"/>
  <c r="AA199" i="2"/>
  <c r="AA211" i="2"/>
  <c r="AB226" i="2"/>
  <c r="AB218" i="2"/>
  <c r="AB231" i="2"/>
  <c r="AB173" i="2"/>
  <c r="AB138" i="2"/>
  <c r="AA118" i="2"/>
  <c r="AB774" i="2"/>
  <c r="AA689" i="2"/>
  <c r="AB511" i="2"/>
  <c r="AB437" i="2"/>
  <c r="AB312" i="2"/>
  <c r="AA814" i="2"/>
  <c r="AB693" i="2"/>
  <c r="AB184" i="2"/>
  <c r="AB223" i="2"/>
  <c r="AB51" i="2"/>
  <c r="AB758" i="2"/>
  <c r="AA788" i="2"/>
  <c r="AB683" i="2"/>
  <c r="AB582" i="2"/>
  <c r="AB388" i="2"/>
  <c r="AB400" i="2"/>
  <c r="AB316" i="2"/>
  <c r="AB822" i="2"/>
  <c r="AA800" i="2"/>
  <c r="AA784" i="2"/>
  <c r="AB760" i="2"/>
  <c r="AB744" i="2"/>
  <c r="AB728" i="2"/>
  <c r="AB94" i="2"/>
  <c r="AB134" i="2"/>
  <c r="AB82" i="2"/>
  <c r="AB43" i="2"/>
  <c r="AB718" i="2"/>
  <c r="AB671" i="2"/>
  <c r="AB598" i="2"/>
  <c r="AB320" i="2"/>
  <c r="AB258" i="2"/>
  <c r="AB802" i="2"/>
  <c r="AB812" i="2"/>
  <c r="AB207" i="2"/>
  <c r="AB188" i="2"/>
  <c r="AB742" i="2"/>
  <c r="AB62" i="2"/>
  <c r="AB675" i="2"/>
  <c r="AB487" i="2"/>
  <c r="AB441" i="2"/>
  <c r="AB816" i="2"/>
  <c r="AA701" i="2"/>
  <c r="AA685" i="2"/>
  <c r="AB661" i="2"/>
  <c r="AB645" i="2"/>
  <c r="AA602" i="2"/>
  <c r="AB622" i="2"/>
  <c r="AB576" i="2"/>
  <c r="AB541" i="2"/>
  <c r="AB505" i="2"/>
  <c r="AA457" i="2"/>
  <c r="AB422" i="2"/>
  <c r="AB380" i="2"/>
  <c r="AB350" i="2"/>
  <c r="AB346" i="2"/>
  <c r="AA618" i="2"/>
  <c r="AB620" i="2"/>
  <c r="AB564" i="2"/>
  <c r="AA543" i="2"/>
  <c r="AA519" i="2"/>
  <c r="AA465" i="2"/>
  <c r="AA459" i="2"/>
  <c r="AB374" i="2"/>
  <c r="AB370" i="2"/>
  <c r="AB309" i="2"/>
  <c r="AB260" i="2"/>
  <c r="AB228" i="2"/>
  <c r="AA232" i="2"/>
  <c r="AB689" i="2"/>
  <c r="AB600" i="2"/>
  <c r="AB616" i="2"/>
  <c r="AA535" i="2"/>
  <c r="AB537" i="2"/>
  <c r="AB481" i="2"/>
  <c r="AB447" i="2"/>
  <c r="AA414" i="2"/>
  <c r="AA422" i="2"/>
  <c r="AB384" i="2"/>
  <c r="AB366" i="2"/>
  <c r="AA699" i="2"/>
  <c r="AB711" i="2"/>
  <c r="AA610" i="2"/>
  <c r="AB529" i="2"/>
  <c r="AB549" i="2"/>
  <c r="AB463" i="2"/>
  <c r="AB412" i="2"/>
  <c r="AB414" i="2"/>
  <c r="AB376" i="2"/>
  <c r="AB297" i="2"/>
  <c r="AA289" i="2"/>
  <c r="AB251" i="2"/>
  <c r="AA282" i="2"/>
  <c r="AB403" i="2"/>
  <c r="AA358" i="2"/>
  <c r="AB460" i="2"/>
  <c r="AA555" i="2"/>
  <c r="AA544" i="2"/>
  <c r="AA623" i="2"/>
  <c r="AB559" i="2"/>
  <c r="AB563" i="2"/>
  <c r="AB629" i="2"/>
  <c r="AB717" i="2"/>
  <c r="AA628" i="2"/>
  <c r="AA671" i="2"/>
  <c r="AB581" i="2"/>
  <c r="AA652" i="2"/>
  <c r="AB694" i="2"/>
  <c r="AB573" i="2"/>
  <c r="AA642" i="2"/>
  <c r="AA674" i="2"/>
  <c r="AB704" i="2"/>
  <c r="AB729" i="2"/>
  <c r="AA729" i="2"/>
  <c r="AA763" i="2"/>
  <c r="AB789" i="2"/>
  <c r="AB8" i="2"/>
  <c r="AB32" i="2"/>
  <c r="AA55" i="2"/>
  <c r="AA742" i="2"/>
  <c r="AA779" i="2"/>
  <c r="AB805" i="2"/>
  <c r="AB20" i="2"/>
  <c r="AB52" i="2"/>
  <c r="AB83" i="2"/>
  <c r="AB767" i="2"/>
  <c r="AA794" i="2"/>
  <c r="AA822" i="2"/>
  <c r="AA34" i="2"/>
  <c r="AA62" i="2"/>
  <c r="AA751" i="2"/>
  <c r="AA776" i="2"/>
  <c r="AA817" i="2"/>
  <c r="AA30" i="2"/>
  <c r="AA66" i="2"/>
  <c r="AB79" i="2"/>
  <c r="AB111" i="2"/>
  <c r="AA150" i="2"/>
  <c r="AB182" i="2"/>
  <c r="AB210" i="2"/>
  <c r="AA114" i="2"/>
  <c r="AA137" i="2"/>
  <c r="AA161" i="2"/>
  <c r="AA202" i="2"/>
  <c r="AB229" i="2"/>
  <c r="AA99" i="2"/>
  <c r="AA131" i="2"/>
  <c r="AA147" i="2"/>
  <c r="AB161" i="2"/>
  <c r="AA177" i="2"/>
  <c r="AA190" i="2"/>
  <c r="AB205" i="2"/>
  <c r="AA230" i="2"/>
  <c r="AB89" i="2"/>
  <c r="AA97" i="2"/>
  <c r="AA109" i="2"/>
  <c r="AB121" i="2"/>
  <c r="AA132" i="2"/>
  <c r="AA149" i="2"/>
  <c r="AA159" i="2"/>
  <c r="AA172" i="2"/>
  <c r="AA182" i="2"/>
  <c r="AA194" i="2"/>
  <c r="AA206" i="2"/>
  <c r="AA214" i="2"/>
  <c r="AA227" i="2"/>
  <c r="AB222" i="2"/>
  <c r="AB175" i="2"/>
  <c r="AB90" i="2"/>
  <c r="AB130" i="2"/>
  <c r="AB782" i="2"/>
  <c r="AB738" i="2"/>
  <c r="AB639" i="2"/>
  <c r="AB566" i="2"/>
  <c r="AB396" i="2"/>
  <c r="AB277" i="2"/>
  <c r="AA798" i="2"/>
  <c r="AB227" i="2"/>
  <c r="AB168" i="2"/>
  <c r="AB180" i="2"/>
  <c r="AB7" i="2"/>
  <c r="AB27" i="2"/>
  <c r="AB643" i="2"/>
  <c r="AB647" i="2"/>
  <c r="AB515" i="2"/>
  <c r="AB328" i="2"/>
  <c r="AB324" i="2"/>
  <c r="AA264" i="2"/>
  <c r="AB800" i="2"/>
  <c r="AB794" i="2"/>
  <c r="AB772" i="2"/>
  <c r="AB756" i="2"/>
  <c r="AB740" i="2"/>
  <c r="AA189" i="2"/>
  <c r="AB215" i="2"/>
  <c r="AB126" i="2"/>
  <c r="AB23" i="2"/>
  <c r="AB754" i="2"/>
  <c r="AB679" i="2"/>
  <c r="AB722" i="2"/>
  <c r="AB562" i="2"/>
  <c r="AB272" i="2"/>
  <c r="AB233" i="2"/>
  <c r="AB814" i="2"/>
  <c r="AB796" i="2"/>
  <c r="AB183" i="2"/>
  <c r="AB86" i="2"/>
  <c r="AB726" i="2"/>
  <c r="AB10" i="2"/>
  <c r="AB594" i="2"/>
  <c r="AB495" i="2"/>
  <c r="AB262" i="2"/>
  <c r="AB788" i="2"/>
  <c r="AA713" i="2"/>
  <c r="AB673" i="2"/>
  <c r="AB657" i="2"/>
  <c r="AB641" i="2"/>
  <c r="AB632" i="2"/>
  <c r="AB604" i="2"/>
  <c r="AB560" i="2"/>
  <c r="AA541" i="2"/>
  <c r="AB489" i="2"/>
  <c r="AB467" i="2"/>
  <c r="D25" i="2"/>
  <c r="AB4" i="2"/>
  <c r="AB37" i="2"/>
  <c r="AB154" i="2"/>
  <c r="AB106" i="2"/>
  <c r="AB118" i="2"/>
  <c r="AB143" i="2"/>
  <c r="AB245" i="2"/>
  <c r="AB289" i="2"/>
  <c r="AB342" i="2"/>
  <c r="AB158" i="2"/>
  <c r="AB243" i="2"/>
  <c r="AB334" i="2"/>
  <c r="AA53" i="2"/>
  <c r="AB92" i="2"/>
  <c r="AB31" i="2"/>
  <c r="AB45" i="2"/>
  <c r="AB60" i="2"/>
  <c r="AB78" i="2"/>
  <c r="AB139" i="2"/>
  <c r="AB199" i="2"/>
  <c r="AB304" i="2"/>
  <c r="AA104" i="2"/>
  <c r="AB189" i="2"/>
  <c r="AB232" i="2"/>
  <c r="AB321" i="2"/>
  <c r="AB193" i="2"/>
  <c r="AB220" i="2"/>
  <c r="AB285" i="2"/>
  <c r="AB367" i="2"/>
  <c r="AB424" i="2"/>
  <c r="AB517" i="2"/>
  <c r="AB606" i="2"/>
  <c r="AB695" i="2"/>
  <c r="AA382" i="2"/>
  <c r="AB430" i="2"/>
  <c r="AA467" i="2"/>
  <c r="AB531" i="2"/>
  <c r="AA608" i="2"/>
  <c r="AB681" i="2"/>
  <c r="AA255" i="2"/>
  <c r="AA330" i="2"/>
  <c r="AB451" i="2"/>
  <c r="AB509" i="2"/>
  <c r="AA533" i="2"/>
  <c r="AB614" i="2"/>
  <c r="AA362" i="2"/>
  <c r="AB418" i="2"/>
  <c r="AA547" i="2"/>
  <c r="AB653" i="2"/>
  <c r="AB296" i="2"/>
  <c r="AB66" i="2"/>
  <c r="AB784" i="2"/>
  <c r="AB663" i="2"/>
  <c r="AB177" i="2"/>
  <c r="AB752" i="2"/>
  <c r="AA806" i="2"/>
  <c r="AB574" i="2"/>
  <c r="AB164" i="2"/>
  <c r="AB300" i="2"/>
  <c r="AB750" i="2"/>
  <c r="AB112" i="2"/>
  <c r="AA207" i="2"/>
  <c r="AA164" i="2"/>
  <c r="AA111" i="2"/>
  <c r="AB209" i="2"/>
  <c r="AA152" i="2"/>
  <c r="AA205" i="2"/>
  <c r="AB81" i="2"/>
  <c r="AA92" i="2"/>
  <c r="AA789" i="2"/>
  <c r="AB13" i="2"/>
  <c r="AB56" i="2"/>
  <c r="AB749" i="2"/>
  <c r="AA801" i="2"/>
  <c r="AB708" i="2"/>
  <c r="AA698" i="2"/>
  <c r="AB634" i="2"/>
  <c r="AB470" i="2"/>
  <c r="AB484" i="2"/>
  <c r="AB102" i="2"/>
  <c r="AB131" i="2"/>
  <c r="AA185" i="2"/>
  <c r="AB256" i="2"/>
  <c r="AB283" i="2"/>
  <c r="AB80" i="2"/>
  <c r="AA201" i="2"/>
  <c r="AB264" i="2"/>
  <c r="AB326" i="2"/>
  <c r="AA70" i="2"/>
  <c r="AB96" i="2"/>
  <c r="AB35" i="2"/>
  <c r="AB49" i="2"/>
  <c r="AB64" i="2"/>
  <c r="AB74" i="2"/>
  <c r="AB148" i="2"/>
  <c r="AB235" i="2"/>
  <c r="AA301" i="2"/>
  <c r="AB120" i="2"/>
  <c r="AB208" i="2"/>
  <c r="AA241" i="2"/>
  <c r="AB325" i="2"/>
  <c r="AB203" i="2"/>
  <c r="AA228" i="2"/>
  <c r="AB313" i="2"/>
  <c r="AB398" i="2"/>
  <c r="AB465" i="2"/>
  <c r="AB543" i="2"/>
  <c r="AB610" i="2"/>
  <c r="AB720" i="2"/>
  <c r="AB416" i="2"/>
  <c r="AB439" i="2"/>
  <c r="AB513" i="2"/>
  <c r="AB584" i="2"/>
  <c r="AA626" i="2"/>
  <c r="AB185" i="2"/>
  <c r="AB301" i="2"/>
  <c r="AA380" i="2"/>
  <c r="AB459" i="2"/>
  <c r="AB521" i="2"/>
  <c r="AA600" i="2"/>
  <c r="AA693" i="2"/>
  <c r="AA370" i="2"/>
  <c r="AB426" i="2"/>
  <c r="AA596" i="2"/>
  <c r="AB669" i="2"/>
  <c r="AB503" i="2"/>
  <c r="AB172" i="2"/>
  <c r="AB818" i="2"/>
  <c r="AB659" i="2"/>
  <c r="AB163" i="2"/>
  <c r="AB768" i="2"/>
  <c r="AA326" i="2"/>
  <c r="AB655" i="2"/>
  <c r="AB219" i="2"/>
  <c r="AB483" i="2"/>
  <c r="AB762" i="2"/>
  <c r="AA223" i="2"/>
  <c r="AB197" i="2"/>
  <c r="AB152" i="2"/>
  <c r="AB99" i="2"/>
  <c r="AA191" i="2"/>
  <c r="AA135" i="2"/>
  <c r="AA170" i="2"/>
  <c r="AB194" i="2"/>
  <c r="AB71" i="2"/>
  <c r="AB757" i="2"/>
  <c r="AA799" i="2"/>
  <c r="AA24" i="2"/>
  <c r="AA63" i="2"/>
  <c r="AA770" i="2"/>
  <c r="AA680" i="2"/>
  <c r="AA659" i="2"/>
  <c r="AA726" i="2"/>
  <c r="AA454" i="2"/>
  <c r="AA404" i="2"/>
  <c r="AD234" i="2"/>
  <c r="AC236" i="2"/>
  <c r="AD240" i="2"/>
  <c r="AD244" i="2"/>
  <c r="AD245" i="2"/>
  <c r="AC248" i="2"/>
  <c r="AC251" i="2"/>
  <c r="AD254" i="2"/>
  <c r="AD257" i="2"/>
  <c r="AC258" i="2"/>
  <c r="AD261" i="2"/>
  <c r="AC263" i="2"/>
  <c r="AD269" i="2"/>
  <c r="AC271" i="2"/>
  <c r="AC274" i="2"/>
  <c r="AC282" i="2"/>
  <c r="AC285" i="2"/>
  <c r="AC286" i="2"/>
  <c r="AD290" i="2"/>
  <c r="AD293" i="2"/>
  <c r="AC295" i="2"/>
  <c r="AD300" i="2"/>
  <c r="AD303" i="2"/>
  <c r="AD308" i="2"/>
  <c r="AD315" i="2"/>
  <c r="AC316" i="2"/>
  <c r="AD324" i="2"/>
  <c r="AD328" i="2"/>
  <c r="AC353" i="2"/>
  <c r="AD361" i="2"/>
  <c r="AD362" i="2"/>
  <c r="AD365" i="2"/>
  <c r="AD373" i="2"/>
  <c r="AD374" i="2"/>
  <c r="AC378" i="2"/>
  <c r="AC379" i="2"/>
  <c r="AD381" i="2"/>
  <c r="AC383" i="2"/>
  <c r="AC386" i="2"/>
  <c r="AC387" i="2"/>
  <c r="AC392" i="2"/>
  <c r="AD395" i="2"/>
  <c r="AC397" i="2"/>
  <c r="AD401" i="2"/>
  <c r="AD411" i="2"/>
  <c r="AD413" i="2"/>
  <c r="AD417" i="2"/>
  <c r="AD421" i="2"/>
  <c r="AD425" i="2"/>
  <c r="AC426" i="2"/>
  <c r="AD427" i="2"/>
  <c r="AC429" i="2"/>
  <c r="AD431" i="2"/>
  <c r="AD433" i="2"/>
  <c r="AD436" i="2"/>
  <c r="AD440" i="2"/>
  <c r="AC447" i="2"/>
  <c r="AD450" i="2"/>
  <c r="AD452" i="2"/>
  <c r="AD456" i="2"/>
  <c r="AD460" i="2"/>
  <c r="AC461" i="2"/>
  <c r="AD462" i="2"/>
  <c r="AD473" i="2"/>
  <c r="AD474" i="2"/>
  <c r="AC476" i="2"/>
  <c r="AD480" i="2"/>
  <c r="AC485" i="2"/>
  <c r="AD490" i="2"/>
  <c r="AC492" i="2"/>
  <c r="AD496" i="2"/>
  <c r="AC501" i="2"/>
  <c r="AD506" i="2"/>
  <c r="AC508" i="2"/>
  <c r="AD512" i="2"/>
  <c r="AC517" i="2"/>
  <c r="AD518" i="2"/>
  <c r="AC525" i="2"/>
  <c r="AD236" i="2"/>
  <c r="AD238" i="2"/>
  <c r="AC241" i="2"/>
  <c r="AC243" i="2"/>
  <c r="AC247" i="2"/>
  <c r="AD248" i="2"/>
  <c r="AC249" i="2"/>
  <c r="AC252" i="2"/>
  <c r="AC259" i="2"/>
  <c r="AD263" i="2"/>
  <c r="AC266" i="2"/>
  <c r="AC267" i="2"/>
  <c r="AD271" i="2"/>
  <c r="AD274" i="2"/>
  <c r="AC277" i="2"/>
  <c r="AC281" i="2"/>
  <c r="AD282" i="2"/>
  <c r="AC283" i="2"/>
  <c r="AD284" i="2"/>
  <c r="AD286" i="2"/>
  <c r="AC287" i="2"/>
  <c r="AC289" i="2"/>
  <c r="AD292" i="2"/>
  <c r="AD295" i="2"/>
  <c r="AC299" i="2"/>
  <c r="AC311" i="2"/>
  <c r="AD316" i="2"/>
  <c r="AC319" i="2"/>
  <c r="AC320" i="2"/>
  <c r="AD321" i="2"/>
  <c r="AC333" i="2"/>
  <c r="AC337" i="2"/>
  <c r="AC341" i="2"/>
  <c r="AC345" i="2"/>
  <c r="AC349" i="2"/>
  <c r="AD353" i="2"/>
  <c r="AD354" i="2"/>
  <c r="AC357" i="2"/>
  <c r="AD358" i="2"/>
  <c r="AC364" i="2"/>
  <c r="AC368" i="2"/>
  <c r="AC372" i="2"/>
  <c r="AD377" i="2"/>
  <c r="AD379" i="2"/>
  <c r="AD383" i="2"/>
  <c r="AD387" i="2"/>
  <c r="AC388" i="2"/>
  <c r="AD391" i="2"/>
  <c r="AC393" i="2"/>
  <c r="AD397" i="2"/>
  <c r="AC404" i="2"/>
  <c r="AC408" i="2"/>
  <c r="AC409" i="2"/>
  <c r="AC414" i="2"/>
  <c r="AC416" i="2"/>
  <c r="AC418" i="2"/>
  <c r="AD419" i="2"/>
  <c r="AC422" i="2"/>
  <c r="AC424" i="2"/>
  <c r="AD429" i="2"/>
  <c r="AD430" i="2"/>
  <c r="AC443" i="2"/>
  <c r="AD446" i="2"/>
  <c r="AC448" i="2"/>
  <c r="AC453" i="2"/>
  <c r="AC457" i="2"/>
  <c r="AC459" i="2"/>
  <c r="AD466" i="2"/>
  <c r="AC468" i="2"/>
  <c r="AC471" i="2"/>
  <c r="AD476" i="2"/>
  <c r="AC481" i="2"/>
  <c r="AD486" i="2"/>
  <c r="AC488" i="2"/>
  <c r="AD492" i="2"/>
  <c r="AC497" i="2"/>
  <c r="AD502" i="2"/>
  <c r="AC504" i="2"/>
  <c r="AD508" i="2"/>
  <c r="AC513" i="2"/>
  <c r="AD250" i="2"/>
  <c r="AD252" i="2"/>
  <c r="AD255" i="2"/>
  <c r="AD259" i="2"/>
  <c r="AD265" i="2"/>
  <c r="AD267" i="2"/>
  <c r="AC268" i="2"/>
  <c r="AC270" i="2"/>
  <c r="AC278" i="2"/>
  <c r="AC296" i="2"/>
  <c r="AD297" i="2"/>
  <c r="AD299" i="2"/>
  <c r="AC307" i="2"/>
  <c r="AD311" i="2"/>
  <c r="AC312" i="2"/>
  <c r="AD319" i="2"/>
  <c r="AD320" i="2"/>
  <c r="AC323" i="2"/>
  <c r="AD325" i="2"/>
  <c r="AC327" i="2"/>
  <c r="AD329" i="2"/>
  <c r="AC330" i="2"/>
  <c r="AC331" i="2"/>
  <c r="AD333" i="2"/>
  <c r="AD337" i="2"/>
  <c r="AD341" i="2"/>
  <c r="AD345" i="2"/>
  <c r="AD349" i="2"/>
  <c r="AD357" i="2"/>
  <c r="AC360" i="2"/>
  <c r="AC369" i="2"/>
  <c r="AC380" i="2"/>
  <c r="AC382" i="2"/>
  <c r="AC384" i="2"/>
  <c r="AD385" i="2"/>
  <c r="AC389" i="2"/>
  <c r="AD393" i="2"/>
  <c r="AC400" i="2"/>
  <c r="AD403" i="2"/>
  <c r="AC405" i="2"/>
  <c r="AD409" i="2"/>
  <c r="AC435" i="2"/>
  <c r="AD438" i="2"/>
  <c r="AC439" i="2"/>
  <c r="AD442" i="2"/>
  <c r="AC444" i="2"/>
  <c r="AD448" i="2"/>
  <c r="AC463" i="2"/>
  <c r="AC464" i="2"/>
  <c r="AD468" i="2"/>
  <c r="AC469" i="2"/>
  <c r="AD470" i="2"/>
  <c r="AC472" i="2"/>
  <c r="AC477" i="2"/>
  <c r="AD482" i="2"/>
  <c r="AC484" i="2"/>
  <c r="AD488" i="2"/>
  <c r="AC493" i="2"/>
  <c r="AD498" i="2"/>
  <c r="AC500" i="2"/>
  <c r="AD504" i="2"/>
  <c r="AC509" i="2"/>
  <c r="AD514" i="2"/>
  <c r="AC516" i="2"/>
  <c r="AC520" i="2"/>
  <c r="AC523" i="2"/>
  <c r="AC524" i="2"/>
  <c r="AC235" i="2"/>
  <c r="AC240" i="2"/>
  <c r="AD242" i="2"/>
  <c r="AC244" i="2"/>
  <c r="AD246" i="2"/>
  <c r="AC262" i="2"/>
  <c r="AC273" i="2"/>
  <c r="AD276" i="2"/>
  <c r="AD278" i="2"/>
  <c r="AD280" i="2"/>
  <c r="AD288" i="2"/>
  <c r="AC290" i="2"/>
  <c r="AD296" i="2"/>
  <c r="AC300" i="2"/>
  <c r="AD301" i="2"/>
  <c r="AC303" i="2"/>
  <c r="AD305" i="2"/>
  <c r="AD307" i="2"/>
  <c r="AC308" i="2"/>
  <c r="AD312" i="2"/>
  <c r="AC315" i="2"/>
  <c r="AD323" i="2"/>
  <c r="AC324" i="2"/>
  <c r="AD327" i="2"/>
  <c r="AC328" i="2"/>
  <c r="AD331" i="2"/>
  <c r="AC332" i="2"/>
  <c r="AC336" i="2"/>
  <c r="AC340" i="2"/>
  <c r="AC344" i="2"/>
  <c r="AC348" i="2"/>
  <c r="AC352" i="2"/>
  <c r="AC356" i="2"/>
  <c r="AC361" i="2"/>
  <c r="AC365" i="2"/>
  <c r="AD366" i="2"/>
  <c r="AD369" i="2"/>
  <c r="AD370" i="2"/>
  <c r="AC373" i="2"/>
  <c r="AD375" i="2"/>
  <c r="AD389" i="2"/>
  <c r="AC396" i="2"/>
  <c r="AD399" i="2"/>
  <c r="AC401" i="2"/>
  <c r="AD405" i="2"/>
  <c r="AD407" i="2"/>
  <c r="AC412" i="2"/>
  <c r="AC413" i="2"/>
  <c r="AD415" i="2"/>
  <c r="AC417" i="2"/>
  <c r="AC420" i="2"/>
  <c r="AC421" i="2"/>
  <c r="AD423" i="2"/>
  <c r="AC425" i="2"/>
  <c r="AC433" i="2"/>
  <c r="AC436" i="2"/>
  <c r="AC440" i="2"/>
  <c r="AD444" i="2"/>
  <c r="AC451" i="2"/>
  <c r="AC452" i="2"/>
  <c r="AD454" i="2"/>
  <c r="AC455" i="2"/>
  <c r="AC456" i="2"/>
  <c r="AD458" i="2"/>
  <c r="AC460" i="2"/>
  <c r="AD464" i="2"/>
  <c r="AC465" i="2"/>
  <c r="AC467" i="2"/>
  <c r="AD472" i="2"/>
  <c r="AC473" i="2"/>
  <c r="AD478" i="2"/>
  <c r="AC480" i="2"/>
  <c r="AD484" i="2"/>
  <c r="AC489" i="2"/>
  <c r="AD494" i="2"/>
  <c r="AC496" i="2"/>
  <c r="AD500" i="2"/>
  <c r="AC505" i="2"/>
  <c r="AD510" i="2"/>
  <c r="AC512" i="2"/>
  <c r="AD516" i="2"/>
  <c r="AD520" i="2"/>
  <c r="AC521" i="2"/>
  <c r="AD522" i="2"/>
  <c r="AD534" i="2"/>
  <c r="AC536" i="2"/>
  <c r="AC539" i="2"/>
  <c r="AC540" i="2"/>
  <c r="AD542" i="2"/>
  <c r="AC544" i="2"/>
  <c r="AD554" i="2"/>
  <c r="AD557" i="2"/>
  <c r="AC559" i="2"/>
  <c r="AD563" i="2"/>
  <c r="AC570" i="2"/>
  <c r="AD573" i="2"/>
  <c r="AC575" i="2"/>
  <c r="AD579" i="2"/>
  <c r="AC586" i="2"/>
  <c r="AD589" i="2"/>
  <c r="AD591" i="2"/>
  <c r="AC595" i="2"/>
  <c r="AD599" i="2"/>
  <c r="AD601" i="2"/>
  <c r="AC603" i="2"/>
  <c r="AC606" i="2"/>
  <c r="AC607" i="2"/>
  <c r="AD611" i="2"/>
  <c r="AD615" i="2"/>
  <c r="AD619" i="2"/>
  <c r="AC620" i="2"/>
  <c r="AD621" i="2"/>
  <c r="AD623" i="2"/>
  <c r="AC624" i="2"/>
  <c r="AC631" i="2"/>
  <c r="AD635" i="2"/>
  <c r="AD636" i="2"/>
  <c r="AC638" i="2"/>
  <c r="AD642" i="2"/>
  <c r="AC647" i="2"/>
  <c r="AD652" i="2"/>
  <c r="AC654" i="2"/>
  <c r="AD658" i="2"/>
  <c r="AC663" i="2"/>
  <c r="AD668" i="2"/>
  <c r="AC670" i="2"/>
  <c r="AD674" i="2"/>
  <c r="AD682" i="2"/>
  <c r="AC686" i="2"/>
  <c r="AC691" i="2"/>
  <c r="AC693" i="2"/>
  <c r="AC695" i="2"/>
  <c r="AD696" i="2"/>
  <c r="AC699" i="2"/>
  <c r="AC701" i="2"/>
  <c r="AC714" i="2"/>
  <c r="AD719" i="2"/>
  <c r="AC721" i="2"/>
  <c r="AD725" i="2"/>
  <c r="AC730" i="2"/>
  <c r="AD735" i="2"/>
  <c r="AC737" i="2"/>
  <c r="AD741" i="2"/>
  <c r="AC746" i="2"/>
  <c r="AD751" i="2"/>
  <c r="AC753" i="2"/>
  <c r="AD757" i="2"/>
  <c r="AC762" i="2"/>
  <c r="AD767" i="2"/>
  <c r="AC769" i="2"/>
  <c r="AD773" i="2"/>
  <c r="AD781" i="2"/>
  <c r="AC785" i="2"/>
  <c r="AC790" i="2"/>
  <c r="AC793" i="2"/>
  <c r="AD807" i="2"/>
  <c r="AC809" i="2"/>
  <c r="AC812" i="2"/>
  <c r="AC813" i="2"/>
  <c r="AD815" i="2"/>
  <c r="AC817" i="2"/>
  <c r="AD6" i="2"/>
  <c r="AD526" i="2"/>
  <c r="AC528" i="2"/>
  <c r="AC531" i="2"/>
  <c r="AC532" i="2"/>
  <c r="AD536" i="2"/>
  <c r="AC537" i="2"/>
  <c r="AD538" i="2"/>
  <c r="AD540" i="2"/>
  <c r="AD544" i="2"/>
  <c r="AC552" i="2"/>
  <c r="AC555" i="2"/>
  <c r="AD559" i="2"/>
  <c r="AC566" i="2"/>
  <c r="AD569" i="2"/>
  <c r="AC571" i="2"/>
  <c r="AD575" i="2"/>
  <c r="AC582" i="2"/>
  <c r="AD585" i="2"/>
  <c r="AC587" i="2"/>
  <c r="AD593" i="2"/>
  <c r="AD595" i="2"/>
  <c r="AD603" i="2"/>
  <c r="AC604" i="2"/>
  <c r="AD605" i="2"/>
  <c r="AD607" i="2"/>
  <c r="AC608" i="2"/>
  <c r="AC610" i="2"/>
  <c r="AC612" i="2"/>
  <c r="AD613" i="2"/>
  <c r="AC616" i="2"/>
  <c r="AC618" i="2"/>
  <c r="AD631" i="2"/>
  <c r="AD638" i="2"/>
  <c r="AC643" i="2"/>
  <c r="AD648" i="2"/>
  <c r="AC650" i="2"/>
  <c r="AD654" i="2"/>
  <c r="AC659" i="2"/>
  <c r="AD664" i="2"/>
  <c r="AC666" i="2"/>
  <c r="AD670" i="2"/>
  <c r="AC675" i="2"/>
  <c r="AC678" i="2"/>
  <c r="AC683" i="2"/>
  <c r="AD686" i="2"/>
  <c r="AD708" i="2"/>
  <c r="AC710" i="2"/>
  <c r="AD712" i="2"/>
  <c r="AD714" i="2"/>
  <c r="AC717" i="2"/>
  <c r="AD721" i="2"/>
  <c r="AC726" i="2"/>
  <c r="AD731" i="2"/>
  <c r="AC733" i="2"/>
  <c r="AD737" i="2"/>
  <c r="AC742" i="2"/>
  <c r="AD747" i="2"/>
  <c r="AC749" i="2"/>
  <c r="AD753" i="2"/>
  <c r="AC758" i="2"/>
  <c r="AD763" i="2"/>
  <c r="AC765" i="2"/>
  <c r="AD769" i="2"/>
  <c r="AC774" i="2"/>
  <c r="AC777" i="2"/>
  <c r="AC782" i="2"/>
  <c r="AD785" i="2"/>
  <c r="AD791" i="2"/>
  <c r="AD793" i="2"/>
  <c r="AC796" i="2"/>
  <c r="AC797" i="2"/>
  <c r="AD799" i="2"/>
  <c r="AC801" i="2"/>
  <c r="AC804" i="2"/>
  <c r="AC805" i="2"/>
  <c r="AD809" i="2"/>
  <c r="AC810" i="2"/>
  <c r="AD811" i="2"/>
  <c r="AD813" i="2"/>
  <c r="AD817" i="2"/>
  <c r="AC821" i="2"/>
  <c r="AD528" i="2"/>
  <c r="AD532" i="2"/>
  <c r="AC533" i="2"/>
  <c r="AC535" i="2"/>
  <c r="AC541" i="2"/>
  <c r="AC543" i="2"/>
  <c r="AC548" i="2"/>
  <c r="AD550" i="2"/>
  <c r="AD552" i="2"/>
  <c r="AD555" i="2"/>
  <c r="AC562" i="2"/>
  <c r="AD565" i="2"/>
  <c r="AC567" i="2"/>
  <c r="AD571" i="2"/>
  <c r="AC578" i="2"/>
  <c r="AD581" i="2"/>
  <c r="AC583" i="2"/>
  <c r="AD587" i="2"/>
  <c r="AC598" i="2"/>
  <c r="AC602" i="2"/>
  <c r="AD625" i="2"/>
  <c r="AC627" i="2"/>
  <c r="AD629" i="2"/>
  <c r="AC639" i="2"/>
  <c r="AD644" i="2"/>
  <c r="AC646" i="2"/>
  <c r="AD650" i="2"/>
  <c r="AC655" i="2"/>
  <c r="AD660" i="2"/>
  <c r="AC662" i="2"/>
  <c r="AD666" i="2"/>
  <c r="AC671" i="2"/>
  <c r="AD676" i="2"/>
  <c r="AD678" i="2"/>
  <c r="AD684" i="2"/>
  <c r="AC687" i="2"/>
  <c r="AC690" i="2"/>
  <c r="AD692" i="2"/>
  <c r="AC694" i="2"/>
  <c r="AC697" i="2"/>
  <c r="AC698" i="2"/>
  <c r="AD700" i="2"/>
  <c r="AC702" i="2"/>
  <c r="AC705" i="2"/>
  <c r="AC706" i="2"/>
  <c r="AD710" i="2"/>
  <c r="AD711" i="2"/>
  <c r="AD717" i="2"/>
  <c r="AC722" i="2"/>
  <c r="AD727" i="2"/>
  <c r="AC729" i="2"/>
  <c r="AD733" i="2"/>
  <c r="AC738" i="2"/>
  <c r="AD743" i="2"/>
  <c r="AC745" i="2"/>
  <c r="AD749" i="2"/>
  <c r="AC754" i="2"/>
  <c r="AD759" i="2"/>
  <c r="AC761" i="2"/>
  <c r="AD765" i="2"/>
  <c r="AC770" i="2"/>
  <c r="AD775" i="2"/>
  <c r="AD777" i="2"/>
  <c r="AD783" i="2"/>
  <c r="AC786" i="2"/>
  <c r="AC789" i="2"/>
  <c r="AC794" i="2"/>
  <c r="AD795" i="2"/>
  <c r="AD797" i="2"/>
  <c r="AD801" i="2"/>
  <c r="AD805" i="2"/>
  <c r="AC806" i="2"/>
  <c r="AC808" i="2"/>
  <c r="AC814" i="2"/>
  <c r="AC816" i="2"/>
  <c r="AC818" i="2"/>
  <c r="AD819" i="2"/>
  <c r="AD821" i="2"/>
  <c r="AD524" i="2"/>
  <c r="AC527" i="2"/>
  <c r="AC529" i="2"/>
  <c r="AD530" i="2"/>
  <c r="AD546" i="2"/>
  <c r="AD548" i="2"/>
  <c r="AD549" i="2"/>
  <c r="AC558" i="2"/>
  <c r="AD561" i="2"/>
  <c r="AC563" i="2"/>
  <c r="AD567" i="2"/>
  <c r="AC574" i="2"/>
  <c r="AD577" i="2"/>
  <c r="AC579" i="2"/>
  <c r="AD583" i="2"/>
  <c r="AC590" i="2"/>
  <c r="AC591" i="2"/>
  <c r="AC594" i="2"/>
  <c r="AD597" i="2"/>
  <c r="AC599" i="2"/>
  <c r="AD609" i="2"/>
  <c r="AC611" i="2"/>
  <c r="AC614" i="2"/>
  <c r="AC615" i="2"/>
  <c r="AD617" i="2"/>
  <c r="AC619" i="2"/>
  <c r="AC622" i="2"/>
  <c r="AC623" i="2"/>
  <c r="AD627" i="2"/>
  <c r="AD628" i="2"/>
  <c r="AD633" i="2"/>
  <c r="AC635" i="2"/>
  <c r="AD640" i="2"/>
  <c r="AC642" i="2"/>
  <c r="AD646" i="2"/>
  <c r="AC651" i="2"/>
  <c r="AD656" i="2"/>
  <c r="AC658" i="2"/>
  <c r="AD662" i="2"/>
  <c r="AC667" i="2"/>
  <c r="AD672" i="2"/>
  <c r="AC674" i="2"/>
  <c r="AC679" i="2"/>
  <c r="AD680" i="2"/>
  <c r="AC682" i="2"/>
  <c r="AD688" i="2"/>
  <c r="AD690" i="2"/>
  <c r="AD694" i="2"/>
  <c r="AD698" i="2"/>
  <c r="AD702" i="2"/>
  <c r="AC703" i="2"/>
  <c r="AD704" i="2"/>
  <c r="AD706" i="2"/>
  <c r="AC718" i="2"/>
  <c r="AD723" i="2"/>
  <c r="AC725" i="2"/>
  <c r="AD729" i="2"/>
  <c r="AC734" i="2"/>
  <c r="AD739" i="2"/>
  <c r="AC741" i="2"/>
  <c r="AD745" i="2"/>
  <c r="AC750" i="2"/>
  <c r="AD755" i="2"/>
  <c r="AC757" i="2"/>
  <c r="AD761" i="2"/>
  <c r="AC766" i="2"/>
  <c r="AD771" i="2"/>
  <c r="AC773" i="2"/>
  <c r="AC778" i="2"/>
  <c r="AD779" i="2"/>
  <c r="AC781" i="2"/>
  <c r="AD787" i="2"/>
  <c r="AD789" i="2"/>
  <c r="AC798" i="2"/>
  <c r="AC800" i="2"/>
  <c r="AC802" i="2"/>
  <c r="AD803" i="2"/>
  <c r="AC9" i="2"/>
  <c r="AC12" i="2"/>
  <c r="AD19" i="2"/>
  <c r="AD22" i="2"/>
  <c r="AC24" i="2"/>
  <c r="AC27" i="2"/>
  <c r="AC28" i="2"/>
  <c r="AD32" i="2"/>
  <c r="AD44" i="2"/>
  <c r="AC46" i="2"/>
  <c r="AD50" i="2"/>
  <c r="AC53" i="2"/>
  <c r="AC60" i="2"/>
  <c r="AD63" i="2"/>
  <c r="AC65" i="2"/>
  <c r="AD71" i="2"/>
  <c r="AC73" i="2"/>
  <c r="AD75" i="2"/>
  <c r="AD77" i="2"/>
  <c r="AC82" i="2"/>
  <c r="AD87" i="2"/>
  <c r="AC89" i="2"/>
  <c r="AD93" i="2"/>
  <c r="AD97" i="2"/>
  <c r="AD99" i="2"/>
  <c r="AC101" i="2"/>
  <c r="AD113" i="2"/>
  <c r="AC120" i="2"/>
  <c r="AC123" i="2"/>
  <c r="AD125" i="2"/>
  <c r="AC126" i="2"/>
  <c r="AD133" i="2"/>
  <c r="AC134" i="2"/>
  <c r="AD141" i="2"/>
  <c r="AC142" i="2"/>
  <c r="AD164" i="2"/>
  <c r="AC170" i="2"/>
  <c r="AD180" i="2"/>
  <c r="AD188" i="2"/>
  <c r="AC206" i="2"/>
  <c r="AD9" i="2"/>
  <c r="AD10" i="2"/>
  <c r="AC16" i="2"/>
  <c r="AC20" i="2"/>
  <c r="AD24" i="2"/>
  <c r="AD28" i="2"/>
  <c r="AC35" i="2"/>
  <c r="AC39" i="2"/>
  <c r="AC42" i="2"/>
  <c r="AD46" i="2"/>
  <c r="AC51" i="2"/>
  <c r="AC58" i="2"/>
  <c r="AD59" i="2"/>
  <c r="AC61" i="2"/>
  <c r="AD65" i="2"/>
  <c r="AC68" i="2"/>
  <c r="AC69" i="2"/>
  <c r="AD73" i="2"/>
  <c r="AD74" i="2"/>
  <c r="AD83" i="2"/>
  <c r="AC85" i="2"/>
  <c r="AD89" i="2"/>
  <c r="AC94" i="2"/>
  <c r="AD95" i="2"/>
  <c r="AC98" i="2"/>
  <c r="AD101" i="2"/>
  <c r="AD109" i="2"/>
  <c r="AC111" i="2"/>
  <c r="AD115" i="2"/>
  <c r="AD123" i="2"/>
  <c r="AD126" i="2"/>
  <c r="AC129" i="2"/>
  <c r="AD134" i="2"/>
  <c r="AC137" i="2"/>
  <c r="AD142" i="2"/>
  <c r="AC145" i="2"/>
  <c r="AD150" i="2"/>
  <c r="AC153" i="2"/>
  <c r="AD158" i="2"/>
  <c r="AD161" i="2"/>
  <c r="AD163" i="2"/>
  <c r="AC167" i="2"/>
  <c r="AD168" i="2"/>
  <c r="AD170" i="2"/>
  <c r="AC174" i="2"/>
  <c r="AD179" i="2"/>
  <c r="AC183" i="2"/>
  <c r="AD184" i="2"/>
  <c r="AD187" i="2"/>
  <c r="AC191" i="2"/>
  <c r="AC194" i="2"/>
  <c r="AC198" i="2"/>
  <c r="AD206" i="2"/>
  <c r="AC207" i="2"/>
  <c r="AD214" i="2"/>
  <c r="AC215" i="2"/>
  <c r="AC218" i="2"/>
  <c r="AC230" i="2"/>
  <c r="AD231" i="2"/>
  <c r="AC163" i="2"/>
  <c r="AC179" i="2"/>
  <c r="AD190" i="2"/>
  <c r="AC13" i="2"/>
  <c r="AC17" i="2"/>
  <c r="AD20" i="2"/>
  <c r="AD26" i="2"/>
  <c r="AC31" i="2"/>
  <c r="AD34" i="2"/>
  <c r="AC36" i="2"/>
  <c r="AD38" i="2"/>
  <c r="AC40" i="2"/>
  <c r="AD42" i="2"/>
  <c r="AC47" i="2"/>
  <c r="AD52" i="2"/>
  <c r="AC54" i="2"/>
  <c r="AD56" i="2"/>
  <c r="AD58" i="2"/>
  <c r="AD61" i="2"/>
  <c r="AD69" i="2"/>
  <c r="AC70" i="2"/>
  <c r="AD79" i="2"/>
  <c r="AC81" i="2"/>
  <c r="AD85" i="2"/>
  <c r="AC90" i="2"/>
  <c r="AC100" i="2"/>
  <c r="AD103" i="2"/>
  <c r="AC105" i="2"/>
  <c r="AD107" i="2"/>
  <c r="AD111" i="2"/>
  <c r="AC116" i="2"/>
  <c r="AC119" i="2"/>
  <c r="AD121" i="2"/>
  <c r="AD129" i="2"/>
  <c r="AC130" i="2"/>
  <c r="AD137" i="2"/>
  <c r="AC138" i="2"/>
  <c r="AD145" i="2"/>
  <c r="AC146" i="2"/>
  <c r="AD147" i="2"/>
  <c r="AC149" i="2"/>
  <c r="AD153" i="2"/>
  <c r="AC156" i="2"/>
  <c r="AC162" i="2"/>
  <c r="AD167" i="2"/>
  <c r="AC171" i="2"/>
  <c r="AD172" i="2"/>
  <c r="AD174" i="2"/>
  <c r="AC178" i="2"/>
  <c r="AD183" i="2"/>
  <c r="AC186" i="2"/>
  <c r="AD191" i="2"/>
  <c r="AD194" i="2"/>
  <c r="AD196" i="2"/>
  <c r="AD198" i="2"/>
  <c r="AD199" i="2"/>
  <c r="AC202" i="2"/>
  <c r="AD207" i="2"/>
  <c r="AC210" i="2"/>
  <c r="AD215" i="2"/>
  <c r="AD218" i="2"/>
  <c r="AC219" i="2"/>
  <c r="AC222" i="2"/>
  <c r="AC223" i="2"/>
  <c r="AC226" i="2"/>
  <c r="AC227" i="2"/>
  <c r="AD230" i="2"/>
  <c r="AC115" i="2"/>
  <c r="AC150" i="2"/>
  <c r="AD157" i="2"/>
  <c r="AC161" i="2"/>
  <c r="AD166" i="2"/>
  <c r="AD182" i="2"/>
  <c r="AD192" i="2"/>
  <c r="AC214" i="2"/>
  <c r="AC8" i="2"/>
  <c r="AD13" i="2"/>
  <c r="AD14" i="2"/>
  <c r="AD17" i="2"/>
  <c r="AC23" i="2"/>
  <c r="AD30" i="2"/>
  <c r="AC32" i="2"/>
  <c r="AD36" i="2"/>
  <c r="AC37" i="2"/>
  <c r="AD40" i="2"/>
  <c r="AC43" i="2"/>
  <c r="AD48" i="2"/>
  <c r="AC50" i="2"/>
  <c r="AD54" i="2"/>
  <c r="AD55" i="2"/>
  <c r="AC64" i="2"/>
  <c r="AD67" i="2"/>
  <c r="AC77" i="2"/>
  <c r="AD81" i="2"/>
  <c r="AC86" i="2"/>
  <c r="AD91" i="2"/>
  <c r="AC93" i="2"/>
  <c r="AC96" i="2"/>
  <c r="AC97" i="2"/>
  <c r="AD105" i="2"/>
  <c r="AD106" i="2"/>
  <c r="AC112" i="2"/>
  <c r="AD117" i="2"/>
  <c r="AD119" i="2"/>
  <c r="AC125" i="2"/>
  <c r="AD130" i="2"/>
  <c r="AC133" i="2"/>
  <c r="AD138" i="2"/>
  <c r="AC141" i="2"/>
  <c r="AD146" i="2"/>
  <c r="AD149" i="2"/>
  <c r="AD151" i="2"/>
  <c r="AC157" i="2"/>
  <c r="AD162" i="2"/>
  <c r="AC166" i="2"/>
  <c r="AD171" i="2"/>
  <c r="AC175" i="2"/>
  <c r="AD176" i="2"/>
  <c r="AD178" i="2"/>
  <c r="AC182" i="2"/>
  <c r="AD186" i="2"/>
  <c r="AC190" i="2"/>
  <c r="AC195" i="2"/>
  <c r="AC201" i="2"/>
  <c r="AD202" i="2"/>
  <c r="AC203" i="2"/>
  <c r="AD210" i="2"/>
  <c r="AC211" i="2"/>
  <c r="AD219" i="2"/>
  <c r="AD222" i="2"/>
  <c r="AD223" i="2"/>
  <c r="AD226" i="2"/>
  <c r="AD227" i="2"/>
  <c r="AC229" i="2"/>
  <c r="AC158" i="2"/>
  <c r="AD175" i="2"/>
  <c r="AC187" i="2"/>
  <c r="AD195" i="2"/>
  <c r="AD211" i="2"/>
  <c r="AC108" i="2"/>
  <c r="AC152" i="2"/>
  <c r="AD200" i="2"/>
  <c r="AC78" i="2"/>
  <c r="AC551" i="2"/>
  <c r="AC709" i="2"/>
  <c r="AC549" i="2"/>
  <c r="AC545" i="2"/>
  <c r="AC432" i="2"/>
  <c r="AC302" i="2"/>
  <c r="AC819" i="2"/>
  <c r="AD804" i="2"/>
  <c r="AD810" i="2"/>
  <c r="AD794" i="2"/>
  <c r="AC792" i="2"/>
  <c r="AC776" i="2"/>
  <c r="AD790" i="2"/>
  <c r="AD774" i="2"/>
  <c r="AD770" i="2"/>
  <c r="AD766" i="2"/>
  <c r="AD762" i="2"/>
  <c r="AD758" i="2"/>
  <c r="AD754" i="2"/>
  <c r="AD750" i="2"/>
  <c r="AD746" i="2"/>
  <c r="AD742" i="2"/>
  <c r="AD738" i="2"/>
  <c r="AD734" i="2"/>
  <c r="AD730" i="2"/>
  <c r="AD726" i="2"/>
  <c r="AD722" i="2"/>
  <c r="AD718" i="2"/>
  <c r="AD681" i="2"/>
  <c r="AD693" i="2"/>
  <c r="AC779" i="2"/>
  <c r="AC689" i="2"/>
  <c r="AC772" i="2"/>
  <c r="AC764" i="2"/>
  <c r="AC756" i="2"/>
  <c r="AC748" i="2"/>
  <c r="AC740" i="2"/>
  <c r="AC732" i="2"/>
  <c r="AC724" i="2"/>
  <c r="AC716" i="2"/>
  <c r="AD677" i="2"/>
  <c r="AD679" i="2"/>
  <c r="AD614" i="2"/>
  <c r="AD596" i="2"/>
  <c r="AD610" i="2"/>
  <c r="AC600" i="2"/>
  <c r="AC684" i="2"/>
  <c r="AC672" i="2"/>
  <c r="AD669" i="2"/>
  <c r="AC664" i="2"/>
  <c r="AD661" i="2"/>
  <c r="AC656" i="2"/>
  <c r="AD653" i="2"/>
  <c r="AC648" i="2"/>
  <c r="AD645" i="2"/>
  <c r="AC640" i="2"/>
  <c r="AD637" i="2"/>
  <c r="AC633" i="2"/>
  <c r="AD604" i="2"/>
  <c r="AD634" i="2"/>
  <c r="AD632" i="2"/>
  <c r="AD592" i="2"/>
  <c r="AC625" i="2"/>
  <c r="AC617" i="2"/>
  <c r="AC609" i="2"/>
  <c r="AC601" i="2"/>
  <c r="AD594" i="2"/>
  <c r="AC585" i="2"/>
  <c r="AD582" i="2"/>
  <c r="AC577" i="2"/>
  <c r="AD574" i="2"/>
  <c r="AC569" i="2"/>
  <c r="AD566" i="2"/>
  <c r="AC561" i="2"/>
  <c r="AD558" i="2"/>
  <c r="AC550" i="2"/>
  <c r="AD519" i="2"/>
  <c r="AD539" i="2"/>
  <c r="AC584" i="2"/>
  <c r="AC576" i="2"/>
  <c r="AC568" i="2"/>
  <c r="AC104" i="2"/>
  <c r="AC106" i="2"/>
  <c r="AC160" i="2"/>
  <c r="AC820" i="2"/>
  <c r="AC547" i="2"/>
  <c r="AC630" i="2"/>
  <c r="AC715" i="2"/>
  <c r="AC634" i="2"/>
  <c r="AC428" i="2"/>
  <c r="AD802" i="2"/>
  <c r="AC780" i="2"/>
  <c r="AD816" i="2"/>
  <c r="AD800" i="2"/>
  <c r="AC784" i="2"/>
  <c r="AD788" i="2"/>
  <c r="AD778" i="2"/>
  <c r="AC712" i="2"/>
  <c r="AD697" i="2"/>
  <c r="AD691" i="2"/>
  <c r="AC685" i="2"/>
  <c r="AC811" i="2"/>
  <c r="AC803" i="2"/>
  <c r="AC795" i="2"/>
  <c r="AC783" i="2"/>
  <c r="AC771" i="2"/>
  <c r="AD768" i="2"/>
  <c r="AC763" i="2"/>
  <c r="AD760" i="2"/>
  <c r="AC755" i="2"/>
  <c r="AD752" i="2"/>
  <c r="AC747" i="2"/>
  <c r="AD744" i="2"/>
  <c r="AC739" i="2"/>
  <c r="AD736" i="2"/>
  <c r="AC731" i="2"/>
  <c r="AD728" i="2"/>
  <c r="AC723" i="2"/>
  <c r="AD720" i="2"/>
  <c r="AD705" i="2"/>
  <c r="AD709" i="2"/>
  <c r="AD707" i="2"/>
  <c r="AD683" i="2"/>
  <c r="AC629" i="2"/>
  <c r="AC704" i="2"/>
  <c r="AC696" i="2"/>
  <c r="AC688" i="2"/>
  <c r="AD620" i="2"/>
  <c r="AD606" i="2"/>
  <c r="AC588" i="2"/>
  <c r="AC673" i="2"/>
  <c r="AC665" i="2"/>
  <c r="AC657" i="2"/>
  <c r="AC649" i="2"/>
  <c r="AC641" i="2"/>
  <c r="AD602" i="2"/>
  <c r="AC597" i="2"/>
  <c r="AD590" i="2"/>
  <c r="AD584" i="2"/>
  <c r="AD580" i="2"/>
  <c r="AD576" i="2"/>
  <c r="AD572" i="2"/>
  <c r="AD568" i="2"/>
  <c r="AD564" i="2"/>
  <c r="AD560" i="2"/>
  <c r="AD556" i="2"/>
  <c r="AD533" i="2"/>
  <c r="AD159" i="2"/>
  <c r="AC55" i="2"/>
  <c r="AC76" i="2"/>
  <c r="AC707" i="2"/>
  <c r="AC822" i="2"/>
  <c r="AC628" i="2"/>
  <c r="AC711" i="2"/>
  <c r="AC245" i="2"/>
  <c r="AC430" i="2"/>
  <c r="AD820" i="2"/>
  <c r="AD814" i="2"/>
  <c r="AD798" i="2"/>
  <c r="AD808" i="2"/>
  <c r="AD792" i="2"/>
  <c r="AD776" i="2"/>
  <c r="AD782" i="2"/>
  <c r="AD695" i="2"/>
  <c r="AC681" i="2"/>
  <c r="AD713" i="2"/>
  <c r="AC787" i="2"/>
  <c r="AC708" i="2"/>
  <c r="AD703" i="2"/>
  <c r="AD689" i="2"/>
  <c r="AC768" i="2"/>
  <c r="AC760" i="2"/>
  <c r="AC752" i="2"/>
  <c r="AC744" i="2"/>
  <c r="AC736" i="2"/>
  <c r="AC728" i="2"/>
  <c r="AC720" i="2"/>
  <c r="AD715" i="2"/>
  <c r="AD701" i="2"/>
  <c r="AC677" i="2"/>
  <c r="AD687" i="2"/>
  <c r="AC596" i="2"/>
  <c r="AD624" i="2"/>
  <c r="AD600" i="2"/>
  <c r="AC676" i="2"/>
  <c r="AD673" i="2"/>
  <c r="AC668" i="2"/>
  <c r="AD665" i="2"/>
  <c r="AC660" i="2"/>
  <c r="AD657" i="2"/>
  <c r="AC652" i="2"/>
  <c r="AD649" i="2"/>
  <c r="AC644" i="2"/>
  <c r="AD641" i="2"/>
  <c r="AC636" i="2"/>
  <c r="AD622" i="2"/>
  <c r="AD616" i="2"/>
  <c r="AC592" i="2"/>
  <c r="AC621" i="2"/>
  <c r="AC613" i="2"/>
  <c r="AC605" i="2"/>
  <c r="AC593" i="2"/>
  <c r="AD586" i="2"/>
  <c r="AC581" i="2"/>
  <c r="AD578" i="2"/>
  <c r="AC573" i="2"/>
  <c r="AD570" i="2"/>
  <c r="AC565" i="2"/>
  <c r="AD562" i="2"/>
  <c r="AC557" i="2"/>
  <c r="AD529" i="2"/>
  <c r="AD551" i="2"/>
  <c r="AD541" i="2"/>
  <c r="AD525" i="2"/>
  <c r="AC554" i="2"/>
  <c r="AC546" i="2"/>
  <c r="AD521" i="2"/>
  <c r="AC580" i="2"/>
  <c r="AC572" i="2"/>
  <c r="AC564" i="2"/>
  <c r="AC556" i="2"/>
  <c r="AD535" i="2"/>
  <c r="AD461" i="2"/>
  <c r="AC449" i="2"/>
  <c r="AC154" i="2"/>
  <c r="AC18" i="2"/>
  <c r="AC102" i="2"/>
  <c r="AC626" i="2"/>
  <c r="AC713" i="2"/>
  <c r="AC553" i="2"/>
  <c r="AC632" i="2"/>
  <c r="AC253" i="2"/>
  <c r="AC304" i="2"/>
  <c r="AD818" i="2"/>
  <c r="AD780" i="2"/>
  <c r="AD784" i="2"/>
  <c r="AD812" i="2"/>
  <c r="AD796" i="2"/>
  <c r="AC788" i="2"/>
  <c r="AD822" i="2"/>
  <c r="AD806" i="2"/>
  <c r="AD786" i="2"/>
  <c r="AD685" i="2"/>
  <c r="AC815" i="2"/>
  <c r="AC807" i="2"/>
  <c r="AC799" i="2"/>
  <c r="AC791" i="2"/>
  <c r="AC775" i="2"/>
  <c r="AD772" i="2"/>
  <c r="AC767" i="2"/>
  <c r="AD764" i="2"/>
  <c r="AC759" i="2"/>
  <c r="AD756" i="2"/>
  <c r="AC751" i="2"/>
  <c r="AD748" i="2"/>
  <c r="AC743" i="2"/>
  <c r="AD740" i="2"/>
  <c r="AC735" i="2"/>
  <c r="AD732" i="2"/>
  <c r="AC727" i="2"/>
  <c r="AD724" i="2"/>
  <c r="AC719" i="2"/>
  <c r="AD716" i="2"/>
  <c r="AD699" i="2"/>
  <c r="AD675" i="2"/>
  <c r="AD671" i="2"/>
  <c r="AD667" i="2"/>
  <c r="AD663" i="2"/>
  <c r="AD659" i="2"/>
  <c r="AD655" i="2"/>
  <c r="AD651" i="2"/>
  <c r="AD647" i="2"/>
  <c r="AD643" i="2"/>
  <c r="AD639" i="2"/>
  <c r="AD612" i="2"/>
  <c r="AD630" i="2"/>
  <c r="AD608" i="2"/>
  <c r="AC700" i="2"/>
  <c r="AC692" i="2"/>
  <c r="AC680" i="2"/>
  <c r="AD588" i="2"/>
  <c r="AC669" i="2"/>
  <c r="AC661" i="2"/>
  <c r="AC653" i="2"/>
  <c r="AC645" i="2"/>
  <c r="AC637" i="2"/>
  <c r="AD626" i="2"/>
  <c r="AD618" i="2"/>
  <c r="AD598" i="2"/>
  <c r="AC589" i="2"/>
  <c r="AD531" i="2"/>
  <c r="AD543" i="2"/>
  <c r="AD527" i="2"/>
  <c r="AC519" i="2"/>
  <c r="AD537" i="2"/>
  <c r="AD523" i="2"/>
  <c r="AD547" i="2"/>
  <c r="AD545" i="2"/>
  <c r="AC538" i="2"/>
  <c r="AC530" i="2"/>
  <c r="AC522" i="2"/>
  <c r="AC514" i="2"/>
  <c r="AD511" i="2"/>
  <c r="AC506" i="2"/>
  <c r="AD503" i="2"/>
  <c r="AC498" i="2"/>
  <c r="AD495" i="2"/>
  <c r="AC490" i="2"/>
  <c r="AD487" i="2"/>
  <c r="AD553" i="2"/>
  <c r="AC534" i="2"/>
  <c r="AC510" i="2"/>
  <c r="AD507" i="2"/>
  <c r="AC494" i="2"/>
  <c r="AD491" i="2"/>
  <c r="AC482" i="2"/>
  <c r="AD479" i="2"/>
  <c r="AC474" i="2"/>
  <c r="AC515" i="2"/>
  <c r="AC507" i="2"/>
  <c r="AC499" i="2"/>
  <c r="AC491" i="2"/>
  <c r="AC483" i="2"/>
  <c r="AC475" i="2"/>
  <c r="AD469" i="2"/>
  <c r="AD467" i="2"/>
  <c r="AD410" i="2"/>
  <c r="AD434" i="2"/>
  <c r="AC470" i="2"/>
  <c r="AC462" i="2"/>
  <c r="AD447" i="2"/>
  <c r="AC442" i="2"/>
  <c r="AD439" i="2"/>
  <c r="AD418" i="2"/>
  <c r="AD416" i="2"/>
  <c r="AC423" i="2"/>
  <c r="AC415" i="2"/>
  <c r="AC403" i="2"/>
  <c r="AD400" i="2"/>
  <c r="AC395" i="2"/>
  <c r="AD392" i="2"/>
  <c r="AD384" i="2"/>
  <c r="AD402" i="2"/>
  <c r="AD398" i="2"/>
  <c r="AD394" i="2"/>
  <c r="AD390" i="2"/>
  <c r="AC371" i="2"/>
  <c r="AC359" i="2"/>
  <c r="AC366" i="2"/>
  <c r="AD363" i="2"/>
  <c r="AC342" i="2"/>
  <c r="AD335" i="2"/>
  <c r="AD364" i="2"/>
  <c r="AC347" i="2"/>
  <c r="AD344" i="2"/>
  <c r="AC339" i="2"/>
  <c r="AD336" i="2"/>
  <c r="AD342" i="2"/>
  <c r="AD318" i="2"/>
  <c r="AC313" i="2"/>
  <c r="AD310" i="2"/>
  <c r="AD304" i="2"/>
  <c r="AC314" i="2"/>
  <c r="AC298" i="2"/>
  <c r="AD302" i="2"/>
  <c r="AC294" i="2"/>
  <c r="AC301" i="2"/>
  <c r="AD291" i="2"/>
  <c r="AD285" i="2"/>
  <c r="AD279" i="2"/>
  <c r="AD287" i="2"/>
  <c r="AC284" i="2"/>
  <c r="AD270" i="2"/>
  <c r="AD264" i="2"/>
  <c r="AD272" i="2"/>
  <c r="AC269" i="2"/>
  <c r="AD262" i="2"/>
  <c r="AD249" i="2"/>
  <c r="AC246" i="2"/>
  <c r="AC233" i="2"/>
  <c r="AC213" i="2"/>
  <c r="AD197" i="2"/>
  <c r="AC192" i="2"/>
  <c r="AC193" i="2"/>
  <c r="AD185" i="2"/>
  <c r="AD212" i="2"/>
  <c r="AD189" i="2"/>
  <c r="AC148" i="2"/>
  <c r="AC184" i="2"/>
  <c r="AD181" i="2"/>
  <c r="AC176" i="2"/>
  <c r="AD173" i="2"/>
  <c r="AC168" i="2"/>
  <c r="AC560" i="2"/>
  <c r="AC542" i="2"/>
  <c r="AD471" i="2"/>
  <c r="AD459" i="2"/>
  <c r="AD517" i="2"/>
  <c r="AD513" i="2"/>
  <c r="AD509" i="2"/>
  <c r="AD505" i="2"/>
  <c r="AD501" i="2"/>
  <c r="AD497" i="2"/>
  <c r="AD493" i="2"/>
  <c r="AD489" i="2"/>
  <c r="AD485" i="2"/>
  <c r="AD481" i="2"/>
  <c r="AD477" i="2"/>
  <c r="AD465" i="2"/>
  <c r="AC445" i="2"/>
  <c r="AC437" i="2"/>
  <c r="AC450" i="2"/>
  <c r="AC438" i="2"/>
  <c r="AD435" i="2"/>
  <c r="AC431" i="2"/>
  <c r="AD420" i="2"/>
  <c r="AC406" i="2"/>
  <c r="AD408" i="2"/>
  <c r="AC376" i="2"/>
  <c r="AD378" i="2"/>
  <c r="AC398" i="2"/>
  <c r="AC390" i="2"/>
  <c r="AC358" i="2"/>
  <c r="AD355" i="2"/>
  <c r="AD350" i="2"/>
  <c r="AC350" i="2"/>
  <c r="AC381" i="2"/>
  <c r="AC367" i="2"/>
  <c r="AC354" i="2"/>
  <c r="AD347" i="2"/>
  <c r="AC338" i="2"/>
  <c r="AC322" i="2"/>
  <c r="AD368" i="2"/>
  <c r="AD352" i="2"/>
  <c r="AC325" i="2"/>
  <c r="AD346" i="2"/>
  <c r="AC326" i="2"/>
  <c r="AC321" i="2"/>
  <c r="AD306" i="2"/>
  <c r="AC318" i="2"/>
  <c r="AD309" i="2"/>
  <c r="AD281" i="2"/>
  <c r="AD289" i="2"/>
  <c r="AD277" i="2"/>
  <c r="AC272" i="2"/>
  <c r="AC275" i="2"/>
  <c r="AC265" i="2"/>
  <c r="AC255" i="2"/>
  <c r="AC256" i="2"/>
  <c r="AD251" i="2"/>
  <c r="AD243" i="2"/>
  <c r="AD239" i="2"/>
  <c r="AC234" i="2"/>
  <c r="AC217" i="2"/>
  <c r="AD203" i="2"/>
  <c r="AD216" i="2"/>
  <c r="AD201" i="2"/>
  <c r="AD232" i="2"/>
  <c r="AD228" i="2"/>
  <c r="AC228" i="2"/>
  <c r="AD225" i="2"/>
  <c r="AC220" i="2"/>
  <c r="AD217" i="2"/>
  <c r="AC212" i="2"/>
  <c r="AD209" i="2"/>
  <c r="AC204" i="2"/>
  <c r="AD148" i="2"/>
  <c r="AC188" i="2"/>
  <c r="AD154" i="2"/>
  <c r="AC143" i="2"/>
  <c r="AC177" i="2"/>
  <c r="AC159" i="2"/>
  <c r="AD155" i="2"/>
  <c r="AC147" i="2"/>
  <c r="AC144" i="2"/>
  <c r="AC132" i="2"/>
  <c r="AD120" i="2"/>
  <c r="AD135" i="2"/>
  <c r="AC118" i="2"/>
  <c r="AC139" i="2"/>
  <c r="AD136" i="2"/>
  <c r="AC518" i="2"/>
  <c r="AD515" i="2"/>
  <c r="AC502" i="2"/>
  <c r="AD499" i="2"/>
  <c r="AC486" i="2"/>
  <c r="AD483" i="2"/>
  <c r="AC478" i="2"/>
  <c r="AD475" i="2"/>
  <c r="AD463" i="2"/>
  <c r="AC511" i="2"/>
  <c r="AC503" i="2"/>
  <c r="AC495" i="2"/>
  <c r="AC487" i="2"/>
  <c r="AC479" i="2"/>
  <c r="AD457" i="2"/>
  <c r="AD453" i="2"/>
  <c r="AD455" i="2"/>
  <c r="AC410" i="2"/>
  <c r="AD422" i="2"/>
  <c r="AC466" i="2"/>
  <c r="AC458" i="2"/>
  <c r="AC446" i="2"/>
  <c r="AD443" i="2"/>
  <c r="AC427" i="2"/>
  <c r="AC419" i="2"/>
  <c r="AC411" i="2"/>
  <c r="AD404" i="2"/>
  <c r="AC399" i="2"/>
  <c r="AD396" i="2"/>
  <c r="AC391" i="2"/>
  <c r="AD388" i="2"/>
  <c r="AC374" i="2"/>
  <c r="AD382" i="2"/>
  <c r="AC375" i="2"/>
  <c r="AD371" i="2"/>
  <c r="AC362" i="2"/>
  <c r="AD359" i="2"/>
  <c r="AC363" i="2"/>
  <c r="AD351" i="2"/>
  <c r="AD343" i="2"/>
  <c r="AC334" i="2"/>
  <c r="AD372" i="2"/>
  <c r="AD356" i="2"/>
  <c r="AD348" i="2"/>
  <c r="AC343" i="2"/>
  <c r="AD340" i="2"/>
  <c r="AC335" i="2"/>
  <c r="AD332" i="2"/>
  <c r="AD334" i="2"/>
  <c r="AC317" i="2"/>
  <c r="AD314" i="2"/>
  <c r="AC309" i="2"/>
  <c r="AC291" i="2"/>
  <c r="AC306" i="2"/>
  <c r="AD298" i="2"/>
  <c r="AD294" i="2"/>
  <c r="AD313" i="2"/>
  <c r="AC305" i="2"/>
  <c r="AC293" i="2"/>
  <c r="AC279" i="2"/>
  <c r="AC288" i="2"/>
  <c r="AC280" i="2"/>
  <c r="AC264" i="2"/>
  <c r="AC261" i="2"/>
  <c r="AD258" i="2"/>
  <c r="AD247" i="2"/>
  <c r="AC254" i="2"/>
  <c r="AC250" i="2"/>
  <c r="AD241" i="2"/>
  <c r="AD237" i="2"/>
  <c r="AD233" i="2"/>
  <c r="AC242" i="2"/>
  <c r="AC221" i="2"/>
  <c r="AC205" i="2"/>
  <c r="AC197" i="2"/>
  <c r="AC200" i="2"/>
  <c r="AD193" i="2"/>
  <c r="AC185" i="2"/>
  <c r="AD204" i="2"/>
  <c r="AC189" i="2"/>
  <c r="AC196" i="2"/>
  <c r="AC180" i="2"/>
  <c r="AD177" i="2"/>
  <c r="AC172" i="2"/>
  <c r="AD169" i="2"/>
  <c r="AC526" i="2"/>
  <c r="AD449" i="2"/>
  <c r="AD451" i="2"/>
  <c r="AD445" i="2"/>
  <c r="AD441" i="2"/>
  <c r="AD437" i="2"/>
  <c r="AD426" i="2"/>
  <c r="AD412" i="2"/>
  <c r="AC441" i="2"/>
  <c r="AD428" i="2"/>
  <c r="AD424" i="2"/>
  <c r="AC454" i="2"/>
  <c r="AC434" i="2"/>
  <c r="AD432" i="2"/>
  <c r="AD414" i="2"/>
  <c r="AD406" i="2"/>
  <c r="AC407" i="2"/>
  <c r="AD386" i="2"/>
  <c r="AD380" i="2"/>
  <c r="AD376" i="2"/>
  <c r="AC402" i="2"/>
  <c r="AC394" i="2"/>
  <c r="AC355" i="2"/>
  <c r="AC385" i="2"/>
  <c r="AC377" i="2"/>
  <c r="AC370" i="2"/>
  <c r="AD367" i="2"/>
  <c r="AC346" i="2"/>
  <c r="AD339" i="2"/>
  <c r="AD330" i="2"/>
  <c r="AD322" i="2"/>
  <c r="AD360" i="2"/>
  <c r="AC351" i="2"/>
  <c r="AD338" i="2"/>
  <c r="AC329" i="2"/>
  <c r="AD326" i="2"/>
  <c r="AC297" i="2"/>
  <c r="AC310" i="2"/>
  <c r="AD317" i="2"/>
  <c r="AC292" i="2"/>
  <c r="AD283" i="2"/>
  <c r="AC276" i="2"/>
  <c r="AD273" i="2"/>
  <c r="AD268" i="2"/>
  <c r="AD275" i="2"/>
  <c r="AD266" i="2"/>
  <c r="AC257" i="2"/>
  <c r="AD260" i="2"/>
  <c r="AD256" i="2"/>
  <c r="AC260" i="2"/>
  <c r="AD253" i="2"/>
  <c r="AC237" i="2"/>
  <c r="AC238" i="2"/>
  <c r="AD235" i="2"/>
  <c r="AC239" i="2"/>
  <c r="AC225" i="2"/>
  <c r="AC209" i="2"/>
  <c r="AD220" i="2"/>
  <c r="AD208" i="2"/>
  <c r="AC231" i="2"/>
  <c r="AD224" i="2"/>
  <c r="AC232" i="2"/>
  <c r="AD229" i="2"/>
  <c r="AC224" i="2"/>
  <c r="AD221" i="2"/>
  <c r="AC216" i="2"/>
  <c r="AD213" i="2"/>
  <c r="AC208" i="2"/>
  <c r="AD205" i="2"/>
  <c r="AC199" i="2"/>
  <c r="AC155" i="2"/>
  <c r="AD143" i="2"/>
  <c r="AC169" i="2"/>
  <c r="AC140" i="2"/>
  <c r="AC124" i="2"/>
  <c r="AD127" i="2"/>
  <c r="AD118" i="2"/>
  <c r="AD144" i="2"/>
  <c r="AD140" i="2"/>
  <c r="AC181" i="2"/>
  <c r="AC114" i="2"/>
  <c r="AD100" i="2"/>
  <c r="AC79" i="2"/>
  <c r="AC72" i="2"/>
  <c r="AD66" i="2"/>
  <c r="AD62" i="2"/>
  <c r="AC62" i="2"/>
  <c r="AD53" i="2"/>
  <c r="AD68" i="2"/>
  <c r="AC63" i="2"/>
  <c r="AD60" i="2"/>
  <c r="AC57" i="2"/>
  <c r="AC45" i="2"/>
  <c r="AD37" i="2"/>
  <c r="AC52" i="2"/>
  <c r="AD49" i="2"/>
  <c r="AC44" i="2"/>
  <c r="AD41" i="2"/>
  <c r="AD25" i="2"/>
  <c r="AC29" i="2"/>
  <c r="AD23" i="2"/>
  <c r="AC10" i="2"/>
  <c r="AC6" i="2"/>
  <c r="AD35" i="2"/>
  <c r="AC26" i="2"/>
  <c r="AC15" i="2"/>
  <c r="AC11" i="2"/>
  <c r="AD12" i="2"/>
  <c r="AD165" i="2"/>
  <c r="AD156" i="2"/>
  <c r="AC173" i="2"/>
  <c r="AC136" i="2"/>
  <c r="AD122" i="2"/>
  <c r="AC131" i="2"/>
  <c r="AD128" i="2"/>
  <c r="AC122" i="2"/>
  <c r="AC117" i="2"/>
  <c r="AD114" i="2"/>
  <c r="AC109" i="2"/>
  <c r="AD98" i="2"/>
  <c r="AC88" i="2"/>
  <c r="AC80" i="2"/>
  <c r="AC75" i="2"/>
  <c r="AC95" i="2"/>
  <c r="AD92" i="2"/>
  <c r="AC87" i="2"/>
  <c r="AD84" i="2"/>
  <c r="AC71" i="2"/>
  <c r="AC56" i="2"/>
  <c r="AD51" i="2"/>
  <c r="AD47" i="2"/>
  <c r="AD43" i="2"/>
  <c r="AD39" i="2"/>
  <c r="AD29" i="2"/>
  <c r="AC30" i="2"/>
  <c r="AC21" i="2"/>
  <c r="AC7" i="2"/>
  <c r="AC165" i="2"/>
  <c r="AD152" i="2"/>
  <c r="AC128" i="2"/>
  <c r="AD139" i="2"/>
  <c r="AC121" i="2"/>
  <c r="AD96" i="2"/>
  <c r="AD108" i="2"/>
  <c r="AC110" i="2"/>
  <c r="AD72" i="2"/>
  <c r="AC74" i="2"/>
  <c r="AD57" i="2"/>
  <c r="AC66" i="2"/>
  <c r="AC67" i="2"/>
  <c r="AD64" i="2"/>
  <c r="AC59" i="2"/>
  <c r="AC49" i="2"/>
  <c r="AC41" i="2"/>
  <c r="AC48" i="2"/>
  <c r="AD45" i="2"/>
  <c r="AD33" i="2"/>
  <c r="AC25" i="2"/>
  <c r="AC38" i="2"/>
  <c r="AC22" i="2"/>
  <c r="AD21" i="2"/>
  <c r="AD11" i="2"/>
  <c r="AC34" i="2"/>
  <c r="AD27" i="2"/>
  <c r="AC19" i="2"/>
  <c r="AD15" i="2"/>
  <c r="AD7" i="2"/>
  <c r="AD8" i="2"/>
  <c r="AC164" i="2"/>
  <c r="AC151" i="2"/>
  <c r="AD160" i="2"/>
  <c r="AD131" i="2"/>
  <c r="AC135" i="2"/>
  <c r="AD132" i="2"/>
  <c r="AC127" i="2"/>
  <c r="AD124" i="2"/>
  <c r="AD116" i="2"/>
  <c r="AD112" i="2"/>
  <c r="AC107" i="2"/>
  <c r="AC113" i="2"/>
  <c r="AD110" i="2"/>
  <c r="AC103" i="2"/>
  <c r="AD104" i="2"/>
  <c r="AD102" i="2"/>
  <c r="AC92" i="2"/>
  <c r="AC84" i="2"/>
  <c r="AD78" i="2"/>
  <c r="AD94" i="2"/>
  <c r="AD90" i="2"/>
  <c r="AD86" i="2"/>
  <c r="AD82" i="2"/>
  <c r="AD76" i="2"/>
  <c r="AD70" i="2"/>
  <c r="AC99" i="2"/>
  <c r="AC91" i="2"/>
  <c r="AD88" i="2"/>
  <c r="AC83" i="2"/>
  <c r="AD80" i="2"/>
  <c r="AC33" i="2"/>
  <c r="AD31" i="2"/>
  <c r="AD18" i="2"/>
  <c r="AC14" i="2"/>
  <c r="AD16" i="2"/>
  <c r="Z240" i="2"/>
  <c r="Z242" i="2"/>
  <c r="Y244" i="2"/>
  <c r="AE244" i="2" s="1"/>
  <c r="AT244" i="2" s="1"/>
  <c r="Z248" i="2"/>
  <c r="Z252" i="2"/>
  <c r="Z254" i="2"/>
  <c r="Z257" i="2"/>
  <c r="Y259" i="2"/>
  <c r="Z261" i="2"/>
  <c r="Z263" i="2"/>
  <c r="Y267" i="2"/>
  <c r="Y271" i="2"/>
  <c r="Y273" i="2"/>
  <c r="Y277" i="2"/>
  <c r="Z280" i="2"/>
  <c r="Y283" i="2"/>
  <c r="Y285" i="2"/>
  <c r="Z288" i="2"/>
  <c r="Y295" i="2"/>
  <c r="Y296" i="2"/>
  <c r="Y299" i="2"/>
  <c r="Y303" i="2"/>
  <c r="Z304" i="2"/>
  <c r="Y308" i="2"/>
  <c r="Y311" i="2"/>
  <c r="Y312" i="2"/>
  <c r="Y236" i="2"/>
  <c r="Z244" i="2"/>
  <c r="Y247" i="2"/>
  <c r="Y262" i="2"/>
  <c r="Y266" i="2"/>
  <c r="Z267" i="2"/>
  <c r="Y290" i="2"/>
  <c r="Z295" i="2"/>
  <c r="Z299" i="2"/>
  <c r="Z303" i="2"/>
  <c r="Y307" i="2"/>
  <c r="Z308" i="2"/>
  <c r="AF308" i="2" s="1"/>
  <c r="AU308" i="2" s="1"/>
  <c r="Z236" i="2"/>
  <c r="Y241" i="2"/>
  <c r="Z250" i="2"/>
  <c r="Y251" i="2"/>
  <c r="Y258" i="2"/>
  <c r="Z269" i="2"/>
  <c r="Y274" i="2"/>
  <c r="Y278" i="2"/>
  <c r="Y281" i="2"/>
  <c r="Y282" i="2"/>
  <c r="Y286" i="2"/>
  <c r="Z290" i="2"/>
  <c r="Z292" i="2"/>
  <c r="Y293" i="2"/>
  <c r="Z297" i="2"/>
  <c r="Y300" i="2"/>
  <c r="Z312" i="2"/>
  <c r="Y315" i="2"/>
  <c r="Y320" i="2"/>
  <c r="Z324" i="2"/>
  <c r="Z327" i="2"/>
  <c r="Z234" i="2"/>
  <c r="Y235" i="2"/>
  <c r="Y240" i="2"/>
  <c r="Z246" i="2"/>
  <c r="Y263" i="2"/>
  <c r="Z265" i="2"/>
  <c r="AF265" i="2" s="1"/>
  <c r="AU265" i="2" s="1"/>
  <c r="Z271" i="2"/>
  <c r="Z274" i="2"/>
  <c r="Z278" i="2"/>
  <c r="Z282" i="2"/>
  <c r="Z286" i="2"/>
  <c r="Z300" i="2"/>
  <c r="Z238" i="2"/>
  <c r="Y243" i="2"/>
  <c r="Y245" i="2"/>
  <c r="Y248" i="2"/>
  <c r="Y249" i="2"/>
  <c r="Y252" i="2"/>
  <c r="Y255" i="2"/>
  <c r="Z259" i="2"/>
  <c r="Z276" i="2"/>
  <c r="Z284" i="2"/>
  <c r="Z296" i="2"/>
  <c r="Y316" i="2"/>
  <c r="Y319" i="2"/>
  <c r="Z323" i="2"/>
  <c r="Z328" i="2"/>
  <c r="Z320" i="2"/>
  <c r="Y323" i="2"/>
  <c r="Z311" i="2"/>
  <c r="Z315" i="2"/>
  <c r="Z316" i="2"/>
  <c r="Z319" i="2"/>
  <c r="Z331" i="2"/>
  <c r="Z333" i="2"/>
  <c r="Y337" i="2"/>
  <c r="Y340" i="2"/>
  <c r="Z349" i="2"/>
  <c r="Z353" i="2"/>
  <c r="Y356" i="2"/>
  <c r="Y360" i="2"/>
  <c r="Y361" i="2"/>
  <c r="Z365" i="2"/>
  <c r="Z369" i="2"/>
  <c r="Z373" i="2"/>
  <c r="Y374" i="2"/>
  <c r="Z377" i="2"/>
  <c r="Z381" i="2"/>
  <c r="Y386" i="2"/>
  <c r="Z389" i="2"/>
  <c r="Y393" i="2"/>
  <c r="Z395" i="2"/>
  <c r="Y400" i="2"/>
  <c r="Y324" i="2"/>
  <c r="Y328" i="2"/>
  <c r="Y330" i="2"/>
  <c r="Y332" i="2"/>
  <c r="Z341" i="2"/>
  <c r="Y345" i="2"/>
  <c r="Y348" i="2"/>
  <c r="Z354" i="2"/>
  <c r="Z357" i="2"/>
  <c r="Y364" i="2"/>
  <c r="Z370" i="2"/>
  <c r="Y372" i="2"/>
  <c r="Z379" i="2"/>
  <c r="Z383" i="2"/>
  <c r="Y384" i="2"/>
  <c r="Y387" i="2"/>
  <c r="Y392" i="2"/>
  <c r="Z397" i="2"/>
  <c r="Y401" i="2"/>
  <c r="AE401" i="2" s="1"/>
  <c r="AT401" i="2" s="1"/>
  <c r="Z403" i="2"/>
  <c r="Y333" i="2"/>
  <c r="Y341" i="2"/>
  <c r="Y349" i="2"/>
  <c r="AE349" i="2" s="1"/>
  <c r="AT349" i="2" s="1"/>
  <c r="Y353" i="2"/>
  <c r="Z366" i="2"/>
  <c r="Z387" i="2"/>
  <c r="Y388" i="2"/>
  <c r="Y389" i="2"/>
  <c r="Z391" i="2"/>
  <c r="Z405" i="2"/>
  <c r="Y408" i="2"/>
  <c r="Z411" i="2"/>
  <c r="Z415" i="2"/>
  <c r="Y421" i="2"/>
  <c r="Z423" i="2"/>
  <c r="Y425" i="2"/>
  <c r="Z427" i="2"/>
  <c r="Y429" i="2"/>
  <c r="AE429" i="2" s="1"/>
  <c r="AT429" i="2" s="1"/>
  <c r="Y430" i="2"/>
  <c r="Z431" i="2"/>
  <c r="Z433" i="2"/>
  <c r="Y444" i="2"/>
  <c r="Z446" i="2"/>
  <c r="Y331" i="2"/>
  <c r="Z361" i="2"/>
  <c r="Y365" i="2"/>
  <c r="Y369" i="2"/>
  <c r="Y383" i="2"/>
  <c r="Y404" i="2"/>
  <c r="Y409" i="2"/>
  <c r="Y413" i="2"/>
  <c r="Y417" i="2"/>
  <c r="Z421" i="2"/>
  <c r="Z425" i="2"/>
  <c r="Z429" i="2"/>
  <c r="Y436" i="2"/>
  <c r="Z438" i="2"/>
  <c r="Y440" i="2"/>
  <c r="Z442" i="2"/>
  <c r="Z444" i="2"/>
  <c r="Y448" i="2"/>
  <c r="Z450" i="2"/>
  <c r="Y452" i="2"/>
  <c r="Z454" i="2"/>
  <c r="Z456" i="2"/>
  <c r="Z460" i="2"/>
  <c r="Y463" i="2"/>
  <c r="Z466" i="2"/>
  <c r="Y468" i="2"/>
  <c r="Y473" i="2"/>
  <c r="Z482" i="2"/>
  <c r="Z484" i="2"/>
  <c r="Y488" i="2"/>
  <c r="Y489" i="2"/>
  <c r="Z498" i="2"/>
  <c r="Z500" i="2"/>
  <c r="Y327" i="2"/>
  <c r="Y336" i="2"/>
  <c r="Z337" i="2"/>
  <c r="Y344" i="2"/>
  <c r="Z345" i="2"/>
  <c r="Y352" i="2"/>
  <c r="Y373" i="2"/>
  <c r="Z401" i="2"/>
  <c r="Z409" i="2"/>
  <c r="Z413" i="2"/>
  <c r="Z417" i="2"/>
  <c r="Y418" i="2"/>
  <c r="Y428" i="2"/>
  <c r="Z436" i="2"/>
  <c r="Z440" i="2"/>
  <c r="Y443" i="2"/>
  <c r="Y357" i="2"/>
  <c r="Y368" i="2"/>
  <c r="Y379" i="2"/>
  <c r="Z385" i="2"/>
  <c r="Z393" i="2"/>
  <c r="Y396" i="2"/>
  <c r="Y397" i="2"/>
  <c r="Z399" i="2"/>
  <c r="Y405" i="2"/>
  <c r="Z407" i="2"/>
  <c r="Z419" i="2"/>
  <c r="Y422" i="2"/>
  <c r="Y424" i="2"/>
  <c r="Y433" i="2"/>
  <c r="Y435" i="2"/>
  <c r="Y439" i="2"/>
  <c r="Y447" i="2"/>
  <c r="Y457" i="2"/>
  <c r="Y459" i="2"/>
  <c r="Y461" i="2"/>
  <c r="Z464" i="2"/>
  <c r="Z472" i="2"/>
  <c r="Z474" i="2"/>
  <c r="Z476" i="2"/>
  <c r="Y480" i="2"/>
  <c r="Y481" i="2"/>
  <c r="Z490" i="2"/>
  <c r="Z492" i="2"/>
  <c r="Y496" i="2"/>
  <c r="Y497" i="2"/>
  <c r="Y456" i="2"/>
  <c r="Z458" i="2"/>
  <c r="Y464" i="2"/>
  <c r="Z468" i="2"/>
  <c r="Y472" i="2"/>
  <c r="Y476" i="2"/>
  <c r="AE476" i="2" s="1"/>
  <c r="AT476" i="2" s="1"/>
  <c r="Y485" i="2"/>
  <c r="Z486" i="2"/>
  <c r="Z496" i="2"/>
  <c r="Y504" i="2"/>
  <c r="Y505" i="2"/>
  <c r="Z514" i="2"/>
  <c r="Z516" i="2"/>
  <c r="Z518" i="2"/>
  <c r="Y520" i="2"/>
  <c r="Y524" i="2"/>
  <c r="Y528" i="2"/>
  <c r="Y532" i="2"/>
  <c r="Z536" i="2"/>
  <c r="Z540" i="2"/>
  <c r="Z544" i="2"/>
  <c r="Y548" i="2"/>
  <c r="Y549" i="2"/>
  <c r="Z550" i="2"/>
  <c r="Z552" i="2"/>
  <c r="Z559" i="2"/>
  <c r="Y563" i="2"/>
  <c r="Z565" i="2"/>
  <c r="AF565" i="2" s="1"/>
  <c r="AU565" i="2" s="1"/>
  <c r="Y570" i="2"/>
  <c r="Z452" i="2"/>
  <c r="Y453" i="2"/>
  <c r="Y460" i="2"/>
  <c r="Z462" i="2"/>
  <c r="Z473" i="2"/>
  <c r="Y477" i="2"/>
  <c r="Z478" i="2"/>
  <c r="Z488" i="2"/>
  <c r="Y500" i="2"/>
  <c r="Z502" i="2"/>
  <c r="Z504" i="2"/>
  <c r="Y508" i="2"/>
  <c r="Y509" i="2"/>
  <c r="Z520" i="2"/>
  <c r="Z524" i="2"/>
  <c r="Z528" i="2"/>
  <c r="Y529" i="2"/>
  <c r="Z532" i="2"/>
  <c r="Z548" i="2"/>
  <c r="Y558" i="2"/>
  <c r="Z563" i="2"/>
  <c r="Y567" i="2"/>
  <c r="Z569" i="2"/>
  <c r="Y574" i="2"/>
  <c r="Z579" i="2"/>
  <c r="Y583" i="2"/>
  <c r="Z585" i="2"/>
  <c r="Y590" i="2"/>
  <c r="Z595" i="2"/>
  <c r="Y598" i="2"/>
  <c r="Y603" i="2"/>
  <c r="Y611" i="2"/>
  <c r="Y616" i="2"/>
  <c r="Y618" i="2"/>
  <c r="Y620" i="2"/>
  <c r="Y622" i="2"/>
  <c r="Z625" i="2"/>
  <c r="Y627" i="2"/>
  <c r="Y628" i="2"/>
  <c r="Z470" i="2"/>
  <c r="Y471" i="2"/>
  <c r="Z480" i="2"/>
  <c r="Y492" i="2"/>
  <c r="Z506" i="2"/>
  <c r="Z508" i="2"/>
  <c r="Y512" i="2"/>
  <c r="Y513" i="2"/>
  <c r="Z530" i="2"/>
  <c r="Y533" i="2"/>
  <c r="Y535" i="2"/>
  <c r="Z538" i="2"/>
  <c r="Z542" i="2"/>
  <c r="Y547" i="2"/>
  <c r="Y555" i="2"/>
  <c r="Z557" i="2"/>
  <c r="Y562" i="2"/>
  <c r="Z448" i="2"/>
  <c r="Y465" i="2"/>
  <c r="Y467" i="2"/>
  <c r="Y484" i="2"/>
  <c r="Y493" i="2"/>
  <c r="Z494" i="2"/>
  <c r="Y501" i="2"/>
  <c r="Z510" i="2"/>
  <c r="Z512" i="2"/>
  <c r="Y516" i="2"/>
  <c r="Y517" i="2"/>
  <c r="Z522" i="2"/>
  <c r="AF522" i="2" s="1"/>
  <c r="AU522" i="2" s="1"/>
  <c r="Z526" i="2"/>
  <c r="Y531" i="2"/>
  <c r="Z534" i="2"/>
  <c r="Y536" i="2"/>
  <c r="Y540" i="2"/>
  <c r="Y544" i="2"/>
  <c r="Y552" i="2"/>
  <c r="Z555" i="2"/>
  <c r="Y559" i="2"/>
  <c r="Z561" i="2"/>
  <c r="Y566" i="2"/>
  <c r="Z571" i="2"/>
  <c r="Y575" i="2"/>
  <c r="AE575" i="2" s="1"/>
  <c r="AT575" i="2" s="1"/>
  <c r="Z577" i="2"/>
  <c r="Y582" i="2"/>
  <c r="Z587" i="2"/>
  <c r="Z591" i="2"/>
  <c r="AF591" i="2" s="1"/>
  <c r="AU591" i="2" s="1"/>
  <c r="Z597" i="2"/>
  <c r="Y599" i="2"/>
  <c r="Z601" i="2"/>
  <c r="Z607" i="2"/>
  <c r="Z615" i="2"/>
  <c r="Z619" i="2"/>
  <c r="Z621" i="2"/>
  <c r="Y623" i="2"/>
  <c r="Y626" i="2"/>
  <c r="Y631" i="2"/>
  <c r="Z583" i="2"/>
  <c r="Y586" i="2"/>
  <c r="Y587" i="2"/>
  <c r="Z589" i="2"/>
  <c r="Y602" i="2"/>
  <c r="Y604" i="2"/>
  <c r="Z611" i="2"/>
  <c r="Y615" i="2"/>
  <c r="Z617" i="2"/>
  <c r="Z623" i="2"/>
  <c r="Z627" i="2"/>
  <c r="Z631" i="2"/>
  <c r="Y634" i="2"/>
  <c r="Y638" i="2"/>
  <c r="Y639" i="2"/>
  <c r="Z648" i="2"/>
  <c r="Z650" i="2"/>
  <c r="Y654" i="2"/>
  <c r="Y655" i="2"/>
  <c r="Z664" i="2"/>
  <c r="Z666" i="2"/>
  <c r="Y670" i="2"/>
  <c r="Y671" i="2"/>
  <c r="Y678" i="2"/>
  <c r="Y682" i="2"/>
  <c r="Y686" i="2"/>
  <c r="Z690" i="2"/>
  <c r="Z694" i="2"/>
  <c r="Z696" i="2"/>
  <c r="Y698" i="2"/>
  <c r="Z700" i="2"/>
  <c r="Y702" i="2"/>
  <c r="Y714" i="2"/>
  <c r="Z723" i="2"/>
  <c r="Z725" i="2"/>
  <c r="Y729" i="2"/>
  <c r="Y730" i="2"/>
  <c r="Z575" i="2"/>
  <c r="Y578" i="2"/>
  <c r="Y579" i="2"/>
  <c r="Z581" i="2"/>
  <c r="Y591" i="2"/>
  <c r="Z599" i="2"/>
  <c r="Z603" i="2"/>
  <c r="Z609" i="2"/>
  <c r="Y619" i="2"/>
  <c r="Z636" i="2"/>
  <c r="Z638" i="2"/>
  <c r="AF638" i="2" s="1"/>
  <c r="AU638" i="2" s="1"/>
  <c r="Y642" i="2"/>
  <c r="Y643" i="2"/>
  <c r="Z652" i="2"/>
  <c r="Z654" i="2"/>
  <c r="Y658" i="2"/>
  <c r="Y659" i="2"/>
  <c r="Z668" i="2"/>
  <c r="Z670" i="2"/>
  <c r="Y674" i="2"/>
  <c r="Y675" i="2"/>
  <c r="Z678" i="2"/>
  <c r="Y679" i="2"/>
  <c r="Z682" i="2"/>
  <c r="Z684" i="2"/>
  <c r="Z686" i="2"/>
  <c r="Y687" i="2"/>
  <c r="Z698" i="2"/>
  <c r="Z702" i="2"/>
  <c r="Z704" i="2"/>
  <c r="Y706" i="2"/>
  <c r="Z708" i="2"/>
  <c r="Y710" i="2"/>
  <c r="Y711" i="2"/>
  <c r="Z712" i="2"/>
  <c r="Z714" i="2"/>
  <c r="Y717" i="2"/>
  <c r="Y718" i="2"/>
  <c r="Z567" i="2"/>
  <c r="Y571" i="2"/>
  <c r="Z573" i="2"/>
  <c r="Y607" i="2"/>
  <c r="Z633" i="2"/>
  <c r="Y635" i="2"/>
  <c r="Z640" i="2"/>
  <c r="Z642" i="2"/>
  <c r="Y646" i="2"/>
  <c r="Y647" i="2"/>
  <c r="Z656" i="2"/>
  <c r="Z658" i="2"/>
  <c r="Y662" i="2"/>
  <c r="Y663" i="2"/>
  <c r="Z672" i="2"/>
  <c r="Z674" i="2"/>
  <c r="Z680" i="2"/>
  <c r="Z692" i="2"/>
  <c r="Z706" i="2"/>
  <c r="Z710" i="2"/>
  <c r="Z717" i="2"/>
  <c r="Y721" i="2"/>
  <c r="Y722" i="2"/>
  <c r="Z593" i="2"/>
  <c r="Y594" i="2"/>
  <c r="AE594" i="2" s="1"/>
  <c r="AT594" i="2" s="1"/>
  <c r="Y595" i="2"/>
  <c r="Z605" i="2"/>
  <c r="Y606" i="2"/>
  <c r="Z613" i="2"/>
  <c r="Z635" i="2"/>
  <c r="Z644" i="2"/>
  <c r="Z646" i="2"/>
  <c r="Y650" i="2"/>
  <c r="Y651" i="2"/>
  <c r="Z660" i="2"/>
  <c r="Z662" i="2"/>
  <c r="Y666" i="2"/>
  <c r="Y667" i="2"/>
  <c r="Z676" i="2"/>
  <c r="Y683" i="2"/>
  <c r="Z688" i="2"/>
  <c r="Y690" i="2"/>
  <c r="Y694" i="2"/>
  <c r="Y699" i="2"/>
  <c r="Y701" i="2"/>
  <c r="Y703" i="2"/>
  <c r="Y705" i="2"/>
  <c r="Y709" i="2"/>
  <c r="Z719" i="2"/>
  <c r="Z721" i="2"/>
  <c r="Y725" i="2"/>
  <c r="Y726" i="2"/>
  <c r="Z735" i="2"/>
  <c r="Z737" i="2"/>
  <c r="Y741" i="2"/>
  <c r="Y742" i="2"/>
  <c r="Z751" i="2"/>
  <c r="Z753" i="2"/>
  <c r="Z733" i="2"/>
  <c r="Y734" i="2"/>
  <c r="Y737" i="2"/>
  <c r="Y746" i="2"/>
  <c r="Z749" i="2"/>
  <c r="Y754" i="2"/>
  <c r="Y757" i="2"/>
  <c r="Y758" i="2"/>
  <c r="Z767" i="2"/>
  <c r="Z769" i="2"/>
  <c r="Y773" i="2"/>
  <c r="Z779" i="2"/>
  <c r="Y790" i="2"/>
  <c r="Z793" i="2"/>
  <c r="Z803" i="2"/>
  <c r="Y806" i="2"/>
  <c r="Y808" i="2"/>
  <c r="Z811" i="2"/>
  <c r="Z815" i="2"/>
  <c r="Z9" i="2"/>
  <c r="Z13" i="2"/>
  <c r="Z17" i="2"/>
  <c r="Z24" i="2"/>
  <c r="Y35" i="2"/>
  <c r="Y37" i="2"/>
  <c r="Y39" i="2"/>
  <c r="Y40" i="2"/>
  <c r="Y42" i="2"/>
  <c r="Y43" i="2"/>
  <c r="Z54" i="2"/>
  <c r="Z61" i="2"/>
  <c r="Y65" i="2"/>
  <c r="Z67" i="2"/>
  <c r="Z69" i="2"/>
  <c r="Z731" i="2"/>
  <c r="Y750" i="2"/>
  <c r="Y753" i="2"/>
  <c r="Z755" i="2"/>
  <c r="Z757" i="2"/>
  <c r="Y761" i="2"/>
  <c r="Y762" i="2"/>
  <c r="Z771" i="2"/>
  <c r="Z773" i="2"/>
  <c r="Z775" i="2"/>
  <c r="Y782" i="2"/>
  <c r="Z787" i="2"/>
  <c r="Y789" i="2"/>
  <c r="Z795" i="2"/>
  <c r="Z799" i="2"/>
  <c r="Y804" i="2"/>
  <c r="Z807" i="2"/>
  <c r="Y809" i="2"/>
  <c r="Y813" i="2"/>
  <c r="Y817" i="2"/>
  <c r="Y12" i="2"/>
  <c r="Y23" i="2"/>
  <c r="Z26" i="2"/>
  <c r="Y28" i="2"/>
  <c r="Y32" i="2"/>
  <c r="Z34" i="2"/>
  <c r="Z40" i="2"/>
  <c r="Z42" i="2"/>
  <c r="Y46" i="2"/>
  <c r="Y47" i="2"/>
  <c r="Y51" i="2"/>
  <c r="Y60" i="2"/>
  <c r="Z65" i="2"/>
  <c r="Z71" i="2"/>
  <c r="Y73" i="2"/>
  <c r="Y74" i="2"/>
  <c r="Y81" i="2"/>
  <c r="Y82" i="2"/>
  <c r="Z741" i="2"/>
  <c r="Z743" i="2"/>
  <c r="Y745" i="2"/>
  <c r="Z747" i="2"/>
  <c r="Z759" i="2"/>
  <c r="Z761" i="2"/>
  <c r="Y765" i="2"/>
  <c r="Y766" i="2"/>
  <c r="Y777" i="2"/>
  <c r="Y781" i="2"/>
  <c r="Y785" i="2"/>
  <c r="Z789" i="2"/>
  <c r="Z791" i="2"/>
  <c r="Y797" i="2"/>
  <c r="Y801" i="2"/>
  <c r="Y805" i="2"/>
  <c r="Z809" i="2"/>
  <c r="Z813" i="2"/>
  <c r="Z817" i="2"/>
  <c r="Y818" i="2"/>
  <c r="Y821" i="2"/>
  <c r="Y8" i="2"/>
  <c r="Z10" i="2"/>
  <c r="Z14" i="2"/>
  <c r="Y20" i="2"/>
  <c r="Z22" i="2"/>
  <c r="Z28" i="2"/>
  <c r="Z30" i="2"/>
  <c r="Z32" i="2"/>
  <c r="Y36" i="2"/>
  <c r="Z38" i="2"/>
  <c r="Z44" i="2"/>
  <c r="Z46" i="2"/>
  <c r="Y50" i="2"/>
  <c r="Y53" i="2"/>
  <c r="Y58" i="2"/>
  <c r="Z59" i="2"/>
  <c r="Y64" i="2"/>
  <c r="Y68" i="2"/>
  <c r="Z727" i="2"/>
  <c r="Z729" i="2"/>
  <c r="Y733" i="2"/>
  <c r="Y738" i="2"/>
  <c r="Z739" i="2"/>
  <c r="Z745" i="2"/>
  <c r="Y749" i="2"/>
  <c r="Z763" i="2"/>
  <c r="Z765" i="2"/>
  <c r="Y769" i="2"/>
  <c r="Y770" i="2"/>
  <c r="Y774" i="2"/>
  <c r="Z777" i="2"/>
  <c r="Y778" i="2"/>
  <c r="Z781" i="2"/>
  <c r="Z783" i="2"/>
  <c r="Z785" i="2"/>
  <c r="Y786" i="2"/>
  <c r="Y793" i="2"/>
  <c r="Z797" i="2"/>
  <c r="Z801" i="2"/>
  <c r="Y802" i="2"/>
  <c r="Z805" i="2"/>
  <c r="Z819" i="2"/>
  <c r="Z821" i="2"/>
  <c r="Y9" i="2"/>
  <c r="Y13" i="2"/>
  <c r="Y16" i="2"/>
  <c r="Y17" i="2"/>
  <c r="Z20" i="2"/>
  <c r="Y24" i="2"/>
  <c r="Y27" i="2"/>
  <c r="Y31" i="2"/>
  <c r="Z36" i="2"/>
  <c r="Z48" i="2"/>
  <c r="Z50" i="2"/>
  <c r="Z52" i="2"/>
  <c r="AF52" i="2" s="1"/>
  <c r="AU52" i="2" s="1"/>
  <c r="Y54" i="2"/>
  <c r="Y55" i="2"/>
  <c r="Z56" i="2"/>
  <c r="Z58" i="2"/>
  <c r="Y61" i="2"/>
  <c r="Z63" i="2"/>
  <c r="Y69" i="2"/>
  <c r="Y72" i="2"/>
  <c r="Z77" i="2"/>
  <c r="Z83" i="2"/>
  <c r="Z85" i="2"/>
  <c r="Z81" i="2"/>
  <c r="Y89" i="2"/>
  <c r="Y90" i="2"/>
  <c r="Y94" i="2"/>
  <c r="Y100" i="2"/>
  <c r="Z117" i="2"/>
  <c r="Y123" i="2"/>
  <c r="Z125" i="2"/>
  <c r="Z126" i="2"/>
  <c r="Z129" i="2"/>
  <c r="Z130" i="2"/>
  <c r="Z133" i="2"/>
  <c r="Z134" i="2"/>
  <c r="Z137" i="2"/>
  <c r="Z138" i="2"/>
  <c r="Z141" i="2"/>
  <c r="Z142" i="2"/>
  <c r="Z145" i="2"/>
  <c r="Z146" i="2"/>
  <c r="Z151" i="2"/>
  <c r="Y156" i="2"/>
  <c r="Y157" i="2"/>
  <c r="Z158" i="2"/>
  <c r="Z161" i="2"/>
  <c r="Z162" i="2"/>
  <c r="Z163" i="2"/>
  <c r="Z168" i="2"/>
  <c r="Z170" i="2"/>
  <c r="Z171" i="2"/>
  <c r="Z176" i="2"/>
  <c r="Z178" i="2"/>
  <c r="Z179" i="2"/>
  <c r="Z184" i="2"/>
  <c r="Z186" i="2"/>
  <c r="Y187" i="2"/>
  <c r="Y190" i="2"/>
  <c r="Y191" i="2"/>
  <c r="Z196" i="2"/>
  <c r="Z202" i="2"/>
  <c r="Z215" i="2"/>
  <c r="Z219" i="2"/>
  <c r="Y226" i="2"/>
  <c r="Y230" i="2"/>
  <c r="Y85" i="2"/>
  <c r="Z89" i="2"/>
  <c r="Y93" i="2"/>
  <c r="Z95" i="2"/>
  <c r="Y97" i="2"/>
  <c r="Y98" i="2"/>
  <c r="Z99" i="2"/>
  <c r="Z103" i="2"/>
  <c r="Y105" i="2"/>
  <c r="Y106" i="2"/>
  <c r="Y111" i="2"/>
  <c r="Y112" i="2"/>
  <c r="Y119" i="2"/>
  <c r="Z121" i="2"/>
  <c r="Z123" i="2"/>
  <c r="Y149" i="2"/>
  <c r="Y153" i="2"/>
  <c r="Z154" i="2"/>
  <c r="Z157" i="2"/>
  <c r="Y166" i="2"/>
  <c r="Y167" i="2"/>
  <c r="Y174" i="2"/>
  <c r="Y175" i="2"/>
  <c r="Y182" i="2"/>
  <c r="Y183" i="2"/>
  <c r="Z187" i="2"/>
  <c r="Z190" i="2"/>
  <c r="Z191" i="2"/>
  <c r="Y194" i="2"/>
  <c r="Y198" i="2"/>
  <c r="Y199" i="2"/>
  <c r="Y206" i="2"/>
  <c r="Y207" i="2"/>
  <c r="Y210" i="2"/>
  <c r="Y211" i="2"/>
  <c r="Y214" i="2"/>
  <c r="Y218" i="2"/>
  <c r="Y222" i="2"/>
  <c r="Z226" i="2"/>
  <c r="Y227" i="2"/>
  <c r="Z230" i="2"/>
  <c r="Z214" i="2"/>
  <c r="Y223" i="2"/>
  <c r="Z227" i="2"/>
  <c r="Z231" i="2"/>
  <c r="Y86" i="2"/>
  <c r="Z87" i="2"/>
  <c r="Z91" i="2"/>
  <c r="Z93" i="2"/>
  <c r="Z97" i="2"/>
  <c r="Y101" i="2"/>
  <c r="Z105" i="2"/>
  <c r="Z109" i="2"/>
  <c r="Z111" i="2"/>
  <c r="Y115" i="2"/>
  <c r="AE115" i="2" s="1"/>
  <c r="AT115" i="2" s="1"/>
  <c r="Y116" i="2"/>
  <c r="Z119" i="2"/>
  <c r="Z149" i="2"/>
  <c r="Y150" i="2"/>
  <c r="Z153" i="2"/>
  <c r="Z159" i="2"/>
  <c r="Z164" i="2"/>
  <c r="Z166" i="2"/>
  <c r="Z167" i="2"/>
  <c r="Z172" i="2"/>
  <c r="Z174" i="2"/>
  <c r="Z175" i="2"/>
  <c r="Z180" i="2"/>
  <c r="Z182" i="2"/>
  <c r="Z183" i="2"/>
  <c r="Z192" i="2"/>
  <c r="Z194" i="2"/>
  <c r="Y195" i="2"/>
  <c r="Z198" i="2"/>
  <c r="AF198" i="2" s="1"/>
  <c r="AU198" i="2" s="1"/>
  <c r="Z199" i="2"/>
  <c r="Z206" i="2"/>
  <c r="Z207" i="2"/>
  <c r="Z210" i="2"/>
  <c r="Z211" i="2"/>
  <c r="Z218" i="2"/>
  <c r="Z222" i="2"/>
  <c r="Z73" i="2"/>
  <c r="Y77" i="2"/>
  <c r="Z79" i="2"/>
  <c r="Z101" i="2"/>
  <c r="Y104" i="2"/>
  <c r="Z113" i="2"/>
  <c r="Z115" i="2"/>
  <c r="Y122" i="2"/>
  <c r="Y125" i="2"/>
  <c r="Y126" i="2"/>
  <c r="Y129" i="2"/>
  <c r="Y130" i="2"/>
  <c r="Y133" i="2"/>
  <c r="Y134" i="2"/>
  <c r="Y137" i="2"/>
  <c r="Y138" i="2"/>
  <c r="Y141" i="2"/>
  <c r="Y142" i="2"/>
  <c r="Y145" i="2"/>
  <c r="Y146" i="2"/>
  <c r="Z150" i="2"/>
  <c r="Y158" i="2"/>
  <c r="Y161" i="2"/>
  <c r="Y162" i="2"/>
  <c r="Y163" i="2"/>
  <c r="Y170" i="2"/>
  <c r="Y171" i="2"/>
  <c r="Y178" i="2"/>
  <c r="Y179" i="2"/>
  <c r="Y186" i="2"/>
  <c r="Z188" i="2"/>
  <c r="Z195" i="2"/>
  <c r="Y202" i="2"/>
  <c r="Y215" i="2"/>
  <c r="Y219" i="2"/>
  <c r="Z223" i="2"/>
  <c r="Y229" i="2"/>
  <c r="Z213" i="2"/>
  <c r="Z205" i="2"/>
  <c r="Y228" i="2"/>
  <c r="Y110" i="2"/>
  <c r="Y113" i="2"/>
  <c r="Y139" i="2"/>
  <c r="Y131" i="2"/>
  <c r="Y91" i="2"/>
  <c r="Z60" i="2"/>
  <c r="Y34" i="2"/>
  <c r="Z12" i="2"/>
  <c r="Y740" i="2"/>
  <c r="Y67" i="2"/>
  <c r="Y803" i="2"/>
  <c r="Y760" i="2"/>
  <c r="Y728" i="2"/>
  <c r="Y63" i="2"/>
  <c r="Z31" i="2"/>
  <c r="Y796" i="2"/>
  <c r="Y756" i="2"/>
  <c r="Y59" i="2"/>
  <c r="Y22" i="2"/>
  <c r="Z8" i="2"/>
  <c r="Y791" i="2"/>
  <c r="Y759" i="2"/>
  <c r="Y727" i="2"/>
  <c r="Y668" i="2"/>
  <c r="Y645" i="2"/>
  <c r="Y617" i="2"/>
  <c r="Y723" i="2"/>
  <c r="Y657" i="2"/>
  <c r="Y593" i="2"/>
  <c r="Y688" i="2"/>
  <c r="Y644" i="2"/>
  <c r="Y731" i="2"/>
  <c r="Y672" i="2"/>
  <c r="Y649" i="2"/>
  <c r="Y609" i="2"/>
  <c r="Y568" i="2"/>
  <c r="Y585" i="2"/>
  <c r="Y486" i="2"/>
  <c r="Z546" i="2"/>
  <c r="AF546" i="2" s="1"/>
  <c r="AU546" i="2" s="1"/>
  <c r="Y514" i="2"/>
  <c r="Y494" i="2"/>
  <c r="Y621" i="2"/>
  <c r="Y597" i="2"/>
  <c r="Y537" i="2"/>
  <c r="Y522" i="2"/>
  <c r="Z501" i="2"/>
  <c r="Y557" i="2"/>
  <c r="Y498" i="2"/>
  <c r="Y442" i="2"/>
  <c r="Y391" i="2"/>
  <c r="Y335" i="2"/>
  <c r="Y415" i="2"/>
  <c r="Z329" i="2"/>
  <c r="Z447" i="2"/>
  <c r="Z352" i="2"/>
  <c r="Z336" i="2"/>
  <c r="Z356" i="2"/>
  <c r="Z321" i="2"/>
  <c r="Z307" i="2"/>
  <c r="Y378" i="2"/>
  <c r="Y347" i="2"/>
  <c r="Z317" i="2"/>
  <c r="Y260" i="2"/>
  <c r="Y318" i="2"/>
  <c r="Y246" i="2"/>
  <c r="Z293" i="2"/>
  <c r="Y239" i="2"/>
  <c r="Y269" i="2"/>
  <c r="Z255" i="2"/>
  <c r="Y780" i="2"/>
  <c r="Z780" i="2"/>
  <c r="Z820" i="2"/>
  <c r="Z800" i="2"/>
  <c r="Z810" i="2"/>
  <c r="Z794" i="2"/>
  <c r="AF794" i="2" s="1"/>
  <c r="AU794" i="2" s="1"/>
  <c r="Y822" i="2"/>
  <c r="Z806" i="2"/>
  <c r="Y792" i="2"/>
  <c r="Z792" i="2"/>
  <c r="Z782" i="2"/>
  <c r="AF782" i="2" s="1"/>
  <c r="AU782" i="2" s="1"/>
  <c r="Y203" i="2"/>
  <c r="Y99" i="2"/>
  <c r="Y224" i="2"/>
  <c r="Y204" i="2"/>
  <c r="Z80" i="2"/>
  <c r="Z144" i="2"/>
  <c r="Z136" i="2"/>
  <c r="Z128" i="2"/>
  <c r="Z88" i="2"/>
  <c r="Z84" i="2"/>
  <c r="Y26" i="2"/>
  <c r="Y799" i="2"/>
  <c r="Y775" i="2"/>
  <c r="Y755" i="2"/>
  <c r="Y732" i="2"/>
  <c r="Z45" i="2"/>
  <c r="Y83" i="2"/>
  <c r="Y52" i="2"/>
  <c r="Y772" i="2"/>
  <c r="Y751" i="2"/>
  <c r="Z68" i="2"/>
  <c r="Y44" i="2"/>
  <c r="Z19" i="2"/>
  <c r="Y747" i="2"/>
  <c r="Y743" i="2"/>
  <c r="AE743" i="2" s="1"/>
  <c r="AT743" i="2" s="1"/>
  <c r="Y720" i="2"/>
  <c r="Y684" i="2"/>
  <c r="Y661" i="2"/>
  <c r="Y589" i="2"/>
  <c r="Y716" i="2"/>
  <c r="Y673" i="2"/>
  <c r="Y613" i="2"/>
  <c r="Y660" i="2"/>
  <c r="Y637" i="2"/>
  <c r="Y724" i="2"/>
  <c r="Y665" i="2"/>
  <c r="Y581" i="2"/>
  <c r="AE581" i="2" s="1"/>
  <c r="AT581" i="2" s="1"/>
  <c r="Y625" i="2"/>
  <c r="Y556" i="2"/>
  <c r="Z509" i="2"/>
  <c r="Z485" i="2"/>
  <c r="Y539" i="2"/>
  <c r="Z493" i="2"/>
  <c r="Y564" i="2"/>
  <c r="Y534" i="2"/>
  <c r="Z517" i="2"/>
  <c r="Y470" i="2"/>
  <c r="Y542" i="2"/>
  <c r="Y478" i="2"/>
  <c r="Y455" i="2"/>
  <c r="Y438" i="2"/>
  <c r="Y427" i="2"/>
  <c r="Y411" i="2"/>
  <c r="Y394" i="2"/>
  <c r="Z481" i="2"/>
  <c r="Y419" i="2"/>
  <c r="Z346" i="2"/>
  <c r="Y451" i="2"/>
  <c r="Y381" i="2"/>
  <c r="Z342" i="2"/>
  <c r="Y403" i="2"/>
  <c r="Z372" i="2"/>
  <c r="Z334" i="2"/>
  <c r="Y306" i="2"/>
  <c r="Y280" i="2"/>
  <c r="Y257" i="2"/>
  <c r="Y275" i="2"/>
  <c r="Y238" i="2"/>
  <c r="Y261" i="2"/>
  <c r="Z235" i="2"/>
  <c r="Y234" i="2"/>
  <c r="Z818" i="2"/>
  <c r="Z802" i="2"/>
  <c r="Z814" i="2"/>
  <c r="Y784" i="2"/>
  <c r="Z784" i="2"/>
  <c r="Z812" i="2"/>
  <c r="Z796" i="2"/>
  <c r="Y816" i="2"/>
  <c r="Z808" i="2"/>
  <c r="Y776" i="2"/>
  <c r="Z776" i="2"/>
  <c r="Z778" i="2"/>
  <c r="Y220" i="2"/>
  <c r="Z209" i="2"/>
  <c r="Y95" i="2"/>
  <c r="Y212" i="2"/>
  <c r="Y201" i="2"/>
  <c r="Z229" i="2"/>
  <c r="Y87" i="2"/>
  <c r="Z221" i="2"/>
  <c r="Y135" i="2"/>
  <c r="Y127" i="2"/>
  <c r="Y109" i="2"/>
  <c r="Z49" i="2"/>
  <c r="Y810" i="2"/>
  <c r="Y795" i="2"/>
  <c r="AE795" i="2" s="1"/>
  <c r="AT795" i="2" s="1"/>
  <c r="Y771" i="2"/>
  <c r="Y815" i="2"/>
  <c r="Y779" i="2"/>
  <c r="Y48" i="2"/>
  <c r="Z16" i="2"/>
  <c r="Y783" i="2"/>
  <c r="Y748" i="2"/>
  <c r="Z64" i="2"/>
  <c r="Y38" i="2"/>
  <c r="Y812" i="2"/>
  <c r="Y768" i="2"/>
  <c r="Y735" i="2"/>
  <c r="Y736" i="2"/>
  <c r="Y636" i="2"/>
  <c r="Y700" i="2"/>
  <c r="Y648" i="2"/>
  <c r="Y605" i="2"/>
  <c r="AE605" i="2" s="1"/>
  <c r="AT605" i="2" s="1"/>
  <c r="Y565" i="2"/>
  <c r="Y676" i="2"/>
  <c r="Y653" i="2"/>
  <c r="Y692" i="2"/>
  <c r="Y640" i="2"/>
  <c r="Y572" i="2"/>
  <c r="Y502" i="2"/>
  <c r="Y521" i="2"/>
  <c r="Z505" i="2"/>
  <c r="Y580" i="2"/>
  <c r="Y561" i="2"/>
  <c r="Y510" i="2"/>
  <c r="Y538" i="2"/>
  <c r="Z513" i="2"/>
  <c r="Z477" i="2"/>
  <c r="AF477" i="2" s="1"/>
  <c r="AU477" i="2" s="1"/>
  <c r="Z489" i="2"/>
  <c r="Y469" i="2"/>
  <c r="Y454" i="2"/>
  <c r="Y351" i="2"/>
  <c r="Y446" i="2"/>
  <c r="Y423" i="2"/>
  <c r="Y385" i="2"/>
  <c r="Z497" i="2"/>
  <c r="Y474" i="2"/>
  <c r="Z439" i="2"/>
  <c r="Y407" i="2"/>
  <c r="AE407" i="2" s="1"/>
  <c r="AT407" i="2" s="1"/>
  <c r="Z344" i="2"/>
  <c r="Y398" i="2"/>
  <c r="Y377" i="2"/>
  <c r="Z340" i="2"/>
  <c r="AF340" i="2" s="1"/>
  <c r="AU340" i="2" s="1"/>
  <c r="Z364" i="2"/>
  <c r="Z332" i="2"/>
  <c r="Z305" i="2"/>
  <c r="Y250" i="2"/>
  <c r="Y310" i="2"/>
  <c r="Y265" i="2"/>
  <c r="Y314" i="2"/>
  <c r="Y284" i="2"/>
  <c r="Y819" i="2"/>
  <c r="Z804" i="2"/>
  <c r="Z816" i="2"/>
  <c r="Y788" i="2"/>
  <c r="Z788" i="2"/>
  <c r="Y820" i="2"/>
  <c r="Y798" i="2"/>
  <c r="Z790" i="2"/>
  <c r="Z774" i="2"/>
  <c r="Z770" i="2"/>
  <c r="Z766" i="2"/>
  <c r="Z762" i="2"/>
  <c r="Z758" i="2"/>
  <c r="Z754" i="2"/>
  <c r="Z750" i="2"/>
  <c r="Z746" i="2"/>
  <c r="Z742" i="2"/>
  <c r="Z738" i="2"/>
  <c r="Y216" i="2"/>
  <c r="Y114" i="2"/>
  <c r="Y232" i="2"/>
  <c r="Y208" i="2"/>
  <c r="Y117" i="2"/>
  <c r="Z92" i="2"/>
  <c r="Z225" i="2"/>
  <c r="Z140" i="2"/>
  <c r="Z132" i="2"/>
  <c r="Z124" i="2"/>
  <c r="Z217" i="2"/>
  <c r="Y71" i="2"/>
  <c r="Y21" i="2"/>
  <c r="Y807" i="2"/>
  <c r="Y787" i="2"/>
  <c r="Y764" i="2"/>
  <c r="Z35" i="2"/>
  <c r="Y811" i="2"/>
  <c r="Y767" i="2"/>
  <c r="Y739" i="2"/>
  <c r="Z41" i="2"/>
  <c r="Y763" i="2"/>
  <c r="Y744" i="2"/>
  <c r="Y30" i="2"/>
  <c r="Y794" i="2"/>
  <c r="Y752" i="2"/>
  <c r="Y704" i="2"/>
  <c r="Y652" i="2"/>
  <c r="Y584" i="2"/>
  <c r="Y696" i="2"/>
  <c r="Y664" i="2"/>
  <c r="Y641" i="2"/>
  <c r="Y719" i="2"/>
  <c r="Y669" i="2"/>
  <c r="Y573" i="2"/>
  <c r="Y680" i="2"/>
  <c r="Y656" i="2"/>
  <c r="Y576" i="2"/>
  <c r="Y569" i="2"/>
  <c r="Y523" i="2"/>
  <c r="Y458" i="2"/>
  <c r="Y518" i="2"/>
  <c r="Y601" i="2"/>
  <c r="Y577" i="2"/>
  <c r="Z554" i="2"/>
  <c r="Y526" i="2"/>
  <c r="Y560" i="2"/>
  <c r="Y530" i="2"/>
  <c r="Y506" i="2"/>
  <c r="Y462" i="2"/>
  <c r="Y482" i="2"/>
  <c r="Y466" i="2"/>
  <c r="AE466" i="2" s="1"/>
  <c r="AT466" i="2" s="1"/>
  <c r="Y450" i="2"/>
  <c r="Y343" i="2"/>
  <c r="Y420" i="2"/>
  <c r="Y399" i="2"/>
  <c r="Z368" i="2"/>
  <c r="Y490" i="2"/>
  <c r="Z435" i="2"/>
  <c r="Y402" i="2"/>
  <c r="Z338" i="2"/>
  <c r="Z443" i="2"/>
  <c r="Y395" i="2"/>
  <c r="Z360" i="2"/>
  <c r="Y339" i="2"/>
  <c r="Y390" i="2"/>
  <c r="Z348" i="2"/>
  <c r="Z313" i="2"/>
  <c r="Y288" i="2"/>
  <c r="Y256" i="2"/>
  <c r="Z309" i="2"/>
  <c r="Y242" i="2"/>
  <c r="AE242" i="2" s="1"/>
  <c r="AT242" i="2" s="1"/>
  <c r="Y276" i="2"/>
  <c r="Z798" i="2"/>
  <c r="Z822" i="2"/>
  <c r="Y814" i="2"/>
  <c r="Y800" i="2"/>
  <c r="Z786" i="2"/>
  <c r="Y712" i="2"/>
  <c r="Z713" i="2"/>
  <c r="Z693" i="2"/>
  <c r="Z726" i="2"/>
  <c r="Z722" i="2"/>
  <c r="Z718" i="2"/>
  <c r="Z697" i="2"/>
  <c r="Z768" i="2"/>
  <c r="AF768" i="2" s="1"/>
  <c r="AU768" i="2" s="1"/>
  <c r="Z760" i="2"/>
  <c r="Z752" i="2"/>
  <c r="Z744" i="2"/>
  <c r="Z736" i="2"/>
  <c r="Z728" i="2"/>
  <c r="Z720" i="2"/>
  <c r="Y697" i="2"/>
  <c r="Y715" i="2"/>
  <c r="Z701" i="2"/>
  <c r="Y693" i="2"/>
  <c r="Z679" i="2"/>
  <c r="Z614" i="2"/>
  <c r="Y596" i="2"/>
  <c r="Z596" i="2"/>
  <c r="Z624" i="2"/>
  <c r="Z620" i="2"/>
  <c r="Y612" i="2"/>
  <c r="Z618" i="2"/>
  <c r="Y610" i="2"/>
  <c r="Z598" i="2"/>
  <c r="Z594" i="2"/>
  <c r="Z590" i="2"/>
  <c r="Z586" i="2"/>
  <c r="Z570" i="2"/>
  <c r="AF570" i="2" s="1"/>
  <c r="AU570" i="2" s="1"/>
  <c r="Z527" i="2"/>
  <c r="Z572" i="2"/>
  <c r="Z556" i="2"/>
  <c r="Y546" i="2"/>
  <c r="Z539" i="2"/>
  <c r="Z521" i="2"/>
  <c r="Y553" i="2"/>
  <c r="Z535" i="2"/>
  <c r="Z515" i="2"/>
  <c r="Z499" i="2"/>
  <c r="Z483" i="2"/>
  <c r="Y449" i="2"/>
  <c r="Z449" i="2"/>
  <c r="Z459" i="2"/>
  <c r="Z469" i="2"/>
  <c r="Z451" i="2"/>
  <c r="Y426" i="2"/>
  <c r="Z396" i="2"/>
  <c r="Z382" i="2"/>
  <c r="Z390" i="2"/>
  <c r="Y376" i="2"/>
  <c r="Y355" i="2"/>
  <c r="Z355" i="2"/>
  <c r="Y370" i="2"/>
  <c r="Z347" i="2"/>
  <c r="Y346" i="2"/>
  <c r="Z330" i="2"/>
  <c r="Z730" i="2"/>
  <c r="Z711" i="2"/>
  <c r="Y681" i="2"/>
  <c r="Z681" i="2"/>
  <c r="Z715" i="2"/>
  <c r="Z707" i="2"/>
  <c r="Z703" i="2"/>
  <c r="Y689" i="2"/>
  <c r="Z689" i="2"/>
  <c r="Y677" i="2"/>
  <c r="Z677" i="2"/>
  <c r="Z675" i="2"/>
  <c r="Z671" i="2"/>
  <c r="Z667" i="2"/>
  <c r="Z663" i="2"/>
  <c r="Z659" i="2"/>
  <c r="Z655" i="2"/>
  <c r="Z651" i="2"/>
  <c r="Z647" i="2"/>
  <c r="Z643" i="2"/>
  <c r="Z639" i="2"/>
  <c r="Y629" i="2"/>
  <c r="Z612" i="2"/>
  <c r="Y600" i="2"/>
  <c r="Z600" i="2"/>
  <c r="Z669" i="2"/>
  <c r="Z661" i="2"/>
  <c r="Z653" i="2"/>
  <c r="Z645" i="2"/>
  <c r="Z637" i="2"/>
  <c r="Z632" i="2"/>
  <c r="Y588" i="2"/>
  <c r="Z588" i="2"/>
  <c r="Y630" i="2"/>
  <c r="Z626" i="2"/>
  <c r="Z616" i="2"/>
  <c r="Y592" i="2"/>
  <c r="Z592" i="2"/>
  <c r="Z574" i="2"/>
  <c r="Z558" i="2"/>
  <c r="Z549" i="2"/>
  <c r="Z531" i="2"/>
  <c r="Z525" i="2"/>
  <c r="Y519" i="2"/>
  <c r="Z576" i="2"/>
  <c r="Z560" i="2"/>
  <c r="Y554" i="2"/>
  <c r="Z537" i="2"/>
  <c r="Y543" i="2"/>
  <c r="Z533" i="2"/>
  <c r="Z503" i="2"/>
  <c r="Z487" i="2"/>
  <c r="Z461" i="2"/>
  <c r="Y515" i="2"/>
  <c r="Y511" i="2"/>
  <c r="Y507" i="2"/>
  <c r="Y503" i="2"/>
  <c r="Y499" i="2"/>
  <c r="Y495" i="2"/>
  <c r="Y491" i="2"/>
  <c r="Y487" i="2"/>
  <c r="Y483" i="2"/>
  <c r="Y479" i="2"/>
  <c r="Y475" i="2"/>
  <c r="Z455" i="2"/>
  <c r="Y432" i="2"/>
  <c r="Z428" i="2"/>
  <c r="Y416" i="2"/>
  <c r="Y431" i="2"/>
  <c r="Y412" i="2"/>
  <c r="Z416" i="2"/>
  <c r="Z400" i="2"/>
  <c r="Z384" i="2"/>
  <c r="Z394" i="2"/>
  <c r="Y380" i="2"/>
  <c r="Y362" i="2"/>
  <c r="Y366" i="2"/>
  <c r="Y367" i="2"/>
  <c r="Z367" i="2"/>
  <c r="AF367" i="2" s="1"/>
  <c r="AU367" i="2" s="1"/>
  <c r="Z362" i="2"/>
  <c r="AF362" i="2" s="1"/>
  <c r="AU362" i="2" s="1"/>
  <c r="Y354" i="2"/>
  <c r="Z343" i="2"/>
  <c r="Y342" i="2"/>
  <c r="Z325" i="2"/>
  <c r="Z310" i="2"/>
  <c r="Y309" i="2"/>
  <c r="Y304" i="2"/>
  <c r="Z301" i="2"/>
  <c r="Z302" i="2"/>
  <c r="Y294" i="2"/>
  <c r="Z294" i="2"/>
  <c r="Y305" i="2"/>
  <c r="Y292" i="2"/>
  <c r="Y289" i="2"/>
  <c r="Z279" i="2"/>
  <c r="Z289" i="2"/>
  <c r="Z273" i="2"/>
  <c r="Z272" i="2"/>
  <c r="Y264" i="2"/>
  <c r="Z264" i="2"/>
  <c r="Z260" i="2"/>
  <c r="Z253" i="2"/>
  <c r="Z243" i="2"/>
  <c r="Y237" i="2"/>
  <c r="Y225" i="2"/>
  <c r="Y209" i="2"/>
  <c r="Y197" i="2"/>
  <c r="Z197" i="2"/>
  <c r="AF197" i="2" s="1"/>
  <c r="AU197" i="2" s="1"/>
  <c r="Y200" i="2"/>
  <c r="Y231" i="2"/>
  <c r="Z204" i="2"/>
  <c r="Y189" i="2"/>
  <c r="Z189" i="2"/>
  <c r="AF189" i="2" s="1"/>
  <c r="AU189" i="2" s="1"/>
  <c r="Z734" i="2"/>
  <c r="Z695" i="2"/>
  <c r="Y685" i="2"/>
  <c r="Z685" i="2"/>
  <c r="Z772" i="2"/>
  <c r="Z764" i="2"/>
  <c r="Z756" i="2"/>
  <c r="Z748" i="2"/>
  <c r="Z740" i="2"/>
  <c r="Z732" i="2"/>
  <c r="Z724" i="2"/>
  <c r="Z716" i="2"/>
  <c r="Z705" i="2"/>
  <c r="AF705" i="2" s="1"/>
  <c r="AU705" i="2" s="1"/>
  <c r="Y695" i="2"/>
  <c r="Y713" i="2"/>
  <c r="Z709" i="2"/>
  <c r="Y707" i="2"/>
  <c r="Y691" i="2"/>
  <c r="Z687" i="2"/>
  <c r="Z610" i="2"/>
  <c r="Y614" i="2"/>
  <c r="Z606" i="2"/>
  <c r="Y608" i="2"/>
  <c r="Z578" i="2"/>
  <c r="Z562" i="2"/>
  <c r="Z529" i="2"/>
  <c r="Z551" i="2"/>
  <c r="Z543" i="2"/>
  <c r="Z580" i="2"/>
  <c r="Z564" i="2"/>
  <c r="Z553" i="2"/>
  <c r="Z545" i="2"/>
  <c r="Y551" i="2"/>
  <c r="Z547" i="2"/>
  <c r="Y545" i="2"/>
  <c r="Y525" i="2"/>
  <c r="Z507" i="2"/>
  <c r="Z491" i="2"/>
  <c r="Z475" i="2"/>
  <c r="Z471" i="2"/>
  <c r="Z463" i="2"/>
  <c r="Z465" i="2"/>
  <c r="Z434" i="2"/>
  <c r="Z412" i="2"/>
  <c r="Y445" i="2"/>
  <c r="Y441" i="2"/>
  <c r="Y437" i="2"/>
  <c r="Z424" i="2"/>
  <c r="Z420" i="2"/>
  <c r="Z414" i="2"/>
  <c r="Y406" i="2"/>
  <c r="Z406" i="2"/>
  <c r="Z408" i="2"/>
  <c r="Z404" i="2"/>
  <c r="Z388" i="2"/>
  <c r="Z376" i="2"/>
  <c r="Z398" i="2"/>
  <c r="Z378" i="2"/>
  <c r="Y375" i="2"/>
  <c r="Y371" i="2"/>
  <c r="Z371" i="2"/>
  <c r="Y359" i="2"/>
  <c r="Z359" i="2"/>
  <c r="Z375" i="2"/>
  <c r="Y363" i="2"/>
  <c r="Z363" i="2"/>
  <c r="Z691" i="2"/>
  <c r="Y708" i="2"/>
  <c r="Z699" i="2"/>
  <c r="Z683" i="2"/>
  <c r="Z628" i="2"/>
  <c r="Z630" i="2"/>
  <c r="Z608" i="2"/>
  <c r="Z673" i="2"/>
  <c r="Z665" i="2"/>
  <c r="Z657" i="2"/>
  <c r="Z649" i="2"/>
  <c r="AF649" i="2" s="1"/>
  <c r="AU649" i="2" s="1"/>
  <c r="Z641" i="2"/>
  <c r="Y633" i="2"/>
  <c r="Z629" i="2"/>
  <c r="Z622" i="2"/>
  <c r="AF622" i="2" s="1"/>
  <c r="AU622" i="2" s="1"/>
  <c r="Z604" i="2"/>
  <c r="Z634" i="2"/>
  <c r="Y632" i="2"/>
  <c r="AE632" i="2" s="1"/>
  <c r="AT632" i="2" s="1"/>
  <c r="Y624" i="2"/>
  <c r="Z602" i="2"/>
  <c r="Z582" i="2"/>
  <c r="Z566" i="2"/>
  <c r="Y550" i="2"/>
  <c r="Z541" i="2"/>
  <c r="Z519" i="2"/>
  <c r="Z584" i="2"/>
  <c r="Z568" i="2"/>
  <c r="Z523" i="2"/>
  <c r="Y541" i="2"/>
  <c r="Y527" i="2"/>
  <c r="Z511" i="2"/>
  <c r="Z495" i="2"/>
  <c r="Z479" i="2"/>
  <c r="Z457" i="2"/>
  <c r="Z453" i="2"/>
  <c r="Z467" i="2"/>
  <c r="Z445" i="2"/>
  <c r="AF445" i="2" s="1"/>
  <c r="AU445" i="2" s="1"/>
  <c r="Z441" i="2"/>
  <c r="Z437" i="2"/>
  <c r="Z426" i="2"/>
  <c r="Y410" i="2"/>
  <c r="Z410" i="2"/>
  <c r="AF410" i="2" s="1"/>
  <c r="AU410" i="2" s="1"/>
  <c r="Y434" i="2"/>
  <c r="Z422" i="2"/>
  <c r="Y414" i="2"/>
  <c r="Z430" i="2"/>
  <c r="Z418" i="2"/>
  <c r="Z432" i="2"/>
  <c r="Z392" i="2"/>
  <c r="Z386" i="2"/>
  <c r="Z374" i="2"/>
  <c r="Z380" i="2"/>
  <c r="Z402" i="2"/>
  <c r="Y382" i="2"/>
  <c r="Y358" i="2"/>
  <c r="Z350" i="2"/>
  <c r="Y350" i="2"/>
  <c r="Z358" i="2"/>
  <c r="Z351" i="2"/>
  <c r="Z335" i="2"/>
  <c r="Y334" i="2"/>
  <c r="Y325" i="2"/>
  <c r="Y321" i="2"/>
  <c r="Z314" i="2"/>
  <c r="Y313" i="2"/>
  <c r="Y302" i="2"/>
  <c r="Z283" i="2"/>
  <c r="Y287" i="2"/>
  <c r="Z281" i="2"/>
  <c r="Z268" i="2"/>
  <c r="Z275" i="2"/>
  <c r="Y268" i="2"/>
  <c r="Z247" i="2"/>
  <c r="Y254" i="2"/>
  <c r="Z249" i="2"/>
  <c r="Z237" i="2"/>
  <c r="Z233" i="2"/>
  <c r="Y233" i="2"/>
  <c r="Z239" i="2"/>
  <c r="Y217" i="2"/>
  <c r="Z212" i="2"/>
  <c r="Z306" i="2"/>
  <c r="Z270" i="2"/>
  <c r="Z251" i="2"/>
  <c r="Y221" i="2"/>
  <c r="Y213" i="2"/>
  <c r="Y205" i="2"/>
  <c r="Z228" i="2"/>
  <c r="Y184" i="2"/>
  <c r="Z169" i="2"/>
  <c r="Y168" i="2"/>
  <c r="Y154" i="2"/>
  <c r="Z147" i="2"/>
  <c r="Y120" i="2"/>
  <c r="Y103" i="2"/>
  <c r="AE103" i="2" s="1"/>
  <c r="AT103" i="2" s="1"/>
  <c r="Z72" i="2"/>
  <c r="Z70" i="2"/>
  <c r="Z75" i="2"/>
  <c r="Z53" i="2"/>
  <c r="Y25" i="2"/>
  <c r="Z23" i="2"/>
  <c r="Z7" i="2"/>
  <c r="Y322" i="2"/>
  <c r="Z322" i="2"/>
  <c r="Y298" i="2"/>
  <c r="Z298" i="2"/>
  <c r="Y279" i="2"/>
  <c r="Z277" i="2"/>
  <c r="Y270" i="2"/>
  <c r="Z256" i="2"/>
  <c r="Y253" i="2"/>
  <c r="Y193" i="2"/>
  <c r="Z193" i="2"/>
  <c r="AF193" i="2" s="1"/>
  <c r="AU193" i="2" s="1"/>
  <c r="Y185" i="2"/>
  <c r="Z185" i="2"/>
  <c r="Z200" i="2"/>
  <c r="Z173" i="2"/>
  <c r="Y172" i="2"/>
  <c r="Z156" i="2"/>
  <c r="AF156" i="2" s="1"/>
  <c r="AU156" i="2" s="1"/>
  <c r="Y181" i="2"/>
  <c r="Y173" i="2"/>
  <c r="Y165" i="2"/>
  <c r="Z155" i="2"/>
  <c r="Y136" i="2"/>
  <c r="Z131" i="2"/>
  <c r="Z106" i="2"/>
  <c r="Z96" i="2"/>
  <c r="Z108" i="2"/>
  <c r="Y96" i="2"/>
  <c r="Y108" i="2"/>
  <c r="Y75" i="2"/>
  <c r="Y66" i="2"/>
  <c r="Y62" i="2"/>
  <c r="Y56" i="2"/>
  <c r="Z21" i="2"/>
  <c r="Y18" i="2"/>
  <c r="Y196" i="2"/>
  <c r="Y144" i="2"/>
  <c r="Y124" i="2"/>
  <c r="Z127" i="2"/>
  <c r="Z118" i="2"/>
  <c r="Y121" i="2"/>
  <c r="Z110" i="2"/>
  <c r="Z104" i="2"/>
  <c r="Y92" i="2"/>
  <c r="Y84" i="2"/>
  <c r="Y78" i="2"/>
  <c r="Z66" i="2"/>
  <c r="Z47" i="2"/>
  <c r="Y19" i="2"/>
  <c r="Y15" i="2"/>
  <c r="Z6" i="2"/>
  <c r="Y7" i="2"/>
  <c r="Z339" i="2"/>
  <c r="Y338" i="2"/>
  <c r="Z318" i="2"/>
  <c r="Y317" i="2"/>
  <c r="Y291" i="2"/>
  <c r="Z291" i="2"/>
  <c r="Z285" i="2"/>
  <c r="Z287" i="2"/>
  <c r="Z266" i="2"/>
  <c r="Z262" i="2"/>
  <c r="Y192" i="2"/>
  <c r="Z224" i="2"/>
  <c r="Z220" i="2"/>
  <c r="Z216" i="2"/>
  <c r="Z232" i="2"/>
  <c r="Y155" i="2"/>
  <c r="Z148" i="2"/>
  <c r="Y188" i="2"/>
  <c r="Z177" i="2"/>
  <c r="Y176" i="2"/>
  <c r="Y152" i="2"/>
  <c r="Y143" i="2"/>
  <c r="Z143" i="2"/>
  <c r="Y159" i="2"/>
  <c r="Y140" i="2"/>
  <c r="Y118" i="2"/>
  <c r="Z107" i="2"/>
  <c r="Z102" i="2"/>
  <c r="Y102" i="2"/>
  <c r="Y88" i="2"/>
  <c r="Y80" i="2"/>
  <c r="Y70" i="2"/>
  <c r="Y79" i="2"/>
  <c r="Z57" i="2"/>
  <c r="Z62" i="2"/>
  <c r="Z51" i="2"/>
  <c r="Z43" i="2"/>
  <c r="Z33" i="2"/>
  <c r="Z15" i="2"/>
  <c r="Y14" i="2"/>
  <c r="Y329" i="2"/>
  <c r="Y326" i="2"/>
  <c r="Z326" i="2"/>
  <c r="Y297" i="2"/>
  <c r="Y301" i="2"/>
  <c r="Y272" i="2"/>
  <c r="Z258" i="2"/>
  <c r="Z241" i="2"/>
  <c r="AF241" i="2" s="1"/>
  <c r="AU241" i="2" s="1"/>
  <c r="Z245" i="2"/>
  <c r="Z208" i="2"/>
  <c r="Z201" i="2"/>
  <c r="Z203" i="2"/>
  <c r="Y148" i="2"/>
  <c r="Z181" i="2"/>
  <c r="Y180" i="2"/>
  <c r="Z165" i="2"/>
  <c r="Y164" i="2"/>
  <c r="Y160" i="2"/>
  <c r="Y177" i="2"/>
  <c r="Y169" i="2"/>
  <c r="Y151" i="2"/>
  <c r="Z160" i="2"/>
  <c r="Z152" i="2"/>
  <c r="Y147" i="2"/>
  <c r="Y128" i="2"/>
  <c r="Z122" i="2"/>
  <c r="Z120" i="2"/>
  <c r="Z139" i="2"/>
  <c r="Y107" i="2"/>
  <c r="Z98" i="2"/>
  <c r="Z94" i="2"/>
  <c r="Z90" i="2"/>
  <c r="Z86" i="2"/>
  <c r="Z82" i="2"/>
  <c r="Z74" i="2"/>
  <c r="Y57" i="2"/>
  <c r="Z55" i="2"/>
  <c r="AF55" i="2" s="1"/>
  <c r="AU55" i="2" s="1"/>
  <c r="Y49" i="2"/>
  <c r="Y45" i="2"/>
  <c r="Y41" i="2"/>
  <c r="Z37" i="2"/>
  <c r="Z39" i="2"/>
  <c r="Y33" i="2"/>
  <c r="Y29" i="2"/>
  <c r="Z18" i="2"/>
  <c r="Z11" i="2"/>
  <c r="Y10" i="2"/>
  <c r="Y11" i="2"/>
  <c r="Y132" i="2"/>
  <c r="Z135" i="2"/>
  <c r="Z116" i="2"/>
  <c r="Z112" i="2"/>
  <c r="Z114" i="2"/>
  <c r="Z100" i="2"/>
  <c r="Y76" i="2"/>
  <c r="Z76" i="2"/>
  <c r="Z78" i="2"/>
  <c r="Z29" i="2"/>
  <c r="Z25" i="2"/>
  <c r="AF25" i="2" s="1"/>
  <c r="AU25" i="2" s="1"/>
  <c r="Z27" i="2"/>
  <c r="AF27" i="2" s="1"/>
  <c r="AU27" i="2" s="1"/>
  <c r="Y6" i="2"/>
  <c r="B62" i="2"/>
  <c r="Y5" i="2"/>
  <c r="Z5" i="2"/>
  <c r="D23" i="2"/>
  <c r="Y4" i="2"/>
  <c r="Z4" i="2"/>
  <c r="E23" i="2"/>
  <c r="AD4" i="2"/>
  <c r="AC4" i="2"/>
  <c r="D26" i="2"/>
  <c r="E26" i="2"/>
  <c r="AD5" i="2"/>
  <c r="AC5" i="2"/>
  <c r="BP318" i="2" l="1"/>
  <c r="BP680" i="2"/>
  <c r="BP811" i="2"/>
  <c r="BP596" i="2"/>
  <c r="BP118" i="2"/>
  <c r="BP160" i="2"/>
  <c r="BP353" i="2"/>
  <c r="BP183" i="2"/>
  <c r="BQ183" i="2" s="1"/>
  <c r="BP284" i="2"/>
  <c r="BP126" i="2"/>
  <c r="BP312" i="2"/>
  <c r="BP144" i="2"/>
  <c r="BP147" i="2"/>
  <c r="BP610" i="2"/>
  <c r="BP691" i="2"/>
  <c r="BP201" i="2"/>
  <c r="BR201" i="2" s="1"/>
  <c r="BP467" i="2"/>
  <c r="AF294" i="2"/>
  <c r="AU294" i="2" s="1"/>
  <c r="AF113" i="2"/>
  <c r="AU113" i="2" s="1"/>
  <c r="AF11" i="2"/>
  <c r="AU11" i="2" s="1"/>
  <c r="AE15" i="2"/>
  <c r="AT15" i="2" s="1"/>
  <c r="AF449" i="2"/>
  <c r="AU449" i="2" s="1"/>
  <c r="AE647" i="2"/>
  <c r="AT647" i="2" s="1"/>
  <c r="AF498" i="2"/>
  <c r="AU498" i="2" s="1"/>
  <c r="AE380" i="2"/>
  <c r="AT380" i="2" s="1"/>
  <c r="AE355" i="2"/>
  <c r="AT355" i="2" s="1"/>
  <c r="AE271" i="2"/>
  <c r="AT271" i="2" s="1"/>
  <c r="BP412" i="2"/>
  <c r="BQ412" i="2" s="1"/>
  <c r="BP115" i="2"/>
  <c r="BP288" i="2"/>
  <c r="BP20" i="2"/>
  <c r="BR20" i="2" s="1"/>
  <c r="BP227" i="2"/>
  <c r="BQ227" i="2" s="1"/>
  <c r="BP690" i="2"/>
  <c r="BP405" i="2"/>
  <c r="BR405" i="2" s="1"/>
  <c r="BP16" i="2"/>
  <c r="BR16" i="2" s="1"/>
  <c r="BP216" i="2"/>
  <c r="BQ216" i="2" s="1"/>
  <c r="BP36" i="2"/>
  <c r="BP770" i="2"/>
  <c r="BP365" i="2"/>
  <c r="BR365" i="2" s="1"/>
  <c r="BP211" i="2"/>
  <c r="BR211" i="2" s="1"/>
  <c r="BP38" i="2"/>
  <c r="BP80" i="2"/>
  <c r="BR80" i="2" s="1"/>
  <c r="BP5" i="2"/>
  <c r="BQ5" i="2" s="1"/>
  <c r="BP6" i="2"/>
  <c r="BQ6" i="2" s="1"/>
  <c r="BP781" i="2"/>
  <c r="BP375" i="2"/>
  <c r="BP252" i="2"/>
  <c r="BQ252" i="2" s="1"/>
  <c r="BP558" i="2"/>
  <c r="BR558" i="2" s="1"/>
  <c r="BP106" i="2"/>
  <c r="BP642" i="2"/>
  <c r="BQ642" i="2" s="1"/>
  <c r="BP27" i="2"/>
  <c r="BQ27" i="2" s="1"/>
  <c r="BP82" i="2"/>
  <c r="BR82" i="2" s="1"/>
  <c r="BP594" i="2"/>
  <c r="AF499" i="2"/>
  <c r="AU499" i="2" s="1"/>
  <c r="BP83" i="2"/>
  <c r="BQ83" i="2" s="1"/>
  <c r="BP153" i="2"/>
  <c r="BQ153" i="2" s="1"/>
  <c r="BP302" i="2"/>
  <c r="BP413" i="2"/>
  <c r="BR413" i="2" s="1"/>
  <c r="BP398" i="2"/>
  <c r="BR398" i="2" s="1"/>
  <c r="BP314" i="2"/>
  <c r="BR314" i="2" s="1"/>
  <c r="BP293" i="2"/>
  <c r="BP88" i="2"/>
  <c r="BQ88" i="2" s="1"/>
  <c r="BP582" i="2"/>
  <c r="BQ582" i="2" s="1"/>
  <c r="BP813" i="2"/>
  <c r="BR813" i="2" s="1"/>
  <c r="BP310" i="2"/>
  <c r="BP305" i="2"/>
  <c r="BR305" i="2" s="1"/>
  <c r="BP131" i="2"/>
  <c r="BQ131" i="2" s="1"/>
  <c r="BP66" i="2"/>
  <c r="BP93" i="2"/>
  <c r="BP484" i="2"/>
  <c r="BQ484" i="2" s="1"/>
  <c r="BP798" i="2"/>
  <c r="BQ798" i="2" s="1"/>
  <c r="BP334" i="2"/>
  <c r="BQ334" i="2" s="1"/>
  <c r="BP49" i="2"/>
  <c r="BP11" i="2"/>
  <c r="BQ11" i="2" s="1"/>
  <c r="BP54" i="2"/>
  <c r="BQ54" i="2" s="1"/>
  <c r="BP476" i="2"/>
  <c r="BQ476" i="2" s="1"/>
  <c r="BP250" i="2"/>
  <c r="BP233" i="2"/>
  <c r="BQ233" i="2" s="1"/>
  <c r="BP31" i="2"/>
  <c r="BQ31" i="2" s="1"/>
  <c r="BP454" i="2"/>
  <c r="BQ454" i="2" s="1"/>
  <c r="BP374" i="2"/>
  <c r="BP294" i="2"/>
  <c r="BR294" i="2" s="1"/>
  <c r="BP225" i="2"/>
  <c r="BQ225" i="2" s="1"/>
  <c r="BP515" i="2"/>
  <c r="BP40" i="2"/>
  <c r="BP256" i="2"/>
  <c r="BR256" i="2" s="1"/>
  <c r="BP575" i="2"/>
  <c r="BQ575" i="2" s="1"/>
  <c r="BP741" i="2"/>
  <c r="BQ741" i="2" s="1"/>
  <c r="BP142" i="2"/>
  <c r="BP96" i="2"/>
  <c r="BP297" i="2"/>
  <c r="BR297" i="2" s="1"/>
  <c r="BP222" i="2"/>
  <c r="BR222" i="2" s="1"/>
  <c r="BP745" i="2"/>
  <c r="BP234" i="2"/>
  <c r="BR234" i="2" s="1"/>
  <c r="BP145" i="2"/>
  <c r="BR145" i="2" s="1"/>
  <c r="BP299" i="2"/>
  <c r="BR299" i="2" s="1"/>
  <c r="BP422" i="2"/>
  <c r="BP815" i="2"/>
  <c r="BR815" i="2" s="1"/>
  <c r="BP246" i="2"/>
  <c r="BR246" i="2" s="1"/>
  <c r="BP205" i="2"/>
  <c r="BR205" i="2" s="1"/>
  <c r="BP510" i="2"/>
  <c r="BP338" i="2"/>
  <c r="BR338" i="2" s="1"/>
  <c r="BP168" i="2"/>
  <c r="BR168" i="2" s="1"/>
  <c r="BP505" i="2"/>
  <c r="BR505" i="2" s="1"/>
  <c r="BP775" i="2"/>
  <c r="BP75" i="2"/>
  <c r="BQ75" i="2" s="1"/>
  <c r="BP173" i="2"/>
  <c r="BR173" i="2" s="1"/>
  <c r="BP600" i="2"/>
  <c r="BQ600" i="2" s="1"/>
  <c r="BP9" i="2"/>
  <c r="BP158" i="2"/>
  <c r="BR158" i="2" s="1"/>
  <c r="BP26" i="2"/>
  <c r="BR26" i="2" s="1"/>
  <c r="BP186" i="2"/>
  <c r="BR186" i="2" s="1"/>
  <c r="BP125" i="2"/>
  <c r="BP171" i="2"/>
  <c r="BQ171" i="2" s="1"/>
  <c r="BP532" i="2"/>
  <c r="BR532" i="2" s="1"/>
  <c r="BP697" i="2"/>
  <c r="BQ697" i="2" s="1"/>
  <c r="BP182" i="2"/>
  <c r="BP141" i="2"/>
  <c r="BR141" i="2" s="1"/>
  <c r="BP414" i="2"/>
  <c r="BQ414" i="2" s="1"/>
  <c r="BP210" i="2"/>
  <c r="BR210" i="2" s="1"/>
  <c r="BP347" i="2"/>
  <c r="BP277" i="2"/>
  <c r="BR277" i="2" s="1"/>
  <c r="BP445" i="2"/>
  <c r="BQ445" i="2" s="1"/>
  <c r="BP336" i="2"/>
  <c r="BR336" i="2" s="1"/>
  <c r="BP444" i="2"/>
  <c r="BP590" i="2"/>
  <c r="BQ590" i="2" s="1"/>
  <c r="BP275" i="2"/>
  <c r="BR275" i="2" s="1"/>
  <c r="BP281" i="2"/>
  <c r="BQ281" i="2" s="1"/>
  <c r="BP42" i="2"/>
  <c r="BP122" i="2"/>
  <c r="BR122" i="2" s="1"/>
  <c r="BP41" i="2"/>
  <c r="BQ41" i="2" s="1"/>
  <c r="BP139" i="2"/>
  <c r="BR139" i="2" s="1"/>
  <c r="BP404" i="2"/>
  <c r="BP30" i="2"/>
  <c r="BR30" i="2" s="1"/>
  <c r="BP166" i="2"/>
  <c r="BQ166" i="2" s="1"/>
  <c r="BP348" i="2"/>
  <c r="BQ348" i="2" s="1"/>
  <c r="BP460" i="2"/>
  <c r="BP162" i="2"/>
  <c r="BQ162" i="2" s="1"/>
  <c r="BP91" i="2"/>
  <c r="BR91" i="2" s="1"/>
  <c r="BP372" i="2"/>
  <c r="BR372" i="2" s="1"/>
  <c r="BP808" i="2"/>
  <c r="BP156" i="2"/>
  <c r="BR156" i="2" s="1"/>
  <c r="AF716" i="2"/>
  <c r="AU716" i="2" s="1"/>
  <c r="AF685" i="2"/>
  <c r="AU685" i="2" s="1"/>
  <c r="AE190" i="2"/>
  <c r="AT190" i="2" s="1"/>
  <c r="AE69" i="2"/>
  <c r="AT69" i="2" s="1"/>
  <c r="AF717" i="2"/>
  <c r="AU717" i="2" s="1"/>
  <c r="AE579" i="2"/>
  <c r="AT579" i="2" s="1"/>
  <c r="AF478" i="2"/>
  <c r="AU478" i="2" s="1"/>
  <c r="AF468" i="2"/>
  <c r="AU468" i="2" s="1"/>
  <c r="AE816" i="2"/>
  <c r="AT816" i="2" s="1"/>
  <c r="AF167" i="2"/>
  <c r="AU167" i="2" s="1"/>
  <c r="AF520" i="2"/>
  <c r="AU520" i="2" s="1"/>
  <c r="AE464" i="2"/>
  <c r="AT464" i="2" s="1"/>
  <c r="AF148" i="2"/>
  <c r="AU148" i="2" s="1"/>
  <c r="AE350" i="2"/>
  <c r="AT350" i="2" s="1"/>
  <c r="AE164" i="2"/>
  <c r="AT164" i="2" s="1"/>
  <c r="AF256" i="2"/>
  <c r="AU256" i="2" s="1"/>
  <c r="AE768" i="2"/>
  <c r="AT768" i="2" s="1"/>
  <c r="AF207" i="2"/>
  <c r="AU207" i="2" s="1"/>
  <c r="AE433" i="2"/>
  <c r="AT433" i="2" s="1"/>
  <c r="BP494" i="2"/>
  <c r="BR494" i="2" s="1"/>
  <c r="BP572" i="2"/>
  <c r="BQ572" i="2" s="1"/>
  <c r="BP128" i="2"/>
  <c r="BR128" i="2" s="1"/>
  <c r="BP254" i="2"/>
  <c r="BR254" i="2" s="1"/>
  <c r="BP316" i="2"/>
  <c r="BR316" i="2" s="1"/>
  <c r="BP462" i="2"/>
  <c r="BR462" i="2" s="1"/>
  <c r="BP28" i="2"/>
  <c r="BR28" i="2" s="1"/>
  <c r="BP217" i="2"/>
  <c r="BR217" i="2" s="1"/>
  <c r="BP419" i="2"/>
  <c r="BR419" i="2" s="1"/>
  <c r="BP800" i="2"/>
  <c r="BQ800" i="2" s="1"/>
  <c r="BP94" i="2"/>
  <c r="BR94" i="2" s="1"/>
  <c r="BP371" i="2"/>
  <c r="BR371" i="2" s="1"/>
  <c r="BP479" i="2"/>
  <c r="BQ479" i="2" s="1"/>
  <c r="BP58" i="2"/>
  <c r="BR58" i="2" s="1"/>
  <c r="BP346" i="2"/>
  <c r="BR346" i="2" s="1"/>
  <c r="BP218" i="2"/>
  <c r="BR218" i="2" s="1"/>
  <c r="BP90" i="2"/>
  <c r="BR90" i="2" s="1"/>
  <c r="BP273" i="2"/>
  <c r="BQ273" i="2" s="1"/>
  <c r="BP105" i="2"/>
  <c r="BP268" i="2"/>
  <c r="BQ268" i="2" s="1"/>
  <c r="BP363" i="2"/>
  <c r="BQ363" i="2" s="1"/>
  <c r="BP107" i="2"/>
  <c r="BR107" i="2" s="1"/>
  <c r="BP674" i="2"/>
  <c r="BQ674" i="2" s="1"/>
  <c r="BP390" i="2"/>
  <c r="BR390" i="2" s="1"/>
  <c r="BP511" i="2"/>
  <c r="BQ511" i="2" s="1"/>
  <c r="BP729" i="2"/>
  <c r="BQ729" i="2" s="1"/>
  <c r="BP545" i="2"/>
  <c r="BR545" i="2" s="1"/>
  <c r="BP52" i="2"/>
  <c r="BR52" i="2" s="1"/>
  <c r="BP278" i="2"/>
  <c r="BR278" i="2" s="1"/>
  <c r="BP150" i="2"/>
  <c r="BR150" i="2" s="1"/>
  <c r="BP337" i="2"/>
  <c r="BQ337" i="2" s="1"/>
  <c r="BP185" i="2"/>
  <c r="BR185" i="2" s="1"/>
  <c r="BP264" i="2"/>
  <c r="BQ264" i="2" s="1"/>
  <c r="BP99" i="2"/>
  <c r="BR99" i="2" s="1"/>
  <c r="BP382" i="2"/>
  <c r="BQ382" i="2" s="1"/>
  <c r="BP709" i="2"/>
  <c r="BR709" i="2" s="1"/>
  <c r="BP56" i="2"/>
  <c r="BQ56" i="2" s="1"/>
  <c r="BP146" i="2"/>
  <c r="BQ146" i="2" s="1"/>
  <c r="BP177" i="2"/>
  <c r="BQ177" i="2" s="1"/>
  <c r="BP136" i="2"/>
  <c r="BR136" i="2" s="1"/>
  <c r="BP531" i="2"/>
  <c r="BP452" i="2"/>
  <c r="BR452" i="2" s="1"/>
  <c r="BP213" i="2"/>
  <c r="BR213" i="2" s="1"/>
  <c r="BP87" i="2"/>
  <c r="BQ87" i="2" s="1"/>
  <c r="BP701" i="2"/>
  <c r="BR701" i="2" s="1"/>
  <c r="BP643" i="2"/>
  <c r="BR643" i="2" s="1"/>
  <c r="BP738" i="2"/>
  <c r="BR738" i="2" s="1"/>
  <c r="BP645" i="2"/>
  <c r="BR645" i="2" s="1"/>
  <c r="BP547" i="2"/>
  <c r="BP190" i="2"/>
  <c r="BR190" i="2" s="1"/>
  <c r="BP224" i="2"/>
  <c r="BQ224" i="2" s="1"/>
  <c r="BP540" i="2"/>
  <c r="BR540" i="2" s="1"/>
  <c r="BP366" i="2"/>
  <c r="BR366" i="2" s="1"/>
  <c r="BP129" i="2"/>
  <c r="BR129" i="2" s="1"/>
  <c r="BP634" i="2"/>
  <c r="BR634" i="2" s="1"/>
  <c r="BP727" i="2"/>
  <c r="BQ727" i="2" s="1"/>
  <c r="BP345" i="2"/>
  <c r="BR345" i="2" s="1"/>
  <c r="BP243" i="2"/>
  <c r="BR243" i="2" s="1"/>
  <c r="BP802" i="2"/>
  <c r="BQ802" i="2" s="1"/>
  <c r="BP74" i="2"/>
  <c r="BR74" i="2" s="1"/>
  <c r="BP330" i="2"/>
  <c r="BR330" i="2" s="1"/>
  <c r="BP202" i="2"/>
  <c r="BR202" i="2" s="1"/>
  <c r="BP67" i="2"/>
  <c r="BR67" i="2" s="1"/>
  <c r="BP253" i="2"/>
  <c r="BR253" i="2" s="1"/>
  <c r="BP81" i="2"/>
  <c r="BQ81" i="2" s="1"/>
  <c r="BP248" i="2"/>
  <c r="BR248" i="2" s="1"/>
  <c r="BP331" i="2"/>
  <c r="BQ331" i="2" s="1"/>
  <c r="BP69" i="2"/>
  <c r="BR69" i="2" s="1"/>
  <c r="BP706" i="2"/>
  <c r="BQ706" i="2" s="1"/>
  <c r="BP564" i="2"/>
  <c r="BR564" i="2" s="1"/>
  <c r="BP616" i="2"/>
  <c r="BQ616" i="2" s="1"/>
  <c r="BP613" i="2"/>
  <c r="BR613" i="2" s="1"/>
  <c r="BP14" i="2"/>
  <c r="BR14" i="2" s="1"/>
  <c r="BP68" i="2"/>
  <c r="BQ68" i="2" s="1"/>
  <c r="BP262" i="2"/>
  <c r="BQ262" i="2" s="1"/>
  <c r="BP134" i="2"/>
  <c r="BR134" i="2" s="1"/>
  <c r="BP321" i="2"/>
  <c r="BR321" i="2" s="1"/>
  <c r="BP161" i="2"/>
  <c r="BR161" i="2" s="1"/>
  <c r="BP176" i="2"/>
  <c r="BQ176" i="2" s="1"/>
  <c r="BP451" i="2"/>
  <c r="BQ451" i="2" s="1"/>
  <c r="BP492" i="2"/>
  <c r="BR492" i="2" s="1"/>
  <c r="BP768" i="2"/>
  <c r="BQ768" i="2" s="1"/>
  <c r="BP354" i="2"/>
  <c r="BQ354" i="2" s="1"/>
  <c r="BP98" i="2"/>
  <c r="BQ98" i="2" s="1"/>
  <c r="BP113" i="2"/>
  <c r="BR113" i="2" s="1"/>
  <c r="BP379" i="2"/>
  <c r="BR379" i="2" s="1"/>
  <c r="BP658" i="2"/>
  <c r="BQ658" i="2" s="1"/>
  <c r="BP447" i="2"/>
  <c r="BR447" i="2" s="1"/>
  <c r="BP85" i="2"/>
  <c r="BQ85" i="2" s="1"/>
  <c r="BP694" i="2"/>
  <c r="BQ694" i="2" s="1"/>
  <c r="BP683" i="2"/>
  <c r="BQ683" i="2" s="1"/>
  <c r="BP385" i="2"/>
  <c r="BQ385" i="2" s="1"/>
  <c r="BP698" i="2"/>
  <c r="BR698" i="2" s="1"/>
  <c r="BP70" i="2"/>
  <c r="BR70" i="2" s="1"/>
  <c r="BP89" i="2"/>
  <c r="BR89" i="2" s="1"/>
  <c r="BP627" i="2"/>
  <c r="BR627" i="2" s="1"/>
  <c r="BP43" i="2"/>
  <c r="BP307" i="2"/>
  <c r="BR307" i="2" s="1"/>
  <c r="BP664" i="2"/>
  <c r="BQ664" i="2" s="1"/>
  <c r="BP238" i="2"/>
  <c r="BR238" i="2" s="1"/>
  <c r="BP296" i="2"/>
  <c r="BQ296" i="2" s="1"/>
  <c r="BP430" i="2"/>
  <c r="BR430" i="2" s="1"/>
  <c r="BP44" i="2"/>
  <c r="BQ44" i="2" s="1"/>
  <c r="BP193" i="2"/>
  <c r="BQ193" i="2" s="1"/>
  <c r="BP483" i="2"/>
  <c r="BP736" i="2"/>
  <c r="BQ736" i="2" s="1"/>
  <c r="BP32" i="2"/>
  <c r="BR32" i="2" s="1"/>
  <c r="BP298" i="2"/>
  <c r="BR298" i="2" s="1"/>
  <c r="BP170" i="2"/>
  <c r="BR170" i="2" s="1"/>
  <c r="BP357" i="2"/>
  <c r="BQ357" i="2" s="1"/>
  <c r="BP209" i="2"/>
  <c r="BQ209" i="2" s="1"/>
  <c r="BP376" i="2"/>
  <c r="BR376" i="2" s="1"/>
  <c r="BP184" i="2"/>
  <c r="BP267" i="2"/>
  <c r="BR267" i="2" s="1"/>
  <c r="BP435" i="2"/>
  <c r="BQ435" i="2" s="1"/>
  <c r="BP550" i="2"/>
  <c r="BR550" i="2" s="1"/>
  <c r="BP500" i="2"/>
  <c r="BR500" i="2" s="1"/>
  <c r="BP779" i="2"/>
  <c r="BR779" i="2" s="1"/>
  <c r="BP784" i="2"/>
  <c r="BQ784" i="2" s="1"/>
  <c r="BP46" i="2"/>
  <c r="BR46" i="2" s="1"/>
  <c r="BP358" i="2"/>
  <c r="BR358" i="2" s="1"/>
  <c r="BP230" i="2"/>
  <c r="BQ230" i="2" s="1"/>
  <c r="BP102" i="2"/>
  <c r="BQ102" i="2" s="1"/>
  <c r="BP289" i="2"/>
  <c r="BQ289" i="2" s="1"/>
  <c r="BP121" i="2"/>
  <c r="BR121" i="2" s="1"/>
  <c r="BP15" i="2"/>
  <c r="BQ15" i="2" s="1"/>
  <c r="BP650" i="2"/>
  <c r="BR650" i="2" s="1"/>
  <c r="BP415" i="2"/>
  <c r="BQ415" i="2" s="1"/>
  <c r="BP665" i="2"/>
  <c r="BQ665" i="2" s="1"/>
  <c r="BP290" i="2"/>
  <c r="BQ290" i="2" s="1"/>
  <c r="BP349" i="2"/>
  <c r="BP364" i="2"/>
  <c r="BR364" i="2" s="1"/>
  <c r="BP251" i="2"/>
  <c r="BR251" i="2" s="1"/>
  <c r="BP534" i="2"/>
  <c r="BQ534" i="2" s="1"/>
  <c r="BP818" i="2"/>
  <c r="BQ818" i="2" s="1"/>
  <c r="BP244" i="2"/>
  <c r="BR244" i="2" s="1"/>
  <c r="BP544" i="2"/>
  <c r="BR544" i="2" s="1"/>
  <c r="BP587" i="2"/>
  <c r="BR587" i="2" s="1"/>
  <c r="BP239" i="2"/>
  <c r="BP270" i="2"/>
  <c r="BQ270" i="2" s="1"/>
  <c r="BP206" i="2"/>
  <c r="BQ206" i="2" s="1"/>
  <c r="BP597" i="2"/>
  <c r="BR597" i="2" s="1"/>
  <c r="BP22" i="2"/>
  <c r="BQ22" i="2" s="1"/>
  <c r="BP313" i="2"/>
  <c r="BR313" i="2" s="1"/>
  <c r="BP179" i="2"/>
  <c r="BQ179" i="2" s="1"/>
  <c r="BP631" i="2"/>
  <c r="BQ631" i="2" s="1"/>
  <c r="BP174" i="2"/>
  <c r="BR174" i="2" s="1"/>
  <c r="BP192" i="2"/>
  <c r="BR192" i="2" s="1"/>
  <c r="BP508" i="2"/>
  <c r="BR508" i="2" s="1"/>
  <c r="BP350" i="2"/>
  <c r="BQ350" i="2" s="1"/>
  <c r="BP109" i="2"/>
  <c r="BR109" i="2" s="1"/>
  <c r="BP666" i="2"/>
  <c r="BR666" i="2" s="1"/>
  <c r="BP599" i="2"/>
  <c r="BR599" i="2" s="1"/>
  <c r="BP48" i="2"/>
  <c r="BQ48" i="2" s="1"/>
  <c r="BP282" i="2"/>
  <c r="BR282" i="2" s="1"/>
  <c r="BP154" i="2"/>
  <c r="BR154" i="2" s="1"/>
  <c r="BP341" i="2"/>
  <c r="BQ341" i="2" s="1"/>
  <c r="BP189" i="2"/>
  <c r="BR189" i="2" s="1"/>
  <c r="BP352" i="2"/>
  <c r="BR352" i="2" s="1"/>
  <c r="BP152" i="2"/>
  <c r="BR152" i="2" s="1"/>
  <c r="BP235" i="2"/>
  <c r="BQ235" i="2" s="1"/>
  <c r="BP499" i="2"/>
  <c r="BR499" i="2" s="1"/>
  <c r="BP518" i="2"/>
  <c r="BQ518" i="2" s="1"/>
  <c r="BP468" i="2"/>
  <c r="BQ468" i="2" s="1"/>
  <c r="BP786" i="2"/>
  <c r="BQ786" i="2" s="1"/>
  <c r="BP719" i="2"/>
  <c r="BQ719" i="2" s="1"/>
  <c r="BP62" i="2"/>
  <c r="BR62" i="2" s="1"/>
  <c r="BP342" i="2"/>
  <c r="BR342" i="2" s="1"/>
  <c r="BP214" i="2"/>
  <c r="BR214" i="2" s="1"/>
  <c r="BP86" i="2"/>
  <c r="BQ86" i="2" s="1"/>
  <c r="BP269" i="2"/>
  <c r="BQ269" i="2" s="1"/>
  <c r="BP97" i="2"/>
  <c r="BR97" i="2" s="1"/>
  <c r="BP355" i="2"/>
  <c r="BR355" i="2" s="1"/>
  <c r="BP682" i="2"/>
  <c r="BR682" i="2" s="1"/>
  <c r="BP543" i="2"/>
  <c r="BQ543" i="2" s="1"/>
  <c r="BP481" i="2"/>
  <c r="BR481" i="2" s="1"/>
  <c r="BP274" i="2"/>
  <c r="BQ274" i="2" s="1"/>
  <c r="BP333" i="2"/>
  <c r="BR333" i="2" s="1"/>
  <c r="BP344" i="2"/>
  <c r="BP219" i="2"/>
  <c r="BQ219" i="2" s="1"/>
  <c r="BP502" i="2"/>
  <c r="BQ502" i="2" s="1"/>
  <c r="BP754" i="2"/>
  <c r="BQ754" i="2" s="1"/>
  <c r="BP228" i="2"/>
  <c r="BR228" i="2" s="1"/>
  <c r="BP416" i="2"/>
  <c r="BR416" i="2" s="1"/>
  <c r="BP688" i="2"/>
  <c r="BR688" i="2" s="1"/>
  <c r="BP207" i="2"/>
  <c r="BQ207" i="2" s="1"/>
  <c r="BP329" i="2"/>
  <c r="BR329" i="2" s="1"/>
  <c r="BP257" i="2"/>
  <c r="BR257" i="2" s="1"/>
  <c r="BP60" i="2"/>
  <c r="BR60" i="2" s="1"/>
  <c r="BP12" i="2"/>
  <c r="BR12" i="2" s="1"/>
  <c r="BP237" i="2"/>
  <c r="BR237" i="2" s="1"/>
  <c r="BP21" i="2"/>
  <c r="BR21" i="2" s="1"/>
  <c r="BP441" i="2"/>
  <c r="BR441" i="2" s="1"/>
  <c r="BP110" i="2"/>
  <c r="BR110" i="2" s="1"/>
  <c r="BP47" i="2"/>
  <c r="BQ47" i="2" s="1"/>
  <c r="BP380" i="2"/>
  <c r="BR380" i="2" s="1"/>
  <c r="BP286" i="2"/>
  <c r="BR286" i="2" s="1"/>
  <c r="BP360" i="2"/>
  <c r="BQ360" i="2" s="1"/>
  <c r="BP526" i="2"/>
  <c r="BR526" i="2" s="1"/>
  <c r="BP10" i="2"/>
  <c r="BR10" i="2" s="1"/>
  <c r="BP64" i="2"/>
  <c r="BR64" i="2" s="1"/>
  <c r="BP266" i="2"/>
  <c r="BQ266" i="2" s="1"/>
  <c r="BP138" i="2"/>
  <c r="BR138" i="2" s="1"/>
  <c r="BP325" i="2"/>
  <c r="BR325" i="2" s="1"/>
  <c r="BP169" i="2"/>
  <c r="BR169" i="2" s="1"/>
  <c r="BP332" i="2"/>
  <c r="BR332" i="2" s="1"/>
  <c r="BP120" i="2"/>
  <c r="BR120" i="2" s="1"/>
  <c r="BP203" i="2"/>
  <c r="BQ203" i="2" s="1"/>
  <c r="BP563" i="2"/>
  <c r="BQ563" i="2" s="1"/>
  <c r="BP486" i="2"/>
  <c r="BR486" i="2" s="1"/>
  <c r="BP436" i="2"/>
  <c r="BQ436" i="2" s="1"/>
  <c r="BP722" i="2"/>
  <c r="BQ722" i="2" s="1"/>
  <c r="BP591" i="2"/>
  <c r="BQ591" i="2" s="1"/>
  <c r="BP78" i="2"/>
  <c r="BR78" i="2" s="1"/>
  <c r="BP326" i="2"/>
  <c r="BQ326" i="2" s="1"/>
  <c r="BP198" i="2"/>
  <c r="BR198" i="2" s="1"/>
  <c r="BP59" i="2"/>
  <c r="BQ59" i="2" s="1"/>
  <c r="BP249" i="2"/>
  <c r="BQ249" i="2" s="1"/>
  <c r="BP368" i="2"/>
  <c r="BR368" i="2" s="1"/>
  <c r="BP259" i="2"/>
  <c r="BR259" i="2" s="1"/>
  <c r="BP542" i="2"/>
  <c r="BR542" i="2" s="1"/>
  <c r="BP747" i="2"/>
  <c r="BR747" i="2" s="1"/>
  <c r="BP50" i="2"/>
  <c r="BQ50" i="2" s="1"/>
  <c r="BP226" i="2"/>
  <c r="BR226" i="2" s="1"/>
  <c r="BP285" i="2"/>
  <c r="BR285" i="2" s="1"/>
  <c r="BP280" i="2"/>
  <c r="BQ280" i="2" s="1"/>
  <c r="BP123" i="2"/>
  <c r="BQ123" i="2" s="1"/>
  <c r="BP406" i="2"/>
  <c r="BR406" i="2" s="1"/>
  <c r="BP677" i="2"/>
  <c r="BR677" i="2" s="1"/>
  <c r="BP100" i="2"/>
  <c r="BQ100" i="2" s="1"/>
  <c r="BP700" i="2"/>
  <c r="BR700" i="2" s="1"/>
  <c r="BP573" i="2"/>
  <c r="BR573" i="2" s="1"/>
  <c r="BP472" i="2"/>
  <c r="BR472" i="2" s="1"/>
  <c r="AF281" i="2"/>
  <c r="AU281" i="2" s="1"/>
  <c r="AF556" i="2"/>
  <c r="AU556" i="2" s="1"/>
  <c r="AE719" i="2"/>
  <c r="AT719" i="2" s="1"/>
  <c r="AE275" i="2"/>
  <c r="AT275" i="2" s="1"/>
  <c r="AF227" i="2"/>
  <c r="AU227" i="2" s="1"/>
  <c r="AF805" i="2"/>
  <c r="AU805" i="2" s="1"/>
  <c r="AE544" i="2"/>
  <c r="AT544" i="2" s="1"/>
  <c r="AE453" i="2"/>
  <c r="AT453" i="2" s="1"/>
  <c r="AF437" i="2"/>
  <c r="AU437" i="2" s="1"/>
  <c r="AE482" i="2"/>
  <c r="AT482" i="2" s="1"/>
  <c r="AE775" i="2"/>
  <c r="AT775" i="2" s="1"/>
  <c r="AF210" i="2"/>
  <c r="AU210" i="2" s="1"/>
  <c r="AF621" i="2"/>
  <c r="AU621" i="2" s="1"/>
  <c r="AE304" i="2"/>
  <c r="AT304" i="2" s="1"/>
  <c r="AF810" i="2"/>
  <c r="AU810" i="2" s="1"/>
  <c r="AE223" i="2"/>
  <c r="AT223" i="2" s="1"/>
  <c r="AE802" i="2"/>
  <c r="AT802" i="2" s="1"/>
  <c r="AF623" i="2"/>
  <c r="AU623" i="2" s="1"/>
  <c r="AE188" i="2"/>
  <c r="AT188" i="2" s="1"/>
  <c r="AF371" i="2"/>
  <c r="AU371" i="2" s="1"/>
  <c r="AE367" i="2"/>
  <c r="AT367" i="2" s="1"/>
  <c r="AE776" i="2"/>
  <c r="AT776" i="2" s="1"/>
  <c r="AF346" i="2"/>
  <c r="AU346" i="2" s="1"/>
  <c r="AF356" i="2"/>
  <c r="AU356" i="2" s="1"/>
  <c r="AE442" i="2"/>
  <c r="AT442" i="2" s="1"/>
  <c r="AE210" i="2"/>
  <c r="AT210" i="2" s="1"/>
  <c r="AF635" i="2"/>
  <c r="AU635" i="2" s="1"/>
  <c r="AE663" i="2"/>
  <c r="AT663" i="2" s="1"/>
  <c r="AF490" i="2"/>
  <c r="AU490" i="2" s="1"/>
  <c r="BP73" i="2"/>
  <c r="BQ73" i="2" s="1"/>
  <c r="BP328" i="2"/>
  <c r="BQ328" i="2" s="1"/>
  <c r="BP240" i="2"/>
  <c r="BQ240" i="2" s="1"/>
  <c r="BP112" i="2"/>
  <c r="BR112" i="2" s="1"/>
  <c r="BP323" i="2"/>
  <c r="BR323" i="2" s="1"/>
  <c r="BP195" i="2"/>
  <c r="BQ195" i="2" s="1"/>
  <c r="BP53" i="2"/>
  <c r="BQ53" i="2" s="1"/>
  <c r="BP579" i="2"/>
  <c r="BR579" i="2" s="1"/>
  <c r="BP606" i="2"/>
  <c r="BR606" i="2" s="1"/>
  <c r="BP478" i="2"/>
  <c r="BQ478" i="2" s="1"/>
  <c r="BP556" i="2"/>
  <c r="BR556" i="2" s="1"/>
  <c r="BP428" i="2"/>
  <c r="BR428" i="2" s="1"/>
  <c r="BP632" i="2"/>
  <c r="BR632" i="2" s="1"/>
  <c r="BP695" i="2"/>
  <c r="BQ695" i="2" s="1"/>
  <c r="BP569" i="2"/>
  <c r="BR569" i="2" s="1"/>
  <c r="BP533" i="2"/>
  <c r="BR533" i="2" s="1"/>
  <c r="BP18" i="2"/>
  <c r="BR18" i="2" s="1"/>
  <c r="BP8" i="2"/>
  <c r="BQ8" i="2" s="1"/>
  <c r="BP72" i="2"/>
  <c r="BQ72" i="2" s="1"/>
  <c r="BP322" i="2"/>
  <c r="BR322" i="2" s="1"/>
  <c r="BP258" i="2"/>
  <c r="BR258" i="2" s="1"/>
  <c r="BP194" i="2"/>
  <c r="BQ194" i="2" s="1"/>
  <c r="BP130" i="2"/>
  <c r="BR130" i="2" s="1"/>
  <c r="BP51" i="2"/>
  <c r="BR51" i="2" s="1"/>
  <c r="BP317" i="2"/>
  <c r="BQ317" i="2" s="1"/>
  <c r="BP241" i="2"/>
  <c r="BQ241" i="2" s="1"/>
  <c r="BP157" i="2"/>
  <c r="BR157" i="2" s="1"/>
  <c r="BP65" i="2"/>
  <c r="BR65" i="2" s="1"/>
  <c r="BP320" i="2"/>
  <c r="BR320" i="2" s="1"/>
  <c r="BP232" i="2"/>
  <c r="BQ232" i="2" s="1"/>
  <c r="BP104" i="2"/>
  <c r="BR104" i="2" s="1"/>
  <c r="BP315" i="2"/>
  <c r="BR315" i="2" s="1"/>
  <c r="BP187" i="2"/>
  <c r="BQ187" i="2" s="1"/>
  <c r="BP37" i="2"/>
  <c r="BQ37" i="2" s="1"/>
  <c r="BP589" i="2"/>
  <c r="BQ589" i="2" s="1"/>
  <c r="BP598" i="2"/>
  <c r="BR598" i="2" s="1"/>
  <c r="BP470" i="2"/>
  <c r="BQ470" i="2" s="1"/>
  <c r="BP548" i="2"/>
  <c r="BQ548" i="2" s="1"/>
  <c r="BP420" i="2"/>
  <c r="BQ420" i="2" s="1"/>
  <c r="BP648" i="2"/>
  <c r="BQ648" i="2" s="1"/>
  <c r="BP663" i="2"/>
  <c r="BQ663" i="2" s="1"/>
  <c r="BP469" i="2"/>
  <c r="BR469" i="2" s="1"/>
  <c r="BP165" i="2"/>
  <c r="BR165" i="2" s="1"/>
  <c r="BP356" i="2"/>
  <c r="BR356" i="2" s="1"/>
  <c r="BP164" i="2"/>
  <c r="BQ164" i="2" s="1"/>
  <c r="BP327" i="2"/>
  <c r="BR327" i="2" s="1"/>
  <c r="BP29" i="2"/>
  <c r="BQ29" i="2" s="1"/>
  <c r="BP466" i="2"/>
  <c r="BQ466" i="2" s="1"/>
  <c r="BP487" i="2"/>
  <c r="BR487" i="2" s="1"/>
  <c r="BP766" i="2"/>
  <c r="BR766" i="2" s="1"/>
  <c r="BP785" i="2"/>
  <c r="BQ785" i="2" s="1"/>
  <c r="BP588" i="2"/>
  <c r="BR588" i="2" s="1"/>
  <c r="BP720" i="2"/>
  <c r="BR720" i="2" s="1"/>
  <c r="BP661" i="2"/>
  <c r="BQ661" i="2" s="1"/>
  <c r="BP799" i="2"/>
  <c r="BQ799" i="2" s="1"/>
  <c r="BP124" i="2"/>
  <c r="BR124" i="2" s="1"/>
  <c r="BP491" i="2"/>
  <c r="BR491" i="2" s="1"/>
  <c r="BP33" i="2"/>
  <c r="BR33" i="2" s="1"/>
  <c r="BP304" i="2"/>
  <c r="BR304" i="2" s="1"/>
  <c r="BP208" i="2"/>
  <c r="BR208" i="2" s="1"/>
  <c r="BP79" i="2"/>
  <c r="BQ79" i="2" s="1"/>
  <c r="BP291" i="2"/>
  <c r="BR291" i="2" s="1"/>
  <c r="BP163" i="2"/>
  <c r="BR163" i="2" s="1"/>
  <c r="BP387" i="2"/>
  <c r="BR387" i="2" s="1"/>
  <c r="BP618" i="2"/>
  <c r="BR618" i="2" s="1"/>
  <c r="BP574" i="2"/>
  <c r="BR574" i="2" s="1"/>
  <c r="BP446" i="2"/>
  <c r="BR446" i="2" s="1"/>
  <c r="BP524" i="2"/>
  <c r="BR524" i="2" s="1"/>
  <c r="BP396" i="2"/>
  <c r="BR396" i="2" s="1"/>
  <c r="BP696" i="2"/>
  <c r="BQ696" i="2" s="1"/>
  <c r="BP541" i="2"/>
  <c r="BR541" i="2" s="1"/>
  <c r="BP793" i="2"/>
  <c r="BQ793" i="2" s="1"/>
  <c r="BP783" i="2"/>
  <c r="BR783" i="2" s="1"/>
  <c r="BP34" i="2"/>
  <c r="BQ34" i="2" s="1"/>
  <c r="BP24" i="2"/>
  <c r="BR24" i="2" s="1"/>
  <c r="BP370" i="2"/>
  <c r="BR370" i="2" s="1"/>
  <c r="BP306" i="2"/>
  <c r="BQ306" i="2" s="1"/>
  <c r="BP242" i="2"/>
  <c r="BQ242" i="2" s="1"/>
  <c r="BP178" i="2"/>
  <c r="BR178" i="2" s="1"/>
  <c r="BP114" i="2"/>
  <c r="BQ114" i="2" s="1"/>
  <c r="BP19" i="2"/>
  <c r="BQ19" i="2" s="1"/>
  <c r="BP301" i="2"/>
  <c r="BR301" i="2" s="1"/>
  <c r="BP221" i="2"/>
  <c r="BQ221" i="2" s="1"/>
  <c r="BP137" i="2"/>
  <c r="BR137" i="2" s="1"/>
  <c r="BP17" i="2"/>
  <c r="BR17" i="2" s="1"/>
  <c r="BP300" i="2"/>
  <c r="BQ300" i="2" s="1"/>
  <c r="BP200" i="2"/>
  <c r="BQ200" i="2" s="1"/>
  <c r="BP63" i="2"/>
  <c r="BR63" i="2" s="1"/>
  <c r="BP283" i="2"/>
  <c r="BQ283" i="2" s="1"/>
  <c r="BP155" i="2"/>
  <c r="BR155" i="2" s="1"/>
  <c r="BP403" i="2"/>
  <c r="BR403" i="2" s="1"/>
  <c r="BP626" i="2"/>
  <c r="BQ626" i="2" s="1"/>
  <c r="BP566" i="2"/>
  <c r="BR566" i="2" s="1"/>
  <c r="BP438" i="2"/>
  <c r="BR438" i="2" s="1"/>
  <c r="BP516" i="2"/>
  <c r="BQ516" i="2" s="1"/>
  <c r="BP388" i="2"/>
  <c r="BQ388" i="2" s="1"/>
  <c r="BP712" i="2"/>
  <c r="BR712" i="2" s="1"/>
  <c r="BP765" i="2"/>
  <c r="BR765" i="2" s="1"/>
  <c r="BP417" i="2"/>
  <c r="BR417" i="2" s="1"/>
  <c r="BP149" i="2"/>
  <c r="BR149" i="2" s="1"/>
  <c r="BP292" i="2"/>
  <c r="BQ292" i="2" s="1"/>
  <c r="BP116" i="2"/>
  <c r="BQ116" i="2" s="1"/>
  <c r="BP311" i="2"/>
  <c r="BQ311" i="2" s="1"/>
  <c r="BP595" i="2"/>
  <c r="BR595" i="2" s="1"/>
  <c r="BP576" i="2"/>
  <c r="BR576" i="2" s="1"/>
  <c r="BP551" i="2"/>
  <c r="BQ551" i="2" s="1"/>
  <c r="BP525" i="2"/>
  <c r="BQ525" i="2" s="1"/>
  <c r="BP732" i="2"/>
  <c r="BR732" i="2" s="1"/>
  <c r="BP465" i="2"/>
  <c r="BR465" i="2" s="1"/>
  <c r="BP746" i="2"/>
  <c r="BQ746" i="2" s="1"/>
  <c r="BP809" i="2"/>
  <c r="BR809" i="2" s="1"/>
  <c r="BP735" i="2"/>
  <c r="BQ735" i="2" s="1"/>
  <c r="BP335" i="2"/>
  <c r="BR335" i="2" s="1"/>
  <c r="BP394" i="2"/>
  <c r="BR394" i="2" s="1"/>
  <c r="BP477" i="2"/>
  <c r="BR477" i="2" s="1"/>
  <c r="BP659" i="2"/>
  <c r="BR659" i="2" s="1"/>
  <c r="BP229" i="2"/>
  <c r="BP101" i="2"/>
  <c r="BR101" i="2" s="1"/>
  <c r="BP308" i="2"/>
  <c r="BQ308" i="2" s="1"/>
  <c r="BP180" i="2"/>
  <c r="BR180" i="2" s="1"/>
  <c r="BP23" i="2"/>
  <c r="BQ23" i="2" s="1"/>
  <c r="BP215" i="2"/>
  <c r="BQ215" i="2" s="1"/>
  <c r="BP539" i="2"/>
  <c r="BR539" i="2" s="1"/>
  <c r="BP498" i="2"/>
  <c r="BQ498" i="2" s="1"/>
  <c r="BP448" i="2"/>
  <c r="BR448" i="2" s="1"/>
  <c r="BP668" i="2"/>
  <c r="BR668" i="2" s="1"/>
  <c r="BP623" i="2"/>
  <c r="BR623" i="2" s="1"/>
  <c r="BP425" i="2"/>
  <c r="BQ425" i="2" s="1"/>
  <c r="BP389" i="2"/>
  <c r="BQ389" i="2" s="1"/>
  <c r="BP527" i="2"/>
  <c r="BR527" i="2" s="1"/>
  <c r="BP778" i="2"/>
  <c r="BR778" i="2" s="1"/>
  <c r="BP721" i="2"/>
  <c r="BQ721" i="2" s="1"/>
  <c r="BP707" i="2"/>
  <c r="BR707" i="2" s="1"/>
  <c r="BP513" i="2"/>
  <c r="BQ513" i="2" s="1"/>
  <c r="BP367" i="2"/>
  <c r="BR367" i="2" s="1"/>
  <c r="BP77" i="2"/>
  <c r="BQ77" i="2" s="1"/>
  <c r="BP685" i="2"/>
  <c r="BQ685" i="2" s="1"/>
  <c r="BP816" i="2"/>
  <c r="BQ816" i="2" s="1"/>
  <c r="BP751" i="2"/>
  <c r="BQ751" i="2" s="1"/>
  <c r="BP261" i="2"/>
  <c r="BR261" i="2" s="1"/>
  <c r="BP197" i="2"/>
  <c r="BR197" i="2" s="1"/>
  <c r="BP133" i="2"/>
  <c r="BR133" i="2" s="1"/>
  <c r="BP57" i="2"/>
  <c r="BR57" i="2" s="1"/>
  <c r="BP340" i="2"/>
  <c r="BQ340" i="2" s="1"/>
  <c r="BP276" i="2"/>
  <c r="BR276" i="2" s="1"/>
  <c r="BP212" i="2"/>
  <c r="BR212" i="2" s="1"/>
  <c r="BP148" i="2"/>
  <c r="BQ148" i="2" s="1"/>
  <c r="BP84" i="2"/>
  <c r="BQ84" i="2" s="1"/>
  <c r="BP359" i="2"/>
  <c r="BQ359" i="2" s="1"/>
  <c r="BP279" i="2"/>
  <c r="BQ279" i="2" s="1"/>
  <c r="BP151" i="2"/>
  <c r="BQ151" i="2" s="1"/>
  <c r="BP411" i="2"/>
  <c r="BQ411" i="2" s="1"/>
  <c r="BP630" i="2"/>
  <c r="BR630" i="2" s="1"/>
  <c r="BP562" i="2"/>
  <c r="BR562" i="2" s="1"/>
  <c r="BP434" i="2"/>
  <c r="BQ434" i="2" s="1"/>
  <c r="BP512" i="2"/>
  <c r="BR512" i="2" s="1"/>
  <c r="BP384" i="2"/>
  <c r="BR384" i="2" s="1"/>
  <c r="BP603" i="2"/>
  <c r="BR603" i="2" s="1"/>
  <c r="BP803" i="2"/>
  <c r="BR803" i="2" s="1"/>
  <c r="BP734" i="2"/>
  <c r="BQ734" i="2" s="1"/>
  <c r="BP397" i="2"/>
  <c r="BR397" i="2" s="1"/>
  <c r="BP637" i="2"/>
  <c r="BR637" i="2" s="1"/>
  <c r="BP796" i="2"/>
  <c r="BR796" i="2" s="1"/>
  <c r="BP619" i="2"/>
  <c r="BQ619" i="2" s="1"/>
  <c r="BP723" i="2"/>
  <c r="BR723" i="2" s="1"/>
  <c r="BP399" i="2"/>
  <c r="BQ399" i="2" s="1"/>
  <c r="BP624" i="2"/>
  <c r="BQ624" i="2" s="1"/>
  <c r="BP763" i="2"/>
  <c r="BQ763" i="2" s="1"/>
  <c r="BP711" i="2"/>
  <c r="BQ711" i="2" s="1"/>
  <c r="BP797" i="2"/>
  <c r="BR797" i="2" s="1"/>
  <c r="BP593" i="2"/>
  <c r="BR593" i="2" s="1"/>
  <c r="BP776" i="2"/>
  <c r="BR776" i="2" s="1"/>
  <c r="BP565" i="2"/>
  <c r="BR565" i="2" s="1"/>
  <c r="BP681" i="2"/>
  <c r="BR681" i="2" s="1"/>
  <c r="BP220" i="2"/>
  <c r="BR220" i="2" s="1"/>
  <c r="BP92" i="2"/>
  <c r="BR92" i="2" s="1"/>
  <c r="BP303" i="2"/>
  <c r="BQ303" i="2" s="1"/>
  <c r="BP175" i="2"/>
  <c r="BR175" i="2" s="1"/>
  <c r="BP670" i="2"/>
  <c r="BQ670" i="2" s="1"/>
  <c r="BP567" i="2"/>
  <c r="BQ567" i="2" s="1"/>
  <c r="BP752" i="2"/>
  <c r="BR752" i="2" s="1"/>
  <c r="BP633" i="2"/>
  <c r="BQ633" i="2" s="1"/>
  <c r="BP245" i="2"/>
  <c r="BR245" i="2" s="1"/>
  <c r="BP181" i="2"/>
  <c r="BQ181" i="2" s="1"/>
  <c r="BP117" i="2"/>
  <c r="BQ117" i="2" s="1"/>
  <c r="BP25" i="2"/>
  <c r="BQ25" i="2" s="1"/>
  <c r="BP324" i="2"/>
  <c r="BR324" i="2" s="1"/>
  <c r="BP260" i="2"/>
  <c r="BR260" i="2" s="1"/>
  <c r="BP196" i="2"/>
  <c r="BQ196" i="2" s="1"/>
  <c r="BP132" i="2"/>
  <c r="BR132" i="2" s="1"/>
  <c r="BP55" i="2"/>
  <c r="BQ55" i="2" s="1"/>
  <c r="BP343" i="2"/>
  <c r="BQ343" i="2" s="1"/>
  <c r="BP247" i="2"/>
  <c r="BR247" i="2" s="1"/>
  <c r="BP119" i="2"/>
  <c r="BQ119" i="2" s="1"/>
  <c r="BP475" i="2"/>
  <c r="BR475" i="2" s="1"/>
  <c r="BP662" i="2"/>
  <c r="BR662" i="2" s="1"/>
  <c r="BP530" i="2"/>
  <c r="BQ530" i="2" s="1"/>
  <c r="BP402" i="2"/>
  <c r="BR402" i="2" s="1"/>
  <c r="BP480" i="2"/>
  <c r="BR480" i="2" s="1"/>
  <c r="BP423" i="2"/>
  <c r="BR423" i="2" s="1"/>
  <c r="BP636" i="2"/>
  <c r="BQ636" i="2" s="1"/>
  <c r="BP739" i="2"/>
  <c r="BR739" i="2" s="1"/>
  <c r="BP687" i="2"/>
  <c r="BR687" i="2" s="1"/>
  <c r="BP777" i="2"/>
  <c r="BR777" i="2" s="1"/>
  <c r="BP553" i="2"/>
  <c r="BQ553" i="2" s="1"/>
  <c r="BP764" i="2"/>
  <c r="BR764" i="2" s="1"/>
  <c r="BP517" i="2"/>
  <c r="BR517" i="2" s="1"/>
  <c r="BP657" i="2"/>
  <c r="BR657" i="2" s="1"/>
  <c r="BP463" i="2"/>
  <c r="BR463" i="2" s="1"/>
  <c r="BP656" i="2"/>
  <c r="BR656" i="2" s="1"/>
  <c r="BP810" i="2"/>
  <c r="BR810" i="2" s="1"/>
  <c r="BP647" i="2"/>
  <c r="BR647" i="2" s="1"/>
  <c r="BP753" i="2"/>
  <c r="BP473" i="2"/>
  <c r="BR473" i="2" s="1"/>
  <c r="BP744" i="2"/>
  <c r="BR744" i="2" s="1"/>
  <c r="BP437" i="2"/>
  <c r="BR437" i="2" s="1"/>
  <c r="BP617" i="2"/>
  <c r="BR617" i="2" s="1"/>
  <c r="BP188" i="2"/>
  <c r="BR188" i="2" s="1"/>
  <c r="BP39" i="2"/>
  <c r="BQ39" i="2" s="1"/>
  <c r="BP271" i="2"/>
  <c r="BQ271" i="2" s="1"/>
  <c r="BP143" i="2"/>
  <c r="BR143" i="2" s="1"/>
  <c r="BP522" i="2"/>
  <c r="BR522" i="2" s="1"/>
  <c r="BP758" i="2"/>
  <c r="BQ758" i="2" s="1"/>
  <c r="BP263" i="2"/>
  <c r="BQ263" i="2" s="1"/>
  <c r="BP199" i="2"/>
  <c r="BQ199" i="2" s="1"/>
  <c r="BP135" i="2"/>
  <c r="BQ135" i="2" s="1"/>
  <c r="BP61" i="2"/>
  <c r="BQ61" i="2" s="1"/>
  <c r="BP443" i="2"/>
  <c r="BR443" i="2" s="1"/>
  <c r="BP571" i="2"/>
  <c r="BR571" i="2" s="1"/>
  <c r="BP646" i="2"/>
  <c r="BR646" i="2" s="1"/>
  <c r="BP710" i="2"/>
  <c r="BQ710" i="2" s="1"/>
  <c r="BP546" i="2"/>
  <c r="BQ546" i="2" s="1"/>
  <c r="BP482" i="2"/>
  <c r="BR482" i="2" s="1"/>
  <c r="BP418" i="2"/>
  <c r="BR418" i="2" s="1"/>
  <c r="BP560" i="2"/>
  <c r="BQ560" i="2" s="1"/>
  <c r="BP496" i="2"/>
  <c r="BQ496" i="2" s="1"/>
  <c r="BP432" i="2"/>
  <c r="BQ432" i="2" s="1"/>
  <c r="BP391" i="2"/>
  <c r="BQ391" i="2" s="1"/>
  <c r="BP519" i="2"/>
  <c r="BQ519" i="2" s="1"/>
  <c r="BP620" i="2"/>
  <c r="BQ620" i="2" s="1"/>
  <c r="BP684" i="2"/>
  <c r="BQ684" i="2" s="1"/>
  <c r="BP771" i="2"/>
  <c r="BR771" i="2" s="1"/>
  <c r="BP782" i="2"/>
  <c r="BQ782" i="2" s="1"/>
  <c r="BP717" i="2"/>
  <c r="BQ717" i="2" s="1"/>
  <c r="BP585" i="2"/>
  <c r="BR585" i="2" s="1"/>
  <c r="BP805" i="2"/>
  <c r="BQ805" i="2" s="1"/>
  <c r="BP725" i="2"/>
  <c r="BQ725" i="2" s="1"/>
  <c r="BP604" i="2"/>
  <c r="BR604" i="2" s="1"/>
  <c r="BP817" i="2"/>
  <c r="BR817" i="2" s="1"/>
  <c r="BP780" i="2"/>
  <c r="BR780" i="2" s="1"/>
  <c r="BP714" i="2"/>
  <c r="BR714" i="2" s="1"/>
  <c r="BP580" i="2"/>
  <c r="BR580" i="2" s="1"/>
  <c r="BP807" i="2"/>
  <c r="BQ807" i="2" s="1"/>
  <c r="BP689" i="2"/>
  <c r="BQ689" i="2" s="1"/>
  <c r="BP529" i="2"/>
  <c r="BQ529" i="2" s="1"/>
  <c r="BP431" i="2"/>
  <c r="BQ431" i="2" s="1"/>
  <c r="BP559" i="2"/>
  <c r="BQ559" i="2" s="1"/>
  <c r="BP640" i="2"/>
  <c r="BR640" i="2" s="1"/>
  <c r="BP704" i="2"/>
  <c r="BQ704" i="2" s="1"/>
  <c r="BP705" i="2"/>
  <c r="BQ705" i="2" s="1"/>
  <c r="BP762" i="2"/>
  <c r="BR762" i="2" s="1"/>
  <c r="BP679" i="2"/>
  <c r="BQ679" i="2" s="1"/>
  <c r="BP509" i="2"/>
  <c r="BR509" i="2" s="1"/>
  <c r="BP773" i="2"/>
  <c r="BQ773" i="2" s="1"/>
  <c r="BP693" i="2"/>
  <c r="BR693" i="2" s="1"/>
  <c r="BP537" i="2"/>
  <c r="BQ537" i="2" s="1"/>
  <c r="BP757" i="2"/>
  <c r="BQ757" i="2" s="1"/>
  <c r="BP760" i="2"/>
  <c r="BQ760" i="2" s="1"/>
  <c r="BP675" i="2"/>
  <c r="BR675" i="2" s="1"/>
  <c r="BP501" i="2"/>
  <c r="BQ501" i="2" s="1"/>
  <c r="BP767" i="2"/>
  <c r="BR767" i="2" s="1"/>
  <c r="BP649" i="2"/>
  <c r="BR649" i="2" s="1"/>
  <c r="BP449" i="2"/>
  <c r="BQ449" i="2" s="1"/>
  <c r="BP204" i="2"/>
  <c r="BQ204" i="2" s="1"/>
  <c r="BP140" i="2"/>
  <c r="BQ140" i="2" s="1"/>
  <c r="BP71" i="2"/>
  <c r="BR71" i="2" s="1"/>
  <c r="BP351" i="2"/>
  <c r="BQ351" i="2" s="1"/>
  <c r="BP287" i="2"/>
  <c r="BR287" i="2" s="1"/>
  <c r="BP223" i="2"/>
  <c r="BQ223" i="2" s="1"/>
  <c r="BP159" i="2"/>
  <c r="BQ159" i="2" s="1"/>
  <c r="BP45" i="2"/>
  <c r="BR45" i="2" s="1"/>
  <c r="BP702" i="2"/>
  <c r="BQ702" i="2" s="1"/>
  <c r="BP568" i="2"/>
  <c r="BR568" i="2" s="1"/>
  <c r="BP612" i="2"/>
  <c r="BR612" i="2" s="1"/>
  <c r="BP621" i="2"/>
  <c r="BQ621" i="2" s="1"/>
  <c r="BP667" i="2"/>
  <c r="BR667" i="2" s="1"/>
  <c r="BP295" i="2"/>
  <c r="BQ295" i="2" s="1"/>
  <c r="BP231" i="2"/>
  <c r="BQ231" i="2" s="1"/>
  <c r="BP167" i="2"/>
  <c r="BR167" i="2" s="1"/>
  <c r="BP103" i="2"/>
  <c r="BQ103" i="2" s="1"/>
  <c r="BP378" i="2"/>
  <c r="BR378" i="2" s="1"/>
  <c r="BP507" i="2"/>
  <c r="BR507" i="2" s="1"/>
  <c r="BP614" i="2"/>
  <c r="BR614" i="2" s="1"/>
  <c r="BP678" i="2"/>
  <c r="BQ678" i="2" s="1"/>
  <c r="BP578" i="2"/>
  <c r="BR578" i="2" s="1"/>
  <c r="BP514" i="2"/>
  <c r="BR514" i="2" s="1"/>
  <c r="BP450" i="2"/>
  <c r="BR450" i="2" s="1"/>
  <c r="BP386" i="2"/>
  <c r="BR386" i="2" s="1"/>
  <c r="BP528" i="2"/>
  <c r="BQ528" i="2" s="1"/>
  <c r="BP464" i="2"/>
  <c r="BR464" i="2" s="1"/>
  <c r="BP400" i="2"/>
  <c r="BR400" i="2" s="1"/>
  <c r="BP455" i="2"/>
  <c r="BQ455" i="2" s="1"/>
  <c r="BP581" i="2"/>
  <c r="BR581" i="2" s="1"/>
  <c r="BP652" i="2"/>
  <c r="BR652" i="2" s="1"/>
  <c r="BP716" i="2"/>
  <c r="BR716" i="2" s="1"/>
  <c r="BP814" i="2"/>
  <c r="BQ814" i="2" s="1"/>
  <c r="BP750" i="2"/>
  <c r="BR750" i="2" s="1"/>
  <c r="BP655" i="2"/>
  <c r="BR655" i="2" s="1"/>
  <c r="BP461" i="2"/>
  <c r="BQ461" i="2" s="1"/>
  <c r="BP761" i="2"/>
  <c r="BR761" i="2" s="1"/>
  <c r="BP669" i="2"/>
  <c r="BR669" i="2" s="1"/>
  <c r="BP489" i="2"/>
  <c r="BR489" i="2" s="1"/>
  <c r="BP812" i="2"/>
  <c r="BR812" i="2" s="1"/>
  <c r="BP748" i="2"/>
  <c r="BQ748" i="2" s="1"/>
  <c r="BP651" i="2"/>
  <c r="BR651" i="2" s="1"/>
  <c r="BP453" i="2"/>
  <c r="BR453" i="2" s="1"/>
  <c r="BP743" i="2"/>
  <c r="BQ743" i="2" s="1"/>
  <c r="BP625" i="2"/>
  <c r="BQ625" i="2" s="1"/>
  <c r="BP401" i="2"/>
  <c r="BQ401" i="2" s="1"/>
  <c r="BP495" i="2"/>
  <c r="BR495" i="2" s="1"/>
  <c r="BP608" i="2"/>
  <c r="BR608" i="2" s="1"/>
  <c r="BP672" i="2"/>
  <c r="BR672" i="2" s="1"/>
  <c r="BP795" i="2"/>
  <c r="BR795" i="2" s="1"/>
  <c r="BP794" i="2"/>
  <c r="BR794" i="2" s="1"/>
  <c r="BP730" i="2"/>
  <c r="BR730" i="2" s="1"/>
  <c r="BP615" i="2"/>
  <c r="BR615" i="2" s="1"/>
  <c r="BP381" i="2"/>
  <c r="BQ381" i="2" s="1"/>
  <c r="BP737" i="2"/>
  <c r="BR737" i="2" s="1"/>
  <c r="BP629" i="2"/>
  <c r="BR629" i="2" s="1"/>
  <c r="BP409" i="2"/>
  <c r="BQ409" i="2" s="1"/>
  <c r="BP792" i="2"/>
  <c r="BR792" i="2" s="1"/>
  <c r="BP728" i="2"/>
  <c r="BQ728" i="2" s="1"/>
  <c r="BP611" i="2"/>
  <c r="BR611" i="2" s="1"/>
  <c r="BP361" i="2"/>
  <c r="BR361" i="2" s="1"/>
  <c r="BP718" i="2"/>
  <c r="BR718" i="2" s="1"/>
  <c r="BP577" i="2"/>
  <c r="BQ577" i="2" s="1"/>
  <c r="BP236" i="2"/>
  <c r="BQ236" i="2" s="1"/>
  <c r="BP172" i="2"/>
  <c r="BR172" i="2" s="1"/>
  <c r="BP108" i="2"/>
  <c r="BQ108" i="2" s="1"/>
  <c r="BP7" i="2"/>
  <c r="BQ7" i="2" s="1"/>
  <c r="BP319" i="2"/>
  <c r="BQ319" i="2" s="1"/>
  <c r="BP255" i="2"/>
  <c r="BQ255" i="2" s="1"/>
  <c r="BP191" i="2"/>
  <c r="BR191" i="2" s="1"/>
  <c r="BP127" i="2"/>
  <c r="BR127" i="2" s="1"/>
  <c r="BP555" i="2"/>
  <c r="BR555" i="2" s="1"/>
  <c r="BP490" i="2"/>
  <c r="BQ490" i="2" s="1"/>
  <c r="BP440" i="2"/>
  <c r="BQ440" i="2" s="1"/>
  <c r="BP726" i="2"/>
  <c r="BQ726" i="2" s="1"/>
  <c r="BP601" i="2"/>
  <c r="BQ601" i="2" s="1"/>
  <c r="BP433" i="2"/>
  <c r="BR433" i="2" s="1"/>
  <c r="BP111" i="2"/>
  <c r="BR111" i="2" s="1"/>
  <c r="BP13" i="2"/>
  <c r="BR13" i="2" s="1"/>
  <c r="BP605" i="2"/>
  <c r="BR605" i="2" s="1"/>
  <c r="BP586" i="2"/>
  <c r="BR586" i="2" s="1"/>
  <c r="BP458" i="2"/>
  <c r="BQ458" i="2" s="1"/>
  <c r="BP536" i="2"/>
  <c r="BQ536" i="2" s="1"/>
  <c r="BP408" i="2"/>
  <c r="BR408" i="2" s="1"/>
  <c r="BP708" i="2"/>
  <c r="BR708" i="2" s="1"/>
  <c r="BP493" i="2"/>
  <c r="BQ493" i="2" s="1"/>
  <c r="BP820" i="2"/>
  <c r="BR820" i="2" s="1"/>
  <c r="BP759" i="2"/>
  <c r="BR759" i="2" s="1"/>
  <c r="BP95" i="2"/>
  <c r="BQ95" i="2" s="1"/>
  <c r="BP427" i="2"/>
  <c r="BR427" i="2" s="1"/>
  <c r="BP638" i="2"/>
  <c r="BR638" i="2" s="1"/>
  <c r="BP554" i="2"/>
  <c r="BR554" i="2" s="1"/>
  <c r="BP426" i="2"/>
  <c r="BR426" i="2" s="1"/>
  <c r="BP504" i="2"/>
  <c r="BR504" i="2" s="1"/>
  <c r="BP373" i="2"/>
  <c r="BQ373" i="2" s="1"/>
  <c r="BP787" i="2"/>
  <c r="BR787" i="2" s="1"/>
  <c r="BP821" i="2"/>
  <c r="BQ821" i="2" s="1"/>
  <c r="BP788" i="2"/>
  <c r="BQ788" i="2" s="1"/>
  <c r="BP713" i="2"/>
  <c r="BR713" i="2" s="1"/>
  <c r="BP439" i="2"/>
  <c r="BR439" i="2" s="1"/>
  <c r="BP644" i="2"/>
  <c r="BR644" i="2" s="1"/>
  <c r="BP822" i="2"/>
  <c r="BR822" i="2" s="1"/>
  <c r="BP671" i="2"/>
  <c r="BR671" i="2" s="1"/>
  <c r="BP769" i="2"/>
  <c r="BR769" i="2" s="1"/>
  <c r="BP521" i="2"/>
  <c r="BR521" i="2" s="1"/>
  <c r="BP756" i="2"/>
  <c r="BQ756" i="2" s="1"/>
  <c r="BP485" i="2"/>
  <c r="BQ485" i="2" s="1"/>
  <c r="BP641" i="2"/>
  <c r="BR641" i="2" s="1"/>
  <c r="BP503" i="2"/>
  <c r="BR503" i="2" s="1"/>
  <c r="BP676" i="2"/>
  <c r="BR676" i="2" s="1"/>
  <c r="BP790" i="2"/>
  <c r="BR790" i="2" s="1"/>
  <c r="BP607" i="2"/>
  <c r="BR607" i="2" s="1"/>
  <c r="BP733" i="2"/>
  <c r="BR733" i="2" s="1"/>
  <c r="BP393" i="2"/>
  <c r="BR393" i="2" s="1"/>
  <c r="BP724" i="2"/>
  <c r="BR724" i="2" s="1"/>
  <c r="BP4" i="2"/>
  <c r="BR4" i="2" s="1"/>
  <c r="BP561" i="2"/>
  <c r="BR561" i="2" s="1"/>
  <c r="BP459" i="2"/>
  <c r="BQ459" i="2" s="1"/>
  <c r="BP584" i="2"/>
  <c r="BR584" i="2" s="1"/>
  <c r="BP654" i="2"/>
  <c r="BR654" i="2" s="1"/>
  <c r="BP602" i="2"/>
  <c r="BR602" i="2" s="1"/>
  <c r="BP538" i="2"/>
  <c r="BR538" i="2" s="1"/>
  <c r="BP474" i="2"/>
  <c r="BR474" i="2" s="1"/>
  <c r="BP410" i="2"/>
  <c r="BQ410" i="2" s="1"/>
  <c r="BP552" i="2"/>
  <c r="BR552" i="2" s="1"/>
  <c r="BP488" i="2"/>
  <c r="BQ488" i="2" s="1"/>
  <c r="BP424" i="2"/>
  <c r="BR424" i="2" s="1"/>
  <c r="BP407" i="2"/>
  <c r="BR407" i="2" s="1"/>
  <c r="BP535" i="2"/>
  <c r="BR535" i="2" s="1"/>
  <c r="BP628" i="2"/>
  <c r="BR628" i="2" s="1"/>
  <c r="BP692" i="2"/>
  <c r="BR692" i="2" s="1"/>
  <c r="BP755" i="2"/>
  <c r="BQ755" i="2" s="1"/>
  <c r="BP774" i="2"/>
  <c r="BR774" i="2" s="1"/>
  <c r="BP703" i="2"/>
  <c r="BR703" i="2" s="1"/>
  <c r="BP557" i="2"/>
  <c r="BR557" i="2" s="1"/>
  <c r="BP789" i="2"/>
  <c r="BR789" i="2" s="1"/>
  <c r="BP715" i="2"/>
  <c r="BR715" i="2" s="1"/>
  <c r="BP583" i="2"/>
  <c r="BQ583" i="2" s="1"/>
  <c r="BP801" i="2"/>
  <c r="BR801" i="2" s="1"/>
  <c r="BP772" i="2"/>
  <c r="BQ772" i="2" s="1"/>
  <c r="BP699" i="2"/>
  <c r="BR699" i="2" s="1"/>
  <c r="BP549" i="2"/>
  <c r="BQ549" i="2" s="1"/>
  <c r="BP791" i="2"/>
  <c r="BR791" i="2" s="1"/>
  <c r="BP673" i="2"/>
  <c r="BQ673" i="2" s="1"/>
  <c r="BP497" i="2"/>
  <c r="BR497" i="2" s="1"/>
  <c r="BP395" i="2"/>
  <c r="BR395" i="2" s="1"/>
  <c r="BP523" i="2"/>
  <c r="BQ523" i="2" s="1"/>
  <c r="BP622" i="2"/>
  <c r="BQ622" i="2" s="1"/>
  <c r="BP686" i="2"/>
  <c r="BR686" i="2" s="1"/>
  <c r="BP570" i="2"/>
  <c r="BR570" i="2" s="1"/>
  <c r="BP506" i="2"/>
  <c r="BQ506" i="2" s="1"/>
  <c r="BP442" i="2"/>
  <c r="BR442" i="2" s="1"/>
  <c r="BP377" i="2"/>
  <c r="BR377" i="2" s="1"/>
  <c r="BP520" i="2"/>
  <c r="BQ520" i="2" s="1"/>
  <c r="BP456" i="2"/>
  <c r="BQ456" i="2" s="1"/>
  <c r="BP392" i="2"/>
  <c r="BR392" i="2" s="1"/>
  <c r="BP471" i="2"/>
  <c r="BQ471" i="2" s="1"/>
  <c r="BP592" i="2"/>
  <c r="BQ592" i="2" s="1"/>
  <c r="BP660" i="2"/>
  <c r="BQ660" i="2" s="1"/>
  <c r="BP819" i="2"/>
  <c r="BQ819" i="2" s="1"/>
  <c r="BP806" i="2"/>
  <c r="BR806" i="2" s="1"/>
  <c r="BP742" i="2"/>
  <c r="BQ742" i="2" s="1"/>
  <c r="BP639" i="2"/>
  <c r="BQ639" i="2" s="1"/>
  <c r="BP429" i="2"/>
  <c r="BR429" i="2" s="1"/>
  <c r="BP749" i="2"/>
  <c r="BR749" i="2" s="1"/>
  <c r="BP653" i="2"/>
  <c r="BQ653" i="2" s="1"/>
  <c r="BP457" i="2"/>
  <c r="BR457" i="2" s="1"/>
  <c r="BP804" i="2"/>
  <c r="BR804" i="2" s="1"/>
  <c r="BP740" i="2"/>
  <c r="BQ740" i="2" s="1"/>
  <c r="BP635" i="2"/>
  <c r="BQ635" i="2" s="1"/>
  <c r="BP421" i="2"/>
  <c r="BR421" i="2" s="1"/>
  <c r="BP731" i="2"/>
  <c r="BR731" i="2" s="1"/>
  <c r="BP609" i="2"/>
  <c r="BQ609" i="2" s="1"/>
  <c r="BQ329" i="2"/>
  <c r="BR547" i="2"/>
  <c r="BQ547" i="2"/>
  <c r="BR224" i="2"/>
  <c r="BQ441" i="2"/>
  <c r="BR802" i="2"/>
  <c r="BQ74" i="2"/>
  <c r="BQ64" i="2"/>
  <c r="BQ202" i="2"/>
  <c r="BR81" i="2"/>
  <c r="BR331" i="2"/>
  <c r="BR563" i="2"/>
  <c r="BR436" i="2"/>
  <c r="BR262" i="2"/>
  <c r="BR59" i="2"/>
  <c r="BR328" i="2"/>
  <c r="BR240" i="2"/>
  <c r="BQ323" i="2"/>
  <c r="BR195" i="2"/>
  <c r="BR478" i="2"/>
  <c r="BQ632" i="2"/>
  <c r="BR8" i="2"/>
  <c r="BR241" i="2"/>
  <c r="BQ320" i="2"/>
  <c r="BR37" i="2"/>
  <c r="BR470" i="2"/>
  <c r="BR85" i="2"/>
  <c r="BR292" i="2"/>
  <c r="BR164" i="2"/>
  <c r="BQ375" i="2"/>
  <c r="BR375" i="2"/>
  <c r="BR594" i="2"/>
  <c r="BQ594" i="2"/>
  <c r="BR530" i="2"/>
  <c r="BR683" i="2"/>
  <c r="BQ775" i="2"/>
  <c r="BR775" i="2"/>
  <c r="BQ465" i="2"/>
  <c r="BQ720" i="2"/>
  <c r="BR753" i="2"/>
  <c r="BQ753" i="2"/>
  <c r="BR808" i="2"/>
  <c r="BQ808" i="2"/>
  <c r="BQ336" i="2"/>
  <c r="BR339" i="2"/>
  <c r="BQ339" i="2"/>
  <c r="BQ142" i="2"/>
  <c r="BR142" i="2"/>
  <c r="BR444" i="2"/>
  <c r="BQ444" i="2"/>
  <c r="BQ76" i="2"/>
  <c r="BR76" i="2"/>
  <c r="BR126" i="2"/>
  <c r="BQ126" i="2"/>
  <c r="BR96" i="2"/>
  <c r="BQ96" i="2"/>
  <c r="BR412" i="2"/>
  <c r="BR302" i="2"/>
  <c r="BQ302" i="2"/>
  <c r="BR11" i="2"/>
  <c r="BQ9" i="2"/>
  <c r="BR9" i="2"/>
  <c r="BR811" i="2"/>
  <c r="BQ811" i="2"/>
  <c r="BR272" i="2"/>
  <c r="BQ272" i="2"/>
  <c r="BR115" i="2"/>
  <c r="BQ115" i="2"/>
  <c r="BQ745" i="2"/>
  <c r="BR745" i="2"/>
  <c r="BR250" i="2"/>
  <c r="BQ250" i="2"/>
  <c r="BR35" i="2"/>
  <c r="BQ35" i="2"/>
  <c r="BR309" i="2"/>
  <c r="BQ309" i="2"/>
  <c r="BR233" i="2"/>
  <c r="BR312" i="2"/>
  <c r="BQ312" i="2"/>
  <c r="BR216" i="2"/>
  <c r="BR171" i="2"/>
  <c r="BR610" i="2"/>
  <c r="BQ610" i="2"/>
  <c r="BQ404" i="2"/>
  <c r="BR404" i="2"/>
  <c r="BQ680" i="2"/>
  <c r="BR680" i="2"/>
  <c r="BR596" i="2"/>
  <c r="BQ596" i="2"/>
  <c r="BR374" i="2"/>
  <c r="BQ374" i="2"/>
  <c r="BQ815" i="2"/>
  <c r="BR6" i="2"/>
  <c r="BR310" i="2"/>
  <c r="BQ310" i="2"/>
  <c r="BR182" i="2"/>
  <c r="BQ182" i="2"/>
  <c r="BR118" i="2"/>
  <c r="BQ118" i="2"/>
  <c r="BR27" i="2"/>
  <c r="BQ305" i="2"/>
  <c r="BQ141" i="2"/>
  <c r="BQ304" i="2"/>
  <c r="BR79" i="2"/>
  <c r="BQ396" i="2"/>
  <c r="BR306" i="2"/>
  <c r="BQ17" i="2"/>
  <c r="BQ403" i="2"/>
  <c r="BR772" i="2"/>
  <c r="BR318" i="2"/>
  <c r="BQ318" i="2"/>
  <c r="BQ43" i="2"/>
  <c r="BR43" i="2"/>
  <c r="BR49" i="2"/>
  <c r="BQ49" i="2"/>
  <c r="BR590" i="2"/>
  <c r="BR38" i="2"/>
  <c r="BQ38" i="2"/>
  <c r="BR296" i="2"/>
  <c r="BQ147" i="2"/>
  <c r="BR147" i="2"/>
  <c r="BQ413" i="2"/>
  <c r="BQ160" i="2"/>
  <c r="BR160" i="2"/>
  <c r="BR483" i="2"/>
  <c r="BQ483" i="2"/>
  <c r="BR42" i="2"/>
  <c r="BQ42" i="2"/>
  <c r="BQ32" i="2"/>
  <c r="BR362" i="2"/>
  <c r="BQ362" i="2"/>
  <c r="BR106" i="2"/>
  <c r="BQ106" i="2"/>
  <c r="BR357" i="2"/>
  <c r="BR293" i="2"/>
  <c r="BQ293" i="2"/>
  <c r="BQ125" i="2"/>
  <c r="BR125" i="2"/>
  <c r="BR288" i="2"/>
  <c r="BQ288" i="2"/>
  <c r="BR184" i="2"/>
  <c r="BQ184" i="2"/>
  <c r="BR31" i="2"/>
  <c r="BR435" i="2"/>
  <c r="BR642" i="2"/>
  <c r="BQ422" i="2"/>
  <c r="BR422" i="2"/>
  <c r="BR383" i="2"/>
  <c r="BQ383" i="2"/>
  <c r="BQ779" i="2"/>
  <c r="BR36" i="2"/>
  <c r="BQ36" i="2"/>
  <c r="BQ358" i="2"/>
  <c r="BR102" i="2"/>
  <c r="BR353" i="2"/>
  <c r="BQ353" i="2"/>
  <c r="BQ205" i="2"/>
  <c r="BQ368" i="2"/>
  <c r="BQ284" i="2"/>
  <c r="BR284" i="2"/>
  <c r="BR781" i="2"/>
  <c r="BQ781" i="2"/>
  <c r="BQ40" i="2"/>
  <c r="BR40" i="2"/>
  <c r="BR354" i="2"/>
  <c r="BQ226" i="2"/>
  <c r="BR162" i="2"/>
  <c r="BQ349" i="2"/>
  <c r="BR349" i="2"/>
  <c r="BQ379" i="2"/>
  <c r="BR123" i="2"/>
  <c r="BR467" i="2"/>
  <c r="BQ467" i="2"/>
  <c r="BR484" i="2"/>
  <c r="BQ765" i="2"/>
  <c r="BQ752" i="2"/>
  <c r="BR196" i="2"/>
  <c r="BQ448" i="2"/>
  <c r="BQ384" i="2"/>
  <c r="BQ723" i="2"/>
  <c r="BQ688" i="2"/>
  <c r="BQ565" i="2"/>
  <c r="BR239" i="2"/>
  <c r="BQ239" i="2"/>
  <c r="BQ472" i="2"/>
  <c r="BQ408" i="2"/>
  <c r="BQ439" i="2"/>
  <c r="BQ641" i="2"/>
  <c r="BQ128" i="2"/>
  <c r="BR179" i="2"/>
  <c r="BQ419" i="2"/>
  <c r="BR350" i="2"/>
  <c r="BQ599" i="2"/>
  <c r="BQ282" i="2"/>
  <c r="BR105" i="2"/>
  <c r="BQ105" i="2"/>
  <c r="BR235" i="2"/>
  <c r="BQ107" i="2"/>
  <c r="BR518" i="2"/>
  <c r="BR511" i="2"/>
  <c r="BQ214" i="2"/>
  <c r="BR269" i="2"/>
  <c r="BR264" i="2"/>
  <c r="BQ144" i="2"/>
  <c r="BR144" i="2"/>
  <c r="BR515" i="2"/>
  <c r="BQ515" i="2"/>
  <c r="BR510" i="2"/>
  <c r="BQ510" i="2"/>
  <c r="BR460" i="2"/>
  <c r="BQ460" i="2"/>
  <c r="BQ770" i="2"/>
  <c r="BR770" i="2"/>
  <c r="BR691" i="2"/>
  <c r="BQ691" i="2"/>
  <c r="BQ66" i="2"/>
  <c r="BR66" i="2"/>
  <c r="BR274" i="2"/>
  <c r="BQ82" i="2"/>
  <c r="BR265" i="2"/>
  <c r="BQ265" i="2"/>
  <c r="BQ93" i="2"/>
  <c r="BR93" i="2"/>
  <c r="BR344" i="2"/>
  <c r="BQ344" i="2"/>
  <c r="BQ136" i="2"/>
  <c r="BR347" i="2"/>
  <c r="BQ347" i="2"/>
  <c r="BQ531" i="2"/>
  <c r="BR531" i="2"/>
  <c r="BQ690" i="2"/>
  <c r="BR690" i="2"/>
  <c r="BR502" i="2"/>
  <c r="BR229" i="2"/>
  <c r="BQ229" i="2"/>
  <c r="BQ244" i="2"/>
  <c r="BQ571" i="2"/>
  <c r="BR432" i="2"/>
  <c r="BQ585" i="2"/>
  <c r="BR807" i="2"/>
  <c r="BR622" i="2"/>
  <c r="BQ369" i="2"/>
  <c r="BR369" i="2"/>
  <c r="AF42" i="2"/>
  <c r="AU42" i="2" s="1"/>
  <c r="AE325" i="2"/>
  <c r="AT325" i="2" s="1"/>
  <c r="AF216" i="2"/>
  <c r="AU216" i="2" s="1"/>
  <c r="AE253" i="2"/>
  <c r="AT253" i="2" s="1"/>
  <c r="AE614" i="2"/>
  <c r="AT614" i="2" s="1"/>
  <c r="AE677" i="2"/>
  <c r="AT677" i="2" s="1"/>
  <c r="AE33" i="2"/>
  <c r="AT33" i="2" s="1"/>
  <c r="AF104" i="2"/>
  <c r="AU104" i="2" s="1"/>
  <c r="AE154" i="2"/>
  <c r="AT154" i="2" s="1"/>
  <c r="AF547" i="2"/>
  <c r="AU547" i="2" s="1"/>
  <c r="AE399" i="2"/>
  <c r="AT399" i="2" s="1"/>
  <c r="AF332" i="2"/>
  <c r="AU332" i="2" s="1"/>
  <c r="AE634" i="2"/>
  <c r="AT634" i="2" s="1"/>
  <c r="AE29" i="2"/>
  <c r="AT29" i="2" s="1"/>
  <c r="AE70" i="2"/>
  <c r="AT70" i="2" s="1"/>
  <c r="AE196" i="2"/>
  <c r="AT196" i="2" s="1"/>
  <c r="AF131" i="2"/>
  <c r="AU131" i="2" s="1"/>
  <c r="AE633" i="2"/>
  <c r="AT633" i="2" s="1"/>
  <c r="AF553" i="2"/>
  <c r="AU553" i="2" s="1"/>
  <c r="AE519" i="2"/>
  <c r="AT519" i="2" s="1"/>
  <c r="AE458" i="2"/>
  <c r="AT458" i="2" s="1"/>
  <c r="AF307" i="2"/>
  <c r="AU307" i="2" s="1"/>
  <c r="AF202" i="2"/>
  <c r="AU202" i="2" s="1"/>
  <c r="AF83" i="2"/>
  <c r="AU83" i="2" s="1"/>
  <c r="AF761" i="2"/>
  <c r="AU761" i="2" s="1"/>
  <c r="AE726" i="2"/>
  <c r="AT726" i="2" s="1"/>
  <c r="AE709" i="2"/>
  <c r="AT709" i="2" s="1"/>
  <c r="AE699" i="2"/>
  <c r="AT699" i="2" s="1"/>
  <c r="AE711" i="2"/>
  <c r="AT711" i="2" s="1"/>
  <c r="AF577" i="2"/>
  <c r="AU577" i="2" s="1"/>
  <c r="AF561" i="2"/>
  <c r="AU561" i="2" s="1"/>
  <c r="AE598" i="2"/>
  <c r="AT598" i="2" s="1"/>
  <c r="AE520" i="2"/>
  <c r="AT520" i="2" s="1"/>
  <c r="AE505" i="2"/>
  <c r="AT505" i="2" s="1"/>
  <c r="AF464" i="2"/>
  <c r="AU464" i="2" s="1"/>
  <c r="AF409" i="2"/>
  <c r="AU409" i="2" s="1"/>
  <c r="AE468" i="2"/>
  <c r="AT468" i="2" s="1"/>
  <c r="AF331" i="2"/>
  <c r="AU331" i="2" s="1"/>
  <c r="AF240" i="2"/>
  <c r="AU240" i="2" s="1"/>
  <c r="AF419" i="2"/>
  <c r="AU419" i="2" s="1"/>
  <c r="AF29" i="2"/>
  <c r="AU29" i="2" s="1"/>
  <c r="AE502" i="2"/>
  <c r="AT502" i="2" s="1"/>
  <c r="AF255" i="2"/>
  <c r="AU255" i="2" s="1"/>
  <c r="AE672" i="2"/>
  <c r="AT672" i="2" s="1"/>
  <c r="AF149" i="2"/>
  <c r="AU149" i="2" s="1"/>
  <c r="AE222" i="2"/>
  <c r="AT222" i="2" s="1"/>
  <c r="AF583" i="2"/>
  <c r="AU583" i="2" s="1"/>
  <c r="AF506" i="2"/>
  <c r="AU506" i="2" s="1"/>
  <c r="AF528" i="2"/>
  <c r="AU528" i="2" s="1"/>
  <c r="AE430" i="2"/>
  <c r="AT430" i="2" s="1"/>
  <c r="AE388" i="2"/>
  <c r="AT388" i="2" s="1"/>
  <c r="AF381" i="2"/>
  <c r="AU381" i="2" s="1"/>
  <c r="AF292" i="2"/>
  <c r="AU292" i="2" s="1"/>
  <c r="AF100" i="2"/>
  <c r="AU100" i="2" s="1"/>
  <c r="AE78" i="2"/>
  <c r="AT78" i="2" s="1"/>
  <c r="AF239" i="2"/>
  <c r="AU239" i="2" s="1"/>
  <c r="AE550" i="2"/>
  <c r="AT550" i="2" s="1"/>
  <c r="AF339" i="2"/>
  <c r="AU339" i="2" s="1"/>
  <c r="AF441" i="2"/>
  <c r="AU441" i="2" s="1"/>
  <c r="AF736" i="2"/>
  <c r="AU736" i="2" s="1"/>
  <c r="AE85" i="2"/>
  <c r="AT85" i="2" s="1"/>
  <c r="AE687" i="2"/>
  <c r="AT687" i="2" s="1"/>
  <c r="AE631" i="2"/>
  <c r="AT631" i="2" s="1"/>
  <c r="AE582" i="2"/>
  <c r="AT582" i="2" s="1"/>
  <c r="AE566" i="2"/>
  <c r="AT566" i="2" s="1"/>
  <c r="AE517" i="2"/>
  <c r="AT517" i="2" s="1"/>
  <c r="AE501" i="2"/>
  <c r="AT501" i="2" s="1"/>
  <c r="AF550" i="2"/>
  <c r="AU550" i="2" s="1"/>
  <c r="AE365" i="2"/>
  <c r="AT365" i="2" s="1"/>
  <c r="AE345" i="2"/>
  <c r="AT345" i="2" s="1"/>
  <c r="AF365" i="2"/>
  <c r="AU365" i="2" s="1"/>
  <c r="AF76" i="2"/>
  <c r="AU76" i="2" s="1"/>
  <c r="AF212" i="2"/>
  <c r="AU212" i="2" s="1"/>
  <c r="AF359" i="2"/>
  <c r="AU359" i="2" s="1"/>
  <c r="AE237" i="2"/>
  <c r="AT237" i="2" s="1"/>
  <c r="AF264" i="2"/>
  <c r="AU264" i="2" s="1"/>
  <c r="AE588" i="2"/>
  <c r="AT588" i="2" s="1"/>
  <c r="AF382" i="2"/>
  <c r="AU382" i="2" s="1"/>
  <c r="AE553" i="2"/>
  <c r="AT553" i="2" s="1"/>
  <c r="AF679" i="2"/>
  <c r="AU679" i="2" s="1"/>
  <c r="AF693" i="2"/>
  <c r="AU693" i="2" s="1"/>
  <c r="AE288" i="2"/>
  <c r="AT288" i="2" s="1"/>
  <c r="AE794" i="2"/>
  <c r="AT794" i="2" s="1"/>
  <c r="AE21" i="2"/>
  <c r="AT21" i="2" s="1"/>
  <c r="AE812" i="2"/>
  <c r="AT812" i="2" s="1"/>
  <c r="AE732" i="2"/>
  <c r="AT732" i="2" s="1"/>
  <c r="AF352" i="2"/>
  <c r="AU352" i="2" s="1"/>
  <c r="AE557" i="2"/>
  <c r="AT557" i="2" s="1"/>
  <c r="AE22" i="2"/>
  <c r="AT22" i="2" s="1"/>
  <c r="AF31" i="2"/>
  <c r="AU31" i="2" s="1"/>
  <c r="AE129" i="2"/>
  <c r="AT129" i="2" s="1"/>
  <c r="AE149" i="2"/>
  <c r="AT149" i="2" s="1"/>
  <c r="AF54" i="2"/>
  <c r="AU54" i="2" s="1"/>
  <c r="AE578" i="2"/>
  <c r="AT578" i="2" s="1"/>
  <c r="AF627" i="2"/>
  <c r="AU627" i="2" s="1"/>
  <c r="AF502" i="2"/>
  <c r="AU502" i="2" s="1"/>
  <c r="AF393" i="2"/>
  <c r="AU393" i="2" s="1"/>
  <c r="AF427" i="2"/>
  <c r="AU427" i="2" s="1"/>
  <c r="AF357" i="2"/>
  <c r="AU357" i="2" s="1"/>
  <c r="AE361" i="2"/>
  <c r="AT361" i="2" s="1"/>
  <c r="AE307" i="2"/>
  <c r="AT307" i="2" s="1"/>
  <c r="AE299" i="2"/>
  <c r="AT299" i="2" s="1"/>
  <c r="AE57" i="2"/>
  <c r="AT57" i="2" s="1"/>
  <c r="AF152" i="2"/>
  <c r="AU152" i="2" s="1"/>
  <c r="AF201" i="2"/>
  <c r="AU201" i="2" s="1"/>
  <c r="AF322" i="2"/>
  <c r="AU322" i="2" s="1"/>
  <c r="AF350" i="2"/>
  <c r="AU350" i="2" s="1"/>
  <c r="AF426" i="2"/>
  <c r="AU426" i="2" s="1"/>
  <c r="AF677" i="2"/>
  <c r="AU677" i="2" s="1"/>
  <c r="AF521" i="2"/>
  <c r="AU521" i="2" s="1"/>
  <c r="AE38" i="2"/>
  <c r="AT38" i="2" s="1"/>
  <c r="AE257" i="2"/>
  <c r="AT257" i="2" s="1"/>
  <c r="AF166" i="2"/>
  <c r="AU166" i="2" s="1"/>
  <c r="AF759" i="2"/>
  <c r="AU759" i="2" s="1"/>
  <c r="AF67" i="2"/>
  <c r="AU67" i="2" s="1"/>
  <c r="AE741" i="2"/>
  <c r="AT741" i="2" s="1"/>
  <c r="AE623" i="2"/>
  <c r="AT623" i="2" s="1"/>
  <c r="AE439" i="2"/>
  <c r="AT439" i="2" s="1"/>
  <c r="AF484" i="2"/>
  <c r="AU484" i="2" s="1"/>
  <c r="AF466" i="2"/>
  <c r="AU466" i="2" s="1"/>
  <c r="AE389" i="2"/>
  <c r="AT389" i="2" s="1"/>
  <c r="AE340" i="2"/>
  <c r="AT340" i="2" s="1"/>
  <c r="AF319" i="2"/>
  <c r="AU319" i="2" s="1"/>
  <c r="AE315" i="2"/>
  <c r="AT315" i="2" s="1"/>
  <c r="AE310" i="2"/>
  <c r="AT310" i="2" s="1"/>
  <c r="AE653" i="2"/>
  <c r="AT653" i="2" s="1"/>
  <c r="AE585" i="2"/>
  <c r="AT585" i="2" s="1"/>
  <c r="AE133" i="2"/>
  <c r="AT133" i="2" s="1"/>
  <c r="AF73" i="2"/>
  <c r="AU73" i="2" s="1"/>
  <c r="AE86" i="2"/>
  <c r="AT86" i="2" s="1"/>
  <c r="AE156" i="2"/>
  <c r="AT156" i="2" s="1"/>
  <c r="AE746" i="2"/>
  <c r="AT746" i="2" s="1"/>
  <c r="AE690" i="2"/>
  <c r="AT690" i="2" s="1"/>
  <c r="AF708" i="2"/>
  <c r="AU708" i="2" s="1"/>
  <c r="AF682" i="2"/>
  <c r="AU682" i="2" s="1"/>
  <c r="AE730" i="2"/>
  <c r="AT730" i="2" s="1"/>
  <c r="AE714" i="2"/>
  <c r="AT714" i="2" s="1"/>
  <c r="AE622" i="2"/>
  <c r="AT622" i="2" s="1"/>
  <c r="AF552" i="2"/>
  <c r="AU552" i="2" s="1"/>
  <c r="AE459" i="2"/>
  <c r="AT459" i="2" s="1"/>
  <c r="AE413" i="2"/>
  <c r="AT413" i="2" s="1"/>
  <c r="AF446" i="2"/>
  <c r="AU446" i="2" s="1"/>
  <c r="AE266" i="2"/>
  <c r="AT266" i="2" s="1"/>
  <c r="AE295" i="2"/>
  <c r="AT295" i="2" s="1"/>
  <c r="AF257" i="2"/>
  <c r="AU257" i="2" s="1"/>
  <c r="AF370" i="2"/>
  <c r="AU370" i="2" s="1"/>
  <c r="AF269" i="2"/>
  <c r="AU269" i="2" s="1"/>
  <c r="AF323" i="2"/>
  <c r="AU323" i="2" s="1"/>
  <c r="AF18" i="2"/>
  <c r="AU18" i="2" s="1"/>
  <c r="AE128" i="2"/>
  <c r="AT128" i="2" s="1"/>
  <c r="AF43" i="2"/>
  <c r="AU43" i="2" s="1"/>
  <c r="AE291" i="2"/>
  <c r="AT291" i="2" s="1"/>
  <c r="AE120" i="2"/>
  <c r="AT120" i="2" s="1"/>
  <c r="AF268" i="2"/>
  <c r="AU268" i="2" s="1"/>
  <c r="AF430" i="2"/>
  <c r="AU430" i="2" s="1"/>
  <c r="AF406" i="2"/>
  <c r="AU406" i="2" s="1"/>
  <c r="AF412" i="2"/>
  <c r="AU412" i="2" s="1"/>
  <c r="AF384" i="2"/>
  <c r="AU384" i="2" s="1"/>
  <c r="AE487" i="2"/>
  <c r="AT487" i="2" s="1"/>
  <c r="AF715" i="2"/>
  <c r="AU715" i="2" s="1"/>
  <c r="AF535" i="2"/>
  <c r="AU535" i="2" s="1"/>
  <c r="AF786" i="2"/>
  <c r="AU786" i="2" s="1"/>
  <c r="AE811" i="2"/>
  <c r="AT811" i="2" s="1"/>
  <c r="AF195" i="2"/>
  <c r="AU195" i="2" s="1"/>
  <c r="AF182" i="2"/>
  <c r="AU182" i="2" s="1"/>
  <c r="AF170" i="2"/>
  <c r="AU170" i="2" s="1"/>
  <c r="AF133" i="2"/>
  <c r="AU133" i="2" s="1"/>
  <c r="AE68" i="2"/>
  <c r="AT68" i="2" s="1"/>
  <c r="AE666" i="2"/>
  <c r="AT666" i="2" s="1"/>
  <c r="AE650" i="2"/>
  <c r="AT650" i="2" s="1"/>
  <c r="AE702" i="2"/>
  <c r="AT702" i="2" s="1"/>
  <c r="AF631" i="2"/>
  <c r="AU631" i="2" s="1"/>
  <c r="AF619" i="2"/>
  <c r="AU619" i="2" s="1"/>
  <c r="AF524" i="2"/>
  <c r="AU524" i="2" s="1"/>
  <c r="AF504" i="2"/>
  <c r="AU504" i="2" s="1"/>
  <c r="AF486" i="2"/>
  <c r="AU486" i="2" s="1"/>
  <c r="AF407" i="2"/>
  <c r="AU407" i="2" s="1"/>
  <c r="AE368" i="2"/>
  <c r="AT368" i="2" s="1"/>
  <c r="AF436" i="2"/>
  <c r="AU436" i="2" s="1"/>
  <c r="AE473" i="2"/>
  <c r="AT473" i="2" s="1"/>
  <c r="AE409" i="2"/>
  <c r="AT409" i="2" s="1"/>
  <c r="AE341" i="2"/>
  <c r="AT341" i="2" s="1"/>
  <c r="AE240" i="2"/>
  <c r="AT240" i="2" s="1"/>
  <c r="AF324" i="2"/>
  <c r="AU324" i="2" s="1"/>
  <c r="AF290" i="2"/>
  <c r="AU290" i="2" s="1"/>
  <c r="AE147" i="2"/>
  <c r="AT147" i="2" s="1"/>
  <c r="AF285" i="2"/>
  <c r="AU285" i="2" s="1"/>
  <c r="AE193" i="2"/>
  <c r="AT193" i="2" s="1"/>
  <c r="AF277" i="2"/>
  <c r="AU277" i="2" s="1"/>
  <c r="AF523" i="2"/>
  <c r="AU523" i="2" s="1"/>
  <c r="AF602" i="2"/>
  <c r="AU602" i="2" s="1"/>
  <c r="AE359" i="2"/>
  <c r="AT359" i="2" s="1"/>
  <c r="AF378" i="2"/>
  <c r="AU378" i="2" s="1"/>
  <c r="AF414" i="2"/>
  <c r="AU414" i="2" s="1"/>
  <c r="AF564" i="2"/>
  <c r="AU564" i="2" s="1"/>
  <c r="AF606" i="2"/>
  <c r="AU606" i="2" s="1"/>
  <c r="AF695" i="2"/>
  <c r="AU695" i="2" s="1"/>
  <c r="AF647" i="2"/>
  <c r="AU647" i="2" s="1"/>
  <c r="AF663" i="2"/>
  <c r="AU663" i="2" s="1"/>
  <c r="AF703" i="2"/>
  <c r="AU703" i="2" s="1"/>
  <c r="AF618" i="2"/>
  <c r="AU618" i="2" s="1"/>
  <c r="AF596" i="2"/>
  <c r="AU596" i="2" s="1"/>
  <c r="AF718" i="2"/>
  <c r="AU718" i="2" s="1"/>
  <c r="AE680" i="2"/>
  <c r="AT680" i="2" s="1"/>
  <c r="AE820" i="2"/>
  <c r="AT820" i="2" s="1"/>
  <c r="AF804" i="2"/>
  <c r="AU804" i="2" s="1"/>
  <c r="AE109" i="2"/>
  <c r="AT109" i="2" s="1"/>
  <c r="AE716" i="2"/>
  <c r="AT716" i="2" s="1"/>
  <c r="AE780" i="2"/>
  <c r="AT780" i="2" s="1"/>
  <c r="AE617" i="2"/>
  <c r="AT617" i="2" s="1"/>
  <c r="AE759" i="2"/>
  <c r="AT759" i="2" s="1"/>
  <c r="AF213" i="2"/>
  <c r="AU213" i="2" s="1"/>
  <c r="AE158" i="2"/>
  <c r="AT158" i="2" s="1"/>
  <c r="AE126" i="2"/>
  <c r="AT126" i="2" s="1"/>
  <c r="AF211" i="2"/>
  <c r="AU211" i="2" s="1"/>
  <c r="AF199" i="2"/>
  <c r="AU199" i="2" s="1"/>
  <c r="AF175" i="2"/>
  <c r="AU175" i="2" s="1"/>
  <c r="AE101" i="2"/>
  <c r="AT101" i="2" s="1"/>
  <c r="AE89" i="2"/>
  <c r="AT89" i="2" s="1"/>
  <c r="AE61" i="2"/>
  <c r="AT61" i="2" s="1"/>
  <c r="AE54" i="2"/>
  <c r="AT54" i="2" s="1"/>
  <c r="AF36" i="2"/>
  <c r="AU36" i="2" s="1"/>
  <c r="AE51" i="2"/>
  <c r="AT51" i="2" s="1"/>
  <c r="AF26" i="2"/>
  <c r="AU26" i="2" s="1"/>
  <c r="AE782" i="2"/>
  <c r="AT782" i="2" s="1"/>
  <c r="AE762" i="2"/>
  <c r="AT762" i="2" s="1"/>
  <c r="AE808" i="2"/>
  <c r="AT808" i="2" s="1"/>
  <c r="AE148" i="2"/>
  <c r="AT148" i="2" s="1"/>
  <c r="AF245" i="2"/>
  <c r="AU245" i="2" s="1"/>
  <c r="AE19" i="2"/>
  <c r="AT19" i="2" s="1"/>
  <c r="AE144" i="2"/>
  <c r="AT144" i="2" s="1"/>
  <c r="AE56" i="2"/>
  <c r="AT56" i="2" s="1"/>
  <c r="AF106" i="2"/>
  <c r="AU106" i="2" s="1"/>
  <c r="AF75" i="2"/>
  <c r="AU75" i="2" s="1"/>
  <c r="AF306" i="2"/>
  <c r="AU306" i="2" s="1"/>
  <c r="AE233" i="2"/>
  <c r="AT233" i="2" s="1"/>
  <c r="AE302" i="2"/>
  <c r="AT302" i="2" s="1"/>
  <c r="AF358" i="2"/>
  <c r="AU358" i="2" s="1"/>
  <c r="AF657" i="2"/>
  <c r="AU657" i="2" s="1"/>
  <c r="AF375" i="2"/>
  <c r="AU375" i="2" s="1"/>
  <c r="AF471" i="2"/>
  <c r="AU471" i="2" s="1"/>
  <c r="AF545" i="2"/>
  <c r="AU545" i="2" s="1"/>
  <c r="AF543" i="2"/>
  <c r="AU543" i="2" s="1"/>
  <c r="AF748" i="2"/>
  <c r="AU748" i="2" s="1"/>
  <c r="AE592" i="2"/>
  <c r="AT592" i="2" s="1"/>
  <c r="AF600" i="2"/>
  <c r="AU600" i="2" s="1"/>
  <c r="AE449" i="2"/>
  <c r="AT449" i="2" s="1"/>
  <c r="AE546" i="2"/>
  <c r="AT546" i="2" s="1"/>
  <c r="AE715" i="2"/>
  <c r="AT715" i="2" s="1"/>
  <c r="AF726" i="2"/>
  <c r="AU726" i="2" s="1"/>
  <c r="AF798" i="2"/>
  <c r="AU798" i="2" s="1"/>
  <c r="AE576" i="2"/>
  <c r="AT576" i="2" s="1"/>
  <c r="AE696" i="2"/>
  <c r="AT696" i="2" s="1"/>
  <c r="AE763" i="2"/>
  <c r="AT763" i="2" s="1"/>
  <c r="AE788" i="2"/>
  <c r="AT788" i="2" s="1"/>
  <c r="AF513" i="2"/>
  <c r="AU513" i="2" s="1"/>
  <c r="AE748" i="2"/>
  <c r="AT748" i="2" s="1"/>
  <c r="AE810" i="2"/>
  <c r="AT810" i="2" s="1"/>
  <c r="AE665" i="2"/>
  <c r="AT665" i="2" s="1"/>
  <c r="AE747" i="2"/>
  <c r="AT747" i="2" s="1"/>
  <c r="AE378" i="2"/>
  <c r="AT378" i="2" s="1"/>
  <c r="AE668" i="2"/>
  <c r="AT668" i="2" s="1"/>
  <c r="AE796" i="2"/>
  <c r="AT796" i="2" s="1"/>
  <c r="AE178" i="2"/>
  <c r="AT178" i="2" s="1"/>
  <c r="AE146" i="2"/>
  <c r="AT146" i="2" s="1"/>
  <c r="AE138" i="2"/>
  <c r="AT138" i="2" s="1"/>
  <c r="AE130" i="2"/>
  <c r="AT130" i="2" s="1"/>
  <c r="AF172" i="2"/>
  <c r="AU172" i="2" s="1"/>
  <c r="AF230" i="2"/>
  <c r="AU230" i="2" s="1"/>
  <c r="AE218" i="2"/>
  <c r="AT218" i="2" s="1"/>
  <c r="AE153" i="2"/>
  <c r="AT153" i="2" s="1"/>
  <c r="AE97" i="2"/>
  <c r="AT97" i="2" s="1"/>
  <c r="AF179" i="2"/>
  <c r="AU179" i="2" s="1"/>
  <c r="AF141" i="2"/>
  <c r="AU141" i="2" s="1"/>
  <c r="AF56" i="2"/>
  <c r="AU56" i="2" s="1"/>
  <c r="AE27" i="2"/>
  <c r="AT27" i="2" s="1"/>
  <c r="AF819" i="2"/>
  <c r="AU819" i="2" s="1"/>
  <c r="AF797" i="2"/>
  <c r="AU797" i="2" s="1"/>
  <c r="AF763" i="2"/>
  <c r="AU763" i="2" s="1"/>
  <c r="AE738" i="2"/>
  <c r="AT738" i="2" s="1"/>
  <c r="AF28" i="2"/>
  <c r="AU28" i="2" s="1"/>
  <c r="AE765" i="2"/>
  <c r="AT765" i="2" s="1"/>
  <c r="AE81" i="2"/>
  <c r="AT81" i="2" s="1"/>
  <c r="AE46" i="2"/>
  <c r="AT46" i="2" s="1"/>
  <c r="AE32" i="2"/>
  <c r="AT32" i="2" s="1"/>
  <c r="AE12" i="2"/>
  <c r="AT12" i="2" s="1"/>
  <c r="AF807" i="2"/>
  <c r="AU807" i="2" s="1"/>
  <c r="AF731" i="2"/>
  <c r="AU731" i="2" s="1"/>
  <c r="AF61" i="2"/>
  <c r="AU61" i="2" s="1"/>
  <c r="AF688" i="2"/>
  <c r="AU688" i="2" s="1"/>
  <c r="AF567" i="2"/>
  <c r="AU567" i="2" s="1"/>
  <c r="AF712" i="2"/>
  <c r="AU712" i="2" s="1"/>
  <c r="AE706" i="2"/>
  <c r="AT706" i="2" s="1"/>
  <c r="AF654" i="2"/>
  <c r="AU654" i="2" s="1"/>
  <c r="AE552" i="2"/>
  <c r="AT552" i="2" s="1"/>
  <c r="AE467" i="2"/>
  <c r="AT467" i="2" s="1"/>
  <c r="AF585" i="2"/>
  <c r="AU585" i="2" s="1"/>
  <c r="AF569" i="2"/>
  <c r="AU569" i="2" s="1"/>
  <c r="AF548" i="2"/>
  <c r="AU548" i="2" s="1"/>
  <c r="AF540" i="2"/>
  <c r="AU540" i="2" s="1"/>
  <c r="AE524" i="2"/>
  <c r="AT524" i="2" s="1"/>
  <c r="AF514" i="2"/>
  <c r="AU514" i="2" s="1"/>
  <c r="AE352" i="2"/>
  <c r="AT352" i="2" s="1"/>
  <c r="AE336" i="2"/>
  <c r="AT336" i="2" s="1"/>
  <c r="AF460" i="2"/>
  <c r="AU460" i="2" s="1"/>
  <c r="AE245" i="2"/>
  <c r="AT245" i="2" s="1"/>
  <c r="AF271" i="2"/>
  <c r="AU271" i="2" s="1"/>
  <c r="AE251" i="2"/>
  <c r="AT251" i="2" s="1"/>
  <c r="AE312" i="2"/>
  <c r="AT312" i="2" s="1"/>
  <c r="AE303" i="2"/>
  <c r="AT303" i="2" s="1"/>
  <c r="AE277" i="2"/>
  <c r="AT277" i="2" s="1"/>
  <c r="AF254" i="2"/>
  <c r="AU254" i="2" s="1"/>
  <c r="AF102" i="2"/>
  <c r="AU102" i="2" s="1"/>
  <c r="AE221" i="2"/>
  <c r="AT221" i="2" s="1"/>
  <c r="AE334" i="2"/>
  <c r="AT334" i="2" s="1"/>
  <c r="AE541" i="2"/>
  <c r="AT541" i="2" s="1"/>
  <c r="AF634" i="2"/>
  <c r="AU634" i="2" s="1"/>
  <c r="AF665" i="2"/>
  <c r="AU665" i="2" s="1"/>
  <c r="AF691" i="2"/>
  <c r="AU691" i="2" s="1"/>
  <c r="AE545" i="2"/>
  <c r="AT545" i="2" s="1"/>
  <c r="AF551" i="2"/>
  <c r="AU551" i="2" s="1"/>
  <c r="AE608" i="2"/>
  <c r="AT608" i="2" s="1"/>
  <c r="AF325" i="2"/>
  <c r="AU325" i="2" s="1"/>
  <c r="AE416" i="2"/>
  <c r="AT416" i="2" s="1"/>
  <c r="AE491" i="2"/>
  <c r="AT491" i="2" s="1"/>
  <c r="AE600" i="2"/>
  <c r="AT600" i="2" s="1"/>
  <c r="AE689" i="2"/>
  <c r="AT689" i="2" s="1"/>
  <c r="AE800" i="2"/>
  <c r="AT800" i="2" s="1"/>
  <c r="AE656" i="2"/>
  <c r="AT656" i="2" s="1"/>
  <c r="AF750" i="2"/>
  <c r="AU750" i="2" s="1"/>
  <c r="AF766" i="2"/>
  <c r="AU766" i="2" s="1"/>
  <c r="AE469" i="2"/>
  <c r="AT469" i="2" s="1"/>
  <c r="AF49" i="2"/>
  <c r="AU49" i="2" s="1"/>
  <c r="AF334" i="2"/>
  <c r="AU334" i="2" s="1"/>
  <c r="AE723" i="2"/>
  <c r="AT723" i="2" s="1"/>
  <c r="AE145" i="2"/>
  <c r="AT145" i="2" s="1"/>
  <c r="AE137" i="2"/>
  <c r="AT137" i="2" s="1"/>
  <c r="AF218" i="2"/>
  <c r="AU218" i="2" s="1"/>
  <c r="AF194" i="2"/>
  <c r="AU194" i="2" s="1"/>
  <c r="AF180" i="2"/>
  <c r="AU180" i="2" s="1"/>
  <c r="AE206" i="2"/>
  <c r="AT206" i="2" s="1"/>
  <c r="AF95" i="2"/>
  <c r="AU95" i="2" s="1"/>
  <c r="AE230" i="2"/>
  <c r="AT230" i="2" s="1"/>
  <c r="AE187" i="2"/>
  <c r="AT187" i="2" s="1"/>
  <c r="AE90" i="2"/>
  <c r="AT90" i="2" s="1"/>
  <c r="AF63" i="2"/>
  <c r="AU63" i="2" s="1"/>
  <c r="AF781" i="2"/>
  <c r="AU781" i="2" s="1"/>
  <c r="AE770" i="2"/>
  <c r="AT770" i="2" s="1"/>
  <c r="AE749" i="2"/>
  <c r="AT749" i="2" s="1"/>
  <c r="AE733" i="2"/>
  <c r="AT733" i="2" s="1"/>
  <c r="AF22" i="2"/>
  <c r="AU22" i="2" s="1"/>
  <c r="AE781" i="2"/>
  <c r="AT781" i="2" s="1"/>
  <c r="AE804" i="2"/>
  <c r="AT804" i="2" s="1"/>
  <c r="AF771" i="2"/>
  <c r="AU771" i="2" s="1"/>
  <c r="AF755" i="2"/>
  <c r="AU755" i="2" s="1"/>
  <c r="AE39" i="2"/>
  <c r="AT39" i="2" s="1"/>
  <c r="AF811" i="2"/>
  <c r="AU811" i="2" s="1"/>
  <c r="AE754" i="2"/>
  <c r="AT754" i="2" s="1"/>
  <c r="AE742" i="2"/>
  <c r="AT742" i="2" s="1"/>
  <c r="AE683" i="2"/>
  <c r="AT683" i="2" s="1"/>
  <c r="AF662" i="2"/>
  <c r="AU662" i="2" s="1"/>
  <c r="AF646" i="2"/>
  <c r="AU646" i="2" s="1"/>
  <c r="AE606" i="2"/>
  <c r="AT606" i="2" s="1"/>
  <c r="AF593" i="2"/>
  <c r="AU593" i="2" s="1"/>
  <c r="AF690" i="2"/>
  <c r="AU690" i="2" s="1"/>
  <c r="AF611" i="2"/>
  <c r="AU611" i="2" s="1"/>
  <c r="AF597" i="2"/>
  <c r="AU597" i="2" s="1"/>
  <c r="AE512" i="2"/>
  <c r="AT512" i="2" s="1"/>
  <c r="AF480" i="2"/>
  <c r="AU480" i="2" s="1"/>
  <c r="AE583" i="2"/>
  <c r="AT583" i="2" s="1"/>
  <c r="AE567" i="2"/>
  <c r="AT567" i="2" s="1"/>
  <c r="AE496" i="2"/>
  <c r="AT496" i="2" s="1"/>
  <c r="AE480" i="2"/>
  <c r="AT480" i="2" s="1"/>
  <c r="AE447" i="2"/>
  <c r="AT447" i="2" s="1"/>
  <c r="AE424" i="2"/>
  <c r="AT424" i="2" s="1"/>
  <c r="AE428" i="2"/>
  <c r="AT428" i="2" s="1"/>
  <c r="AF345" i="2"/>
  <c r="AU345" i="2" s="1"/>
  <c r="AF438" i="2"/>
  <c r="AU438" i="2" s="1"/>
  <c r="AE404" i="2"/>
  <c r="AT404" i="2" s="1"/>
  <c r="AF366" i="2"/>
  <c r="AU366" i="2" s="1"/>
  <c r="AE333" i="2"/>
  <c r="AT333" i="2" s="1"/>
  <c r="AE392" i="2"/>
  <c r="AT392" i="2" s="1"/>
  <c r="AF284" i="2"/>
  <c r="AU284" i="2" s="1"/>
  <c r="AF282" i="2"/>
  <c r="AU282" i="2" s="1"/>
  <c r="AE320" i="2"/>
  <c r="AT320" i="2" s="1"/>
  <c r="AF297" i="2"/>
  <c r="AU297" i="2" s="1"/>
  <c r="AE274" i="2"/>
  <c r="AT274" i="2" s="1"/>
  <c r="AF250" i="2"/>
  <c r="AU250" i="2" s="1"/>
  <c r="AE290" i="2"/>
  <c r="AT290" i="2" s="1"/>
  <c r="AE247" i="2"/>
  <c r="AT247" i="2" s="1"/>
  <c r="AE285" i="2"/>
  <c r="AT285" i="2" s="1"/>
  <c r="AF261" i="2"/>
  <c r="AU261" i="2" s="1"/>
  <c r="AF327" i="2"/>
  <c r="AU327" i="2" s="1"/>
  <c r="AE529" i="2"/>
  <c r="AT529" i="2" s="1"/>
  <c r="AE418" i="2"/>
  <c r="AT418" i="2" s="1"/>
  <c r="AF676" i="2"/>
  <c r="AU676" i="2" s="1"/>
  <c r="AE722" i="2"/>
  <c r="AT722" i="2" s="1"/>
  <c r="AF573" i="2"/>
  <c r="AU573" i="2" s="1"/>
  <c r="AE717" i="2"/>
  <c r="AT717" i="2" s="1"/>
  <c r="AE675" i="2"/>
  <c r="AT675" i="2" s="1"/>
  <c r="AE659" i="2"/>
  <c r="AT659" i="2" s="1"/>
  <c r="AE698" i="2"/>
  <c r="AT698" i="2" s="1"/>
  <c r="AE686" i="2"/>
  <c r="AT686" i="2" s="1"/>
  <c r="AE604" i="2"/>
  <c r="AT604" i="2" s="1"/>
  <c r="AE540" i="2"/>
  <c r="AT540" i="2" s="1"/>
  <c r="AF508" i="2"/>
  <c r="AU508" i="2" s="1"/>
  <c r="AF625" i="2"/>
  <c r="AU625" i="2" s="1"/>
  <c r="AE616" i="2"/>
  <c r="AT616" i="2" s="1"/>
  <c r="AE500" i="2"/>
  <c r="AT500" i="2" s="1"/>
  <c r="AF518" i="2"/>
  <c r="AU518" i="2" s="1"/>
  <c r="AF458" i="2"/>
  <c r="AU458" i="2" s="1"/>
  <c r="AF492" i="2"/>
  <c r="AU492" i="2" s="1"/>
  <c r="AE461" i="2"/>
  <c r="AT461" i="2" s="1"/>
  <c r="AF385" i="2"/>
  <c r="AU385" i="2" s="1"/>
  <c r="AF454" i="2"/>
  <c r="AU454" i="2" s="1"/>
  <c r="AE436" i="2"/>
  <c r="AT436" i="2" s="1"/>
  <c r="AE383" i="2"/>
  <c r="AT383" i="2" s="1"/>
  <c r="AE331" i="2"/>
  <c r="AT331" i="2" s="1"/>
  <c r="AF431" i="2"/>
  <c r="AU431" i="2" s="1"/>
  <c r="AF411" i="2"/>
  <c r="AU411" i="2" s="1"/>
  <c r="AF373" i="2"/>
  <c r="AU373" i="2" s="1"/>
  <c r="AF276" i="2"/>
  <c r="AU276" i="2" s="1"/>
  <c r="AE249" i="2"/>
  <c r="AT249" i="2" s="1"/>
  <c r="AF278" i="2"/>
  <c r="AU278" i="2" s="1"/>
  <c r="AF234" i="2"/>
  <c r="AU234" i="2" s="1"/>
  <c r="AE241" i="2"/>
  <c r="AT241" i="2" s="1"/>
  <c r="AF120" i="2"/>
  <c r="AU120" i="2" s="1"/>
  <c r="AF335" i="2"/>
  <c r="AU335" i="2" s="1"/>
  <c r="AF380" i="2"/>
  <c r="AU380" i="2" s="1"/>
  <c r="AF541" i="2"/>
  <c r="AU541" i="2" s="1"/>
  <c r="AE695" i="2"/>
  <c r="AT695" i="2" s="1"/>
  <c r="AE495" i="2"/>
  <c r="AT495" i="2" s="1"/>
  <c r="AE160" i="2"/>
  <c r="AT160" i="2" s="1"/>
  <c r="AF291" i="2"/>
  <c r="AU291" i="2" s="1"/>
  <c r="AE322" i="2"/>
  <c r="AT322" i="2" s="1"/>
  <c r="AF351" i="2"/>
  <c r="AU351" i="2" s="1"/>
  <c r="AF699" i="2"/>
  <c r="AU699" i="2" s="1"/>
  <c r="AF398" i="2"/>
  <c r="AU398" i="2" s="1"/>
  <c r="AF420" i="2"/>
  <c r="AU420" i="2" s="1"/>
  <c r="AF580" i="2"/>
  <c r="AU580" i="2" s="1"/>
  <c r="AF734" i="2"/>
  <c r="AU734" i="2" s="1"/>
  <c r="AE629" i="2"/>
  <c r="AT629" i="2" s="1"/>
  <c r="AF822" i="2"/>
  <c r="AU822" i="2" s="1"/>
  <c r="AE395" i="2"/>
  <c r="AT395" i="2" s="1"/>
  <c r="AE569" i="2"/>
  <c r="AT569" i="2" s="1"/>
  <c r="AF788" i="2"/>
  <c r="AU788" i="2" s="1"/>
  <c r="AE478" i="2"/>
  <c r="AT478" i="2" s="1"/>
  <c r="AF80" i="2"/>
  <c r="AU80" i="2" s="1"/>
  <c r="AE728" i="2"/>
  <c r="AT728" i="2" s="1"/>
  <c r="AF89" i="2"/>
  <c r="AU89" i="2" s="1"/>
  <c r="AE191" i="2"/>
  <c r="AT191" i="2" s="1"/>
  <c r="AF739" i="2"/>
  <c r="AU739" i="2" s="1"/>
  <c r="AE703" i="2"/>
  <c r="AT703" i="2" s="1"/>
  <c r="AF601" i="2"/>
  <c r="AU601" i="2" s="1"/>
  <c r="AE528" i="2"/>
  <c r="AT528" i="2" s="1"/>
  <c r="AF474" i="2"/>
  <c r="AU474" i="2" s="1"/>
  <c r="AF482" i="2"/>
  <c r="AU482" i="2" s="1"/>
  <c r="AE452" i="2"/>
  <c r="AT452" i="2" s="1"/>
  <c r="AE369" i="2"/>
  <c r="AT369" i="2" s="1"/>
  <c r="AF316" i="2"/>
  <c r="AU316" i="2" s="1"/>
  <c r="AF312" i="2"/>
  <c r="AU312" i="2" s="1"/>
  <c r="AF74" i="2"/>
  <c r="AU74" i="2" s="1"/>
  <c r="AE268" i="2"/>
  <c r="AT268" i="2" s="1"/>
  <c r="AF465" i="2"/>
  <c r="AU465" i="2" s="1"/>
  <c r="AF503" i="2"/>
  <c r="AU503" i="2" s="1"/>
  <c r="AF632" i="2"/>
  <c r="AU632" i="2" s="1"/>
  <c r="AE681" i="2"/>
  <c r="AT681" i="2" s="1"/>
  <c r="AF459" i="2"/>
  <c r="AU459" i="2" s="1"/>
  <c r="AE814" i="2"/>
  <c r="AT814" i="2" s="1"/>
  <c r="AE530" i="2"/>
  <c r="AT530" i="2" s="1"/>
  <c r="AE30" i="2"/>
  <c r="AT30" i="2" s="1"/>
  <c r="AF140" i="2"/>
  <c r="AU140" i="2" s="1"/>
  <c r="AE398" i="2"/>
  <c r="AT398" i="2" s="1"/>
  <c r="AE510" i="2"/>
  <c r="AT510" i="2" s="1"/>
  <c r="AF16" i="2"/>
  <c r="AU16" i="2" s="1"/>
  <c r="AE720" i="2"/>
  <c r="AT720" i="2" s="1"/>
  <c r="AE52" i="2"/>
  <c r="AT52" i="2" s="1"/>
  <c r="AE186" i="2"/>
  <c r="AT186" i="2" s="1"/>
  <c r="AE142" i="2"/>
  <c r="AT142" i="2" s="1"/>
  <c r="AE211" i="2"/>
  <c r="AT211" i="2" s="1"/>
  <c r="AF190" i="2"/>
  <c r="AU190" i="2" s="1"/>
  <c r="AF123" i="2"/>
  <c r="AU123" i="2" s="1"/>
  <c r="AF137" i="2"/>
  <c r="AU137" i="2" s="1"/>
  <c r="AF117" i="2"/>
  <c r="AU117" i="2" s="1"/>
  <c r="AF77" i="2"/>
  <c r="AU77" i="2" s="1"/>
  <c r="AE786" i="2"/>
  <c r="AT786" i="2" s="1"/>
  <c r="AF46" i="2"/>
  <c r="AU46" i="2" s="1"/>
  <c r="AF767" i="2"/>
  <c r="AU767" i="2" s="1"/>
  <c r="AE725" i="2"/>
  <c r="AT725" i="2" s="1"/>
  <c r="AF660" i="2"/>
  <c r="AU660" i="2" s="1"/>
  <c r="AF644" i="2"/>
  <c r="AU644" i="2" s="1"/>
  <c r="AE710" i="2"/>
  <c r="AT710" i="2" s="1"/>
  <c r="AE643" i="2"/>
  <c r="AT643" i="2" s="1"/>
  <c r="AF723" i="2"/>
  <c r="AU723" i="2" s="1"/>
  <c r="AE559" i="2"/>
  <c r="AT559" i="2" s="1"/>
  <c r="AF448" i="2"/>
  <c r="AU448" i="2" s="1"/>
  <c r="AF476" i="2"/>
  <c r="AU476" i="2" s="1"/>
  <c r="AF500" i="2"/>
  <c r="AU500" i="2" s="1"/>
  <c r="AE353" i="2"/>
  <c r="AT353" i="2" s="1"/>
  <c r="AF403" i="2"/>
  <c r="AU403" i="2" s="1"/>
  <c r="AE319" i="2"/>
  <c r="AT319" i="2" s="1"/>
  <c r="AE301" i="2"/>
  <c r="AT301" i="2" s="1"/>
  <c r="AE102" i="2"/>
  <c r="AT102" i="2" s="1"/>
  <c r="AE152" i="2"/>
  <c r="AT152" i="2" s="1"/>
  <c r="AE185" i="2"/>
  <c r="AT185" i="2" s="1"/>
  <c r="AF169" i="2"/>
  <c r="AU169" i="2" s="1"/>
  <c r="AE382" i="2"/>
  <c r="AT382" i="2" s="1"/>
  <c r="AE527" i="2"/>
  <c r="AT527" i="2" s="1"/>
  <c r="AF584" i="2"/>
  <c r="AU584" i="2" s="1"/>
  <c r="AF629" i="2"/>
  <c r="AU629" i="2" s="1"/>
  <c r="AF630" i="2"/>
  <c r="AU630" i="2" s="1"/>
  <c r="AE708" i="2"/>
  <c r="AT708" i="2" s="1"/>
  <c r="AF376" i="2"/>
  <c r="AU376" i="2" s="1"/>
  <c r="AE431" i="2"/>
  <c r="AT431" i="2" s="1"/>
  <c r="AF455" i="2"/>
  <c r="AU455" i="2" s="1"/>
  <c r="AF461" i="2"/>
  <c r="AU461" i="2" s="1"/>
  <c r="AF549" i="2"/>
  <c r="AU549" i="2" s="1"/>
  <c r="AF645" i="2"/>
  <c r="AU645" i="2" s="1"/>
  <c r="AF639" i="2"/>
  <c r="AU639" i="2" s="1"/>
  <c r="AF655" i="2"/>
  <c r="AU655" i="2" s="1"/>
  <c r="AF671" i="2"/>
  <c r="AU671" i="2" s="1"/>
  <c r="AF689" i="2"/>
  <c r="AU689" i="2" s="1"/>
  <c r="AF390" i="2"/>
  <c r="AU390" i="2" s="1"/>
  <c r="AF620" i="2"/>
  <c r="AU620" i="2" s="1"/>
  <c r="AF614" i="2"/>
  <c r="AU614" i="2" s="1"/>
  <c r="AE526" i="2"/>
  <c r="AT526" i="2" s="1"/>
  <c r="AE669" i="2"/>
  <c r="AT669" i="2" s="1"/>
  <c r="AE114" i="2"/>
  <c r="AT114" i="2" s="1"/>
  <c r="AE572" i="2"/>
  <c r="AT572" i="2" s="1"/>
  <c r="AE779" i="2"/>
  <c r="AT779" i="2" s="1"/>
  <c r="AE135" i="2"/>
  <c r="AT135" i="2" s="1"/>
  <c r="AF808" i="2"/>
  <c r="AU808" i="2" s="1"/>
  <c r="AE238" i="2"/>
  <c r="AT238" i="2" s="1"/>
  <c r="AE306" i="2"/>
  <c r="AT306" i="2" s="1"/>
  <c r="AE542" i="2"/>
  <c r="AT542" i="2" s="1"/>
  <c r="AE661" i="2"/>
  <c r="AT661" i="2" s="1"/>
  <c r="AE537" i="2"/>
  <c r="AT537" i="2" s="1"/>
  <c r="AF223" i="2"/>
  <c r="AU223" i="2" s="1"/>
  <c r="AF101" i="2"/>
  <c r="AU101" i="2" s="1"/>
  <c r="AE195" i="2"/>
  <c r="AT195" i="2" s="1"/>
  <c r="AE207" i="2"/>
  <c r="AT207" i="2" s="1"/>
  <c r="AE167" i="2"/>
  <c r="AT167" i="2" s="1"/>
  <c r="AF161" i="2"/>
  <c r="AU161" i="2" s="1"/>
  <c r="AF125" i="2"/>
  <c r="AU125" i="2" s="1"/>
  <c r="AF783" i="2"/>
  <c r="AU783" i="2" s="1"/>
  <c r="AE774" i="2"/>
  <c r="AT774" i="2" s="1"/>
  <c r="AE53" i="2"/>
  <c r="AT53" i="2" s="1"/>
  <c r="AF38" i="2"/>
  <c r="AU38" i="2" s="1"/>
  <c r="AF10" i="2"/>
  <c r="AU10" i="2" s="1"/>
  <c r="AF817" i="2"/>
  <c r="AU817" i="2" s="1"/>
  <c r="AE801" i="2"/>
  <c r="AT801" i="2" s="1"/>
  <c r="AE745" i="2"/>
  <c r="AT745" i="2" s="1"/>
  <c r="AF757" i="2"/>
  <c r="AU757" i="2" s="1"/>
  <c r="AF24" i="2"/>
  <c r="AU24" i="2" s="1"/>
  <c r="AF815" i="2"/>
  <c r="AU815" i="2" s="1"/>
  <c r="AF803" i="2"/>
  <c r="AU803" i="2" s="1"/>
  <c r="AE737" i="2"/>
  <c r="AT737" i="2" s="1"/>
  <c r="AF633" i="2"/>
  <c r="AU633" i="2" s="1"/>
  <c r="AE679" i="2"/>
  <c r="AT679" i="2" s="1"/>
  <c r="AF670" i="2"/>
  <c r="AU670" i="2" s="1"/>
  <c r="AF603" i="2"/>
  <c r="AU603" i="2" s="1"/>
  <c r="AE729" i="2"/>
  <c r="AT729" i="2" s="1"/>
  <c r="AF589" i="2"/>
  <c r="AU589" i="2" s="1"/>
  <c r="AF557" i="2"/>
  <c r="AU557" i="2" s="1"/>
  <c r="AE620" i="2"/>
  <c r="AT620" i="2" s="1"/>
  <c r="AE396" i="2"/>
  <c r="AT396" i="2" s="1"/>
  <c r="AE489" i="2"/>
  <c r="AT489" i="2" s="1"/>
  <c r="AF425" i="2"/>
  <c r="AU425" i="2" s="1"/>
  <c r="AE444" i="2"/>
  <c r="AT444" i="2" s="1"/>
  <c r="AE421" i="2"/>
  <c r="AT421" i="2" s="1"/>
  <c r="AF387" i="2"/>
  <c r="AU387" i="2" s="1"/>
  <c r="AF397" i="2"/>
  <c r="AU397" i="2" s="1"/>
  <c r="AF383" i="2"/>
  <c r="AU383" i="2" s="1"/>
  <c r="AE393" i="2"/>
  <c r="AT393" i="2" s="1"/>
  <c r="AF377" i="2"/>
  <c r="AU377" i="2" s="1"/>
  <c r="AF315" i="2"/>
  <c r="AU315" i="2" s="1"/>
  <c r="AF328" i="2"/>
  <c r="AU328" i="2" s="1"/>
  <c r="AE300" i="2"/>
  <c r="AT300" i="2" s="1"/>
  <c r="AE278" i="2"/>
  <c r="AT278" i="2" s="1"/>
  <c r="AE262" i="2"/>
  <c r="AT262" i="2" s="1"/>
  <c r="AF263" i="2"/>
  <c r="AU263" i="2" s="1"/>
  <c r="AF242" i="2"/>
  <c r="AU242" i="2" s="1"/>
  <c r="AE76" i="2"/>
  <c r="AT76" i="2" s="1"/>
  <c r="AF107" i="2"/>
  <c r="AU107" i="2" s="1"/>
  <c r="AF6" i="2"/>
  <c r="AU6" i="2" s="1"/>
  <c r="AE18" i="2"/>
  <c r="AT18" i="2" s="1"/>
  <c r="AE287" i="2"/>
  <c r="AT287" i="2" s="1"/>
  <c r="AE691" i="2"/>
  <c r="AT691" i="2" s="1"/>
  <c r="AE455" i="2"/>
  <c r="AT455" i="2" s="1"/>
  <c r="AE624" i="2"/>
  <c r="AT624" i="2" s="1"/>
  <c r="AE104" i="2"/>
  <c r="AT104" i="2" s="1"/>
  <c r="AF789" i="2"/>
  <c r="AU789" i="2" s="1"/>
  <c r="AF71" i="2"/>
  <c r="AU71" i="2" s="1"/>
  <c r="AF609" i="2"/>
  <c r="AU609" i="2" s="1"/>
  <c r="AF235" i="2"/>
  <c r="AU235" i="2" s="1"/>
  <c r="AE132" i="2"/>
  <c r="AT132" i="2" s="1"/>
  <c r="AE225" i="2"/>
  <c r="AT225" i="2" s="1"/>
  <c r="AF260" i="2"/>
  <c r="AU260" i="2" s="1"/>
  <c r="AE292" i="2"/>
  <c r="AT292" i="2" s="1"/>
  <c r="AE390" i="2"/>
  <c r="AT390" i="2" s="1"/>
  <c r="AE343" i="2"/>
  <c r="AT343" i="2" s="1"/>
  <c r="AE462" i="2"/>
  <c r="AT462" i="2" s="1"/>
  <c r="AE518" i="2"/>
  <c r="AT518" i="2" s="1"/>
  <c r="AF124" i="2"/>
  <c r="AU124" i="2" s="1"/>
  <c r="AE385" i="2"/>
  <c r="AT385" i="2" s="1"/>
  <c r="AE454" i="2"/>
  <c r="AT454" i="2" s="1"/>
  <c r="AE580" i="2"/>
  <c r="AT580" i="2" s="1"/>
  <c r="AE700" i="2"/>
  <c r="AT700" i="2" s="1"/>
  <c r="AE220" i="2"/>
  <c r="AT220" i="2" s="1"/>
  <c r="AF818" i="2"/>
  <c r="AU818" i="2" s="1"/>
  <c r="AF342" i="2"/>
  <c r="AU342" i="2" s="1"/>
  <c r="AE419" i="2"/>
  <c r="AT419" i="2" s="1"/>
  <c r="AE751" i="2"/>
  <c r="AT751" i="2" s="1"/>
  <c r="AF45" i="2"/>
  <c r="AU45" i="2" s="1"/>
  <c r="AE799" i="2"/>
  <c r="AT799" i="2" s="1"/>
  <c r="AE204" i="2"/>
  <c r="AT204" i="2" s="1"/>
  <c r="AE498" i="2"/>
  <c r="AT498" i="2" s="1"/>
  <c r="AE514" i="2"/>
  <c r="AT514" i="2" s="1"/>
  <c r="AF8" i="2"/>
  <c r="AU8" i="2" s="1"/>
  <c r="AF12" i="2"/>
  <c r="AU12" i="2" s="1"/>
  <c r="AE122" i="2"/>
  <c r="AT122" i="2" s="1"/>
  <c r="AE10" i="2"/>
  <c r="AT10" i="2" s="1"/>
  <c r="AF15" i="2"/>
  <c r="AU15" i="2" s="1"/>
  <c r="AF62" i="2"/>
  <c r="AU62" i="2" s="1"/>
  <c r="AE80" i="2"/>
  <c r="AT80" i="2" s="1"/>
  <c r="AF177" i="2"/>
  <c r="AU177" i="2" s="1"/>
  <c r="AF72" i="2"/>
  <c r="AU72" i="2" s="1"/>
  <c r="AF314" i="2"/>
  <c r="AU314" i="2" s="1"/>
  <c r="AF432" i="2"/>
  <c r="AU432" i="2" s="1"/>
  <c r="AF422" i="2"/>
  <c r="AU422" i="2" s="1"/>
  <c r="AF404" i="2"/>
  <c r="AU404" i="2" s="1"/>
  <c r="AF204" i="2"/>
  <c r="AU204" i="2" s="1"/>
  <c r="AE197" i="2"/>
  <c r="AT197" i="2" s="1"/>
  <c r="AE264" i="2"/>
  <c r="AT264" i="2" s="1"/>
  <c r="AF428" i="2"/>
  <c r="AU428" i="2" s="1"/>
  <c r="AE640" i="2"/>
  <c r="AT640" i="2" s="1"/>
  <c r="AE161" i="2"/>
  <c r="AT161" i="2" s="1"/>
  <c r="AE116" i="2"/>
  <c r="AT116" i="2" s="1"/>
  <c r="AE214" i="2"/>
  <c r="AT214" i="2" s="1"/>
  <c r="AE166" i="2"/>
  <c r="AT166" i="2" s="1"/>
  <c r="AF103" i="2"/>
  <c r="AU103" i="2" s="1"/>
  <c r="AF48" i="2"/>
  <c r="AU48" i="2" s="1"/>
  <c r="AE64" i="2"/>
  <c r="AT64" i="2" s="1"/>
  <c r="AF17" i="2"/>
  <c r="AU17" i="2" s="1"/>
  <c r="AF501" i="2"/>
  <c r="AU501" i="2" s="1"/>
  <c r="AE215" i="2"/>
  <c r="AT215" i="2" s="1"/>
  <c r="AE111" i="2"/>
  <c r="AT111" i="2" s="1"/>
  <c r="AE778" i="2"/>
  <c r="AT778" i="2" s="1"/>
  <c r="AE769" i="2"/>
  <c r="AT769" i="2" s="1"/>
  <c r="AF745" i="2"/>
  <c r="AU745" i="2" s="1"/>
  <c r="AF729" i="2"/>
  <c r="AU729" i="2" s="1"/>
  <c r="AF32" i="2"/>
  <c r="AU32" i="2" s="1"/>
  <c r="AF809" i="2"/>
  <c r="AU809" i="2" s="1"/>
  <c r="AF791" i="2"/>
  <c r="AU791" i="2" s="1"/>
  <c r="AF799" i="2"/>
  <c r="AU799" i="2" s="1"/>
  <c r="AE753" i="2"/>
  <c r="AT753" i="2" s="1"/>
  <c r="AE790" i="2"/>
  <c r="AT790" i="2" s="1"/>
  <c r="AE694" i="2"/>
  <c r="AT694" i="2" s="1"/>
  <c r="AF605" i="2"/>
  <c r="AU605" i="2" s="1"/>
  <c r="AF672" i="2"/>
  <c r="AU672" i="2" s="1"/>
  <c r="AF656" i="2"/>
  <c r="AU656" i="2" s="1"/>
  <c r="AF640" i="2"/>
  <c r="AU640" i="2" s="1"/>
  <c r="AF684" i="2"/>
  <c r="AU684" i="2" s="1"/>
  <c r="AF575" i="2"/>
  <c r="AU575" i="2" s="1"/>
  <c r="AE670" i="2"/>
  <c r="AT670" i="2" s="1"/>
  <c r="AE654" i="2"/>
  <c r="AT654" i="2" s="1"/>
  <c r="AE638" i="2"/>
  <c r="AT638" i="2" s="1"/>
  <c r="AF512" i="2"/>
  <c r="AU512" i="2" s="1"/>
  <c r="AE547" i="2"/>
  <c r="AT547" i="2" s="1"/>
  <c r="AE533" i="2"/>
  <c r="AT533" i="2" s="1"/>
  <c r="AF579" i="2"/>
  <c r="AU579" i="2" s="1"/>
  <c r="AF563" i="2"/>
  <c r="AU563" i="2" s="1"/>
  <c r="AF452" i="2"/>
  <c r="AU452" i="2" s="1"/>
  <c r="AF559" i="2"/>
  <c r="AU559" i="2" s="1"/>
  <c r="AE532" i="2"/>
  <c r="AT532" i="2" s="1"/>
  <c r="AE344" i="2"/>
  <c r="AT344" i="2" s="1"/>
  <c r="AF444" i="2"/>
  <c r="AU444" i="2" s="1"/>
  <c r="AE417" i="2"/>
  <c r="AT417" i="2" s="1"/>
  <c r="AE425" i="2"/>
  <c r="AT425" i="2" s="1"/>
  <c r="AF354" i="2"/>
  <c r="AU354" i="2" s="1"/>
  <c r="AE386" i="2"/>
  <c r="AT386" i="2" s="1"/>
  <c r="AF303" i="2"/>
  <c r="AU303" i="2" s="1"/>
  <c r="AE259" i="2"/>
  <c r="AT259" i="2" s="1"/>
  <c r="AF135" i="2"/>
  <c r="AU135" i="2" s="1"/>
  <c r="AF98" i="2"/>
  <c r="AU98" i="2" s="1"/>
  <c r="AF181" i="2"/>
  <c r="AU181" i="2" s="1"/>
  <c r="AE143" i="2"/>
  <c r="AT143" i="2" s="1"/>
  <c r="AF53" i="2"/>
  <c r="AU53" i="2" s="1"/>
  <c r="AF249" i="2"/>
  <c r="AU249" i="2" s="1"/>
  <c r="AE321" i="2"/>
  <c r="AT321" i="2" s="1"/>
  <c r="AF418" i="2"/>
  <c r="AU418" i="2" s="1"/>
  <c r="AF408" i="2"/>
  <c r="AU408" i="2" s="1"/>
  <c r="AE445" i="2"/>
  <c r="AT445" i="2" s="1"/>
  <c r="AF463" i="2"/>
  <c r="AU463" i="2" s="1"/>
  <c r="AE294" i="2"/>
  <c r="AT294" i="2" s="1"/>
  <c r="AF592" i="2"/>
  <c r="AU592" i="2" s="1"/>
  <c r="AF707" i="2"/>
  <c r="AU707" i="2" s="1"/>
  <c r="AF711" i="2"/>
  <c r="AU711" i="2" s="1"/>
  <c r="AF347" i="2"/>
  <c r="AU347" i="2" s="1"/>
  <c r="AF539" i="2"/>
  <c r="AU539" i="2" s="1"/>
  <c r="AE612" i="2"/>
  <c r="AT612" i="2" s="1"/>
  <c r="AE596" i="2"/>
  <c r="AT596" i="2" s="1"/>
  <c r="AE712" i="2"/>
  <c r="AT712" i="2" s="1"/>
  <c r="AE560" i="2"/>
  <c r="AT560" i="2" s="1"/>
  <c r="AE601" i="2"/>
  <c r="AT601" i="2" s="1"/>
  <c r="AE573" i="2"/>
  <c r="AT573" i="2" s="1"/>
  <c r="AE664" i="2"/>
  <c r="AT664" i="2" s="1"/>
  <c r="AE744" i="2"/>
  <c r="AT744" i="2" s="1"/>
  <c r="AE767" i="2"/>
  <c r="AT767" i="2" s="1"/>
  <c r="AF742" i="2"/>
  <c r="AU742" i="2" s="1"/>
  <c r="AF758" i="2"/>
  <c r="AU758" i="2" s="1"/>
  <c r="AF774" i="2"/>
  <c r="AU774" i="2" s="1"/>
  <c r="AE561" i="2"/>
  <c r="AT561" i="2" s="1"/>
  <c r="AE648" i="2"/>
  <c r="AT648" i="2" s="1"/>
  <c r="AE735" i="2"/>
  <c r="AT735" i="2" s="1"/>
  <c r="AE403" i="2"/>
  <c r="AT403" i="2" s="1"/>
  <c r="AF485" i="2"/>
  <c r="AU485" i="2" s="1"/>
  <c r="AE589" i="2"/>
  <c r="AT589" i="2" s="1"/>
  <c r="AF800" i="2"/>
  <c r="AU800" i="2" s="1"/>
  <c r="AE347" i="2"/>
  <c r="AT347" i="2" s="1"/>
  <c r="AF329" i="2"/>
  <c r="AU329" i="2" s="1"/>
  <c r="AE494" i="2"/>
  <c r="AT494" i="2" s="1"/>
  <c r="AE593" i="2"/>
  <c r="AT593" i="2" s="1"/>
  <c r="AE202" i="2"/>
  <c r="AT202" i="2" s="1"/>
  <c r="AE163" i="2"/>
  <c r="AT163" i="2" s="1"/>
  <c r="AE141" i="2"/>
  <c r="AT141" i="2" s="1"/>
  <c r="AE125" i="2"/>
  <c r="AT125" i="2" s="1"/>
  <c r="AF164" i="2"/>
  <c r="AU164" i="2" s="1"/>
  <c r="AF97" i="2"/>
  <c r="AU97" i="2" s="1"/>
  <c r="AE198" i="2"/>
  <c r="AT198" i="2" s="1"/>
  <c r="AF121" i="2"/>
  <c r="AU121" i="2" s="1"/>
  <c r="AF219" i="2"/>
  <c r="AU219" i="2" s="1"/>
  <c r="AF184" i="2"/>
  <c r="AU184" i="2" s="1"/>
  <c r="AE17" i="2"/>
  <c r="AT17" i="2" s="1"/>
  <c r="AF777" i="2"/>
  <c r="AU777" i="2" s="1"/>
  <c r="AE58" i="2"/>
  <c r="AT58" i="2" s="1"/>
  <c r="AF30" i="2"/>
  <c r="AU30" i="2" s="1"/>
  <c r="AE82" i="2"/>
  <c r="AT82" i="2" s="1"/>
  <c r="AF34" i="2"/>
  <c r="AU34" i="2" s="1"/>
  <c r="AE761" i="2"/>
  <c r="AT761" i="2" s="1"/>
  <c r="AE758" i="2"/>
  <c r="AT758" i="2" s="1"/>
  <c r="AE595" i="2"/>
  <c r="AT595" i="2" s="1"/>
  <c r="AE721" i="2"/>
  <c r="AT721" i="2" s="1"/>
  <c r="AF698" i="2"/>
  <c r="AU698" i="2" s="1"/>
  <c r="AE682" i="2"/>
  <c r="AT682" i="2" s="1"/>
  <c r="AF666" i="2"/>
  <c r="AU666" i="2" s="1"/>
  <c r="AF650" i="2"/>
  <c r="AU650" i="2" s="1"/>
  <c r="AF617" i="2"/>
  <c r="AU617" i="2" s="1"/>
  <c r="AE536" i="2"/>
  <c r="AT536" i="2" s="1"/>
  <c r="AE562" i="2"/>
  <c r="AT562" i="2" s="1"/>
  <c r="AF488" i="2"/>
  <c r="AU488" i="2" s="1"/>
  <c r="AF462" i="2"/>
  <c r="AU462" i="2" s="1"/>
  <c r="AF496" i="2"/>
  <c r="AU496" i="2" s="1"/>
  <c r="AE472" i="2"/>
  <c r="AT472" i="2" s="1"/>
  <c r="AE397" i="2"/>
  <c r="AT397" i="2" s="1"/>
  <c r="AF417" i="2"/>
  <c r="AU417" i="2" s="1"/>
  <c r="AF337" i="2"/>
  <c r="AU337" i="2" s="1"/>
  <c r="AF442" i="2"/>
  <c r="AU442" i="2" s="1"/>
  <c r="AF320" i="2"/>
  <c r="AU320" i="2" s="1"/>
  <c r="AF236" i="2"/>
  <c r="AU236" i="2" s="1"/>
  <c r="AF280" i="2"/>
  <c r="AU280" i="2" s="1"/>
  <c r="AE618" i="2"/>
  <c r="AT618" i="2" s="1"/>
  <c r="AF470" i="2"/>
  <c r="AU470" i="2" s="1"/>
  <c r="AE463" i="2"/>
  <c r="AT463" i="2" s="1"/>
  <c r="AF119" i="2"/>
  <c r="AU119" i="2" s="1"/>
  <c r="AF413" i="2"/>
  <c r="AU413" i="2" s="1"/>
  <c r="AF450" i="2"/>
  <c r="AU450" i="2" s="1"/>
  <c r="AE525" i="2"/>
  <c r="AT525" i="2" s="1"/>
  <c r="AF361" i="2"/>
  <c r="AU361" i="2" s="1"/>
  <c r="AF433" i="2"/>
  <c r="AU433" i="2" s="1"/>
  <c r="AE286" i="2"/>
  <c r="AT286" i="2" s="1"/>
  <c r="AF374" i="2"/>
  <c r="AU374" i="2" s="1"/>
  <c r="AE426" i="2"/>
  <c r="AT426" i="2" s="1"/>
  <c r="AF395" i="2"/>
  <c r="AU395" i="2" s="1"/>
  <c r="AE316" i="2"/>
  <c r="AT316" i="2" s="1"/>
  <c r="AE248" i="2"/>
  <c r="AT248" i="2" s="1"/>
  <c r="AF300" i="2"/>
  <c r="AU300" i="2" s="1"/>
  <c r="AE258" i="2"/>
  <c r="AT258" i="2" s="1"/>
  <c r="AE236" i="2"/>
  <c r="AT236" i="2" s="1"/>
  <c r="AE224" i="2"/>
  <c r="AT224" i="2" s="1"/>
  <c r="AF313" i="2"/>
  <c r="AU313" i="2" s="1"/>
  <c r="AF435" i="2"/>
  <c r="AU435" i="2" s="1"/>
  <c r="AE232" i="2"/>
  <c r="AT232" i="2" s="1"/>
  <c r="AE25" i="2"/>
  <c r="AT25" i="2" s="1"/>
  <c r="AF641" i="2"/>
  <c r="AU641" i="2" s="1"/>
  <c r="AF673" i="2"/>
  <c r="AU673" i="2" s="1"/>
  <c r="AF86" i="2"/>
  <c r="AU86" i="2" s="1"/>
  <c r="AE151" i="2"/>
  <c r="AT151" i="2" s="1"/>
  <c r="AE140" i="2"/>
  <c r="AT140" i="2" s="1"/>
  <c r="AF298" i="2"/>
  <c r="AU298" i="2" s="1"/>
  <c r="AE254" i="2"/>
  <c r="AT254" i="2" s="1"/>
  <c r="AF386" i="2"/>
  <c r="AU386" i="2" s="1"/>
  <c r="AF457" i="2"/>
  <c r="AU457" i="2" s="1"/>
  <c r="AE503" i="2"/>
  <c r="AT503" i="2" s="1"/>
  <c r="AE370" i="2"/>
  <c r="AT370" i="2" s="1"/>
  <c r="AF443" i="2"/>
  <c r="AU443" i="2" s="1"/>
  <c r="AE490" i="2"/>
  <c r="AT490" i="2" s="1"/>
  <c r="AE284" i="2"/>
  <c r="AT284" i="2" s="1"/>
  <c r="AF784" i="2"/>
  <c r="AU784" i="2" s="1"/>
  <c r="AE564" i="2"/>
  <c r="AT564" i="2" s="1"/>
  <c r="AF509" i="2"/>
  <c r="AU509" i="2" s="1"/>
  <c r="AE613" i="2"/>
  <c r="AT613" i="2" s="1"/>
  <c r="AE822" i="2"/>
  <c r="AT822" i="2" s="1"/>
  <c r="AE269" i="2"/>
  <c r="AT269" i="2" s="1"/>
  <c r="AE318" i="2"/>
  <c r="AT318" i="2" s="1"/>
  <c r="AE731" i="2"/>
  <c r="AT731" i="2" s="1"/>
  <c r="AE760" i="2"/>
  <c r="AT760" i="2" s="1"/>
  <c r="AE131" i="2"/>
  <c r="AT131" i="2" s="1"/>
  <c r="AE228" i="2"/>
  <c r="AT228" i="2" s="1"/>
  <c r="AF159" i="2"/>
  <c r="AU159" i="2" s="1"/>
  <c r="AE255" i="2"/>
  <c r="AT255" i="2" s="1"/>
  <c r="AF114" i="2"/>
  <c r="AU114" i="2" s="1"/>
  <c r="AF37" i="2"/>
  <c r="AU37" i="2" s="1"/>
  <c r="AF220" i="2"/>
  <c r="AU220" i="2" s="1"/>
  <c r="AF266" i="2"/>
  <c r="AU266" i="2" s="1"/>
  <c r="AE84" i="2"/>
  <c r="AT84" i="2" s="1"/>
  <c r="AE121" i="2"/>
  <c r="AT121" i="2" s="1"/>
  <c r="AE165" i="2"/>
  <c r="AT165" i="2" s="1"/>
  <c r="AF51" i="2"/>
  <c r="AU51" i="2" s="1"/>
  <c r="AE159" i="2"/>
  <c r="AT159" i="2" s="1"/>
  <c r="AF173" i="2"/>
  <c r="AU173" i="2" s="1"/>
  <c r="AE298" i="2"/>
  <c r="AT298" i="2" s="1"/>
  <c r="AF233" i="2"/>
  <c r="AU233" i="2" s="1"/>
  <c r="AE313" i="2"/>
  <c r="AT313" i="2" s="1"/>
  <c r="AF388" i="2"/>
  <c r="AU388" i="2" s="1"/>
  <c r="AF434" i="2"/>
  <c r="AU434" i="2" s="1"/>
  <c r="AE475" i="2"/>
  <c r="AT475" i="2" s="1"/>
  <c r="AE507" i="2"/>
  <c r="AT507" i="2" s="1"/>
  <c r="AF355" i="2"/>
  <c r="AU355" i="2" s="1"/>
  <c r="AE339" i="2"/>
  <c r="AT339" i="2" s="1"/>
  <c r="AF338" i="2"/>
  <c r="AU338" i="2" s="1"/>
  <c r="AE450" i="2"/>
  <c r="AT450" i="2" s="1"/>
  <c r="AE506" i="2"/>
  <c r="AT506" i="2" s="1"/>
  <c r="AF41" i="2"/>
  <c r="AU41" i="2" s="1"/>
  <c r="AE423" i="2"/>
  <c r="AT423" i="2" s="1"/>
  <c r="AF505" i="2"/>
  <c r="AU505" i="2" s="1"/>
  <c r="AE565" i="2"/>
  <c r="AT565" i="2" s="1"/>
  <c r="AE815" i="2"/>
  <c r="AT815" i="2" s="1"/>
  <c r="AE212" i="2"/>
  <c r="AT212" i="2" s="1"/>
  <c r="AF493" i="2"/>
  <c r="AU493" i="2" s="1"/>
  <c r="AE727" i="2"/>
  <c r="AT727" i="2" s="1"/>
  <c r="AF178" i="2"/>
  <c r="AU178" i="2" s="1"/>
  <c r="AE626" i="2"/>
  <c r="AT626" i="2" s="1"/>
  <c r="AF68" i="2"/>
  <c r="AU68" i="2" s="1"/>
  <c r="AF497" i="2"/>
  <c r="AU497" i="2" s="1"/>
  <c r="AF447" i="2"/>
  <c r="AU447" i="2" s="1"/>
  <c r="AE229" i="2"/>
  <c r="AT229" i="2" s="1"/>
  <c r="AF196" i="2"/>
  <c r="AU196" i="2" s="1"/>
  <c r="AE100" i="2"/>
  <c r="AT100" i="2" s="1"/>
  <c r="AF115" i="2"/>
  <c r="AU115" i="2" s="1"/>
  <c r="AE818" i="2"/>
  <c r="AT818" i="2" s="1"/>
  <c r="AE806" i="2"/>
  <c r="AT806" i="2" s="1"/>
  <c r="AF795" i="2"/>
  <c r="AU795" i="2" s="1"/>
  <c r="AE535" i="2"/>
  <c r="AT535" i="2" s="1"/>
  <c r="AF526" i="2"/>
  <c r="AU526" i="2" s="1"/>
  <c r="AE465" i="2"/>
  <c r="AT465" i="2" s="1"/>
  <c r="AE384" i="2"/>
  <c r="AT384" i="2" s="1"/>
  <c r="AE330" i="2"/>
  <c r="AT330" i="2" s="1"/>
  <c r="AE422" i="2"/>
  <c r="AT422" i="2" s="1"/>
  <c r="AF321" i="2"/>
  <c r="AU321" i="2" s="1"/>
  <c r="AF35" i="2"/>
  <c r="AU35" i="2" s="1"/>
  <c r="AF258" i="2"/>
  <c r="AU258" i="2" s="1"/>
  <c r="AF326" i="2"/>
  <c r="AU326" i="2" s="1"/>
  <c r="AF143" i="2"/>
  <c r="AU143" i="2" s="1"/>
  <c r="AF232" i="2"/>
  <c r="AU232" i="2" s="1"/>
  <c r="AF127" i="2"/>
  <c r="AU127" i="2" s="1"/>
  <c r="AE136" i="2"/>
  <c r="AT136" i="2" s="1"/>
  <c r="AE181" i="2"/>
  <c r="AT181" i="2" s="1"/>
  <c r="AF251" i="2"/>
  <c r="AU251" i="2" s="1"/>
  <c r="AE217" i="2"/>
  <c r="AT217" i="2" s="1"/>
  <c r="AF467" i="2"/>
  <c r="AU467" i="2" s="1"/>
  <c r="AF363" i="2"/>
  <c r="AU363" i="2" s="1"/>
  <c r="AF279" i="2"/>
  <c r="AU279" i="2" s="1"/>
  <c r="AF525" i="2"/>
  <c r="AU525" i="2" s="1"/>
  <c r="AF396" i="2"/>
  <c r="AU396" i="2" s="1"/>
  <c r="AF572" i="2"/>
  <c r="AU572" i="2" s="1"/>
  <c r="AF590" i="2"/>
  <c r="AU590" i="2" s="1"/>
  <c r="AF713" i="2"/>
  <c r="AU713" i="2" s="1"/>
  <c r="AE577" i="2"/>
  <c r="AT577" i="2" s="1"/>
  <c r="AE739" i="2"/>
  <c r="AT739" i="2" s="1"/>
  <c r="AE764" i="2"/>
  <c r="AT764" i="2" s="1"/>
  <c r="AE474" i="2"/>
  <c r="AT474" i="2" s="1"/>
  <c r="AE771" i="2"/>
  <c r="AT771" i="2" s="1"/>
  <c r="AF776" i="2"/>
  <c r="AU776" i="2" s="1"/>
  <c r="AF796" i="2"/>
  <c r="AU796" i="2" s="1"/>
  <c r="AF814" i="2"/>
  <c r="AU814" i="2" s="1"/>
  <c r="AF517" i="2"/>
  <c r="AU517" i="2" s="1"/>
  <c r="AE637" i="2"/>
  <c r="AT637" i="2" s="1"/>
  <c r="AE755" i="2"/>
  <c r="AT755" i="2" s="1"/>
  <c r="AE649" i="2"/>
  <c r="AT649" i="2" s="1"/>
  <c r="AE77" i="2"/>
  <c r="AT77" i="2" s="1"/>
  <c r="AE150" i="2"/>
  <c r="AT150" i="2" s="1"/>
  <c r="AE175" i="2"/>
  <c r="AT175" i="2" s="1"/>
  <c r="AE93" i="2"/>
  <c r="AT93" i="2" s="1"/>
  <c r="AE226" i="2"/>
  <c r="AT226" i="2" s="1"/>
  <c r="AF186" i="2"/>
  <c r="AU186" i="2" s="1"/>
  <c r="AE157" i="2"/>
  <c r="AT157" i="2" s="1"/>
  <c r="AE20" i="2"/>
  <c r="AT20" i="2" s="1"/>
  <c r="AF40" i="2"/>
  <c r="AU40" i="2" s="1"/>
  <c r="AF13" i="2"/>
  <c r="AU13" i="2" s="1"/>
  <c r="AF706" i="2"/>
  <c r="AU706" i="2" s="1"/>
  <c r="AE591" i="2"/>
  <c r="AT591" i="2" s="1"/>
  <c r="AE548" i="2"/>
  <c r="AT548" i="2" s="1"/>
  <c r="AF88" i="2"/>
  <c r="AU88" i="2" s="1"/>
  <c r="AF92" i="2"/>
  <c r="AU92" i="2" s="1"/>
  <c r="AE371" i="2"/>
  <c r="AT371" i="2" s="1"/>
  <c r="AF613" i="2"/>
  <c r="AU613" i="2" s="1"/>
  <c r="AF773" i="2"/>
  <c r="AU773" i="2" s="1"/>
  <c r="AE457" i="2"/>
  <c r="AT457" i="2" s="1"/>
  <c r="AF84" i="2"/>
  <c r="AU84" i="2" s="1"/>
  <c r="AF60" i="2"/>
  <c r="AU60" i="2" s="1"/>
  <c r="AF317" i="2"/>
  <c r="AU317" i="2" s="1"/>
  <c r="AF154" i="2"/>
  <c r="AU154" i="2" s="1"/>
  <c r="AF309" i="2"/>
  <c r="AU309" i="2" s="1"/>
  <c r="AF489" i="2"/>
  <c r="AU489" i="2" s="1"/>
  <c r="AF439" i="2"/>
  <c r="AU439" i="2" s="1"/>
  <c r="AF226" i="2"/>
  <c r="AU226" i="2" s="1"/>
  <c r="AE201" i="2"/>
  <c r="AT201" i="2" s="1"/>
  <c r="AF151" i="2"/>
  <c r="AU151" i="2" s="1"/>
  <c r="AE37" i="2"/>
  <c r="AT37" i="2" s="1"/>
  <c r="AF214" i="2"/>
  <c r="AU214" i="2" s="1"/>
  <c r="AF93" i="2"/>
  <c r="AU93" i="2" s="1"/>
  <c r="AF50" i="2"/>
  <c r="AU50" i="2" s="1"/>
  <c r="AF692" i="2"/>
  <c r="AU692" i="2" s="1"/>
  <c r="AF538" i="2"/>
  <c r="AU538" i="2" s="1"/>
  <c r="AE531" i="2"/>
  <c r="AT531" i="2" s="1"/>
  <c r="AF696" i="2"/>
  <c r="AU696" i="2" s="1"/>
  <c r="AF542" i="2"/>
  <c r="AU542" i="2" s="1"/>
  <c r="AF415" i="2"/>
  <c r="AU415" i="2" s="1"/>
  <c r="AF222" i="2"/>
  <c r="AU222" i="2" s="1"/>
  <c r="AE701" i="2"/>
  <c r="AT701" i="2" s="1"/>
  <c r="AF288" i="2"/>
  <c r="AU288" i="2" s="1"/>
  <c r="AF112" i="2"/>
  <c r="AU112" i="2" s="1"/>
  <c r="AE41" i="2"/>
  <c r="AT41" i="2" s="1"/>
  <c r="AE14" i="2"/>
  <c r="AT14" i="2" s="1"/>
  <c r="AF330" i="2"/>
  <c r="AU330" i="2" s="1"/>
  <c r="AE276" i="2"/>
  <c r="AT276" i="2" s="1"/>
  <c r="AF132" i="2"/>
  <c r="AU132" i="2" s="1"/>
  <c r="AE216" i="2"/>
  <c r="AT216" i="2" s="1"/>
  <c r="AE260" i="2"/>
  <c r="AT260" i="2" s="1"/>
  <c r="AE335" i="2"/>
  <c r="AT335" i="2" s="1"/>
  <c r="AE139" i="2"/>
  <c r="AT139" i="2" s="1"/>
  <c r="AE87" i="2"/>
  <c r="AT87" i="2" s="1"/>
  <c r="AE394" i="2"/>
  <c r="AT394" i="2" s="1"/>
  <c r="AF144" i="2"/>
  <c r="AU144" i="2" s="1"/>
  <c r="AE99" i="2"/>
  <c r="AT99" i="2" s="1"/>
  <c r="AE63" i="2"/>
  <c r="AT63" i="2" s="1"/>
  <c r="AE67" i="2"/>
  <c r="AT67" i="2" s="1"/>
  <c r="AE199" i="2"/>
  <c r="AT199" i="2" s="1"/>
  <c r="AE293" i="2"/>
  <c r="AT293" i="2" s="1"/>
  <c r="AF82" i="2"/>
  <c r="AU82" i="2" s="1"/>
  <c r="AE6" i="2"/>
  <c r="AT6" i="2" s="1"/>
  <c r="AF78" i="2"/>
  <c r="AU78" i="2" s="1"/>
  <c r="AE107" i="2"/>
  <c r="AT107" i="2" s="1"/>
  <c r="AE329" i="2"/>
  <c r="AT329" i="2" s="1"/>
  <c r="AE79" i="2"/>
  <c r="AT79" i="2" s="1"/>
  <c r="AE108" i="2"/>
  <c r="AT108" i="2" s="1"/>
  <c r="AE172" i="2"/>
  <c r="AT172" i="2" s="1"/>
  <c r="AF7" i="2"/>
  <c r="AU7" i="2" s="1"/>
  <c r="AE213" i="2"/>
  <c r="AT213" i="2" s="1"/>
  <c r="AF566" i="2"/>
  <c r="AU566" i="2" s="1"/>
  <c r="AF424" i="2"/>
  <c r="AU424" i="2" s="1"/>
  <c r="AF578" i="2"/>
  <c r="AU578" i="2" s="1"/>
  <c r="AF610" i="2"/>
  <c r="AU610" i="2" s="1"/>
  <c r="AF709" i="2"/>
  <c r="AU709" i="2" s="1"/>
  <c r="AE200" i="2"/>
  <c r="AT200" i="2" s="1"/>
  <c r="AF273" i="2"/>
  <c r="AU273" i="2" s="1"/>
  <c r="AE11" i="2"/>
  <c r="AT11" i="2" s="1"/>
  <c r="AE155" i="2"/>
  <c r="AT155" i="2" s="1"/>
  <c r="AF47" i="2"/>
  <c r="AU47" i="2" s="1"/>
  <c r="AE62" i="2"/>
  <c r="AT62" i="2" s="1"/>
  <c r="AE173" i="2"/>
  <c r="AT173" i="2" s="1"/>
  <c r="AF160" i="2"/>
  <c r="AU160" i="2" s="1"/>
  <c r="AF208" i="2"/>
  <c r="AU208" i="2" s="1"/>
  <c r="AE272" i="2"/>
  <c r="AT272" i="2" s="1"/>
  <c r="AE326" i="2"/>
  <c r="AT326" i="2" s="1"/>
  <c r="AF262" i="2"/>
  <c r="AU262" i="2" s="1"/>
  <c r="AE124" i="2"/>
  <c r="AT124" i="2" s="1"/>
  <c r="AE75" i="2"/>
  <c r="AT75" i="2" s="1"/>
  <c r="AF96" i="2"/>
  <c r="AU96" i="2" s="1"/>
  <c r="AF155" i="2"/>
  <c r="AU155" i="2" s="1"/>
  <c r="AF185" i="2"/>
  <c r="AU185" i="2" s="1"/>
  <c r="AE279" i="2"/>
  <c r="AT279" i="2" s="1"/>
  <c r="AE168" i="2"/>
  <c r="AT168" i="2" s="1"/>
  <c r="AF270" i="2"/>
  <c r="AU270" i="2" s="1"/>
  <c r="AF453" i="2"/>
  <c r="AU453" i="2" s="1"/>
  <c r="AF608" i="2"/>
  <c r="AU608" i="2" s="1"/>
  <c r="AF507" i="2"/>
  <c r="AU507" i="2" s="1"/>
  <c r="AE551" i="2"/>
  <c r="AT551" i="2" s="1"/>
  <c r="AF562" i="2"/>
  <c r="AU562" i="2" s="1"/>
  <c r="AF740" i="2"/>
  <c r="AU740" i="2" s="1"/>
  <c r="AF772" i="2"/>
  <c r="AU772" i="2" s="1"/>
  <c r="AF253" i="2"/>
  <c r="AU253" i="2" s="1"/>
  <c r="AE309" i="2"/>
  <c r="AT309" i="2" s="1"/>
  <c r="AF343" i="2"/>
  <c r="AU343" i="2" s="1"/>
  <c r="AF394" i="2"/>
  <c r="AU394" i="2" s="1"/>
  <c r="AE432" i="2"/>
  <c r="AT432" i="2" s="1"/>
  <c r="AE499" i="2"/>
  <c r="AT499" i="2" s="1"/>
  <c r="AF560" i="2"/>
  <c r="AU560" i="2" s="1"/>
  <c r="AF637" i="2"/>
  <c r="AU637" i="2" s="1"/>
  <c r="AF669" i="2"/>
  <c r="AU669" i="2" s="1"/>
  <c r="AF527" i="2"/>
  <c r="AU527" i="2" s="1"/>
  <c r="AF728" i="2"/>
  <c r="AU728" i="2" s="1"/>
  <c r="AF760" i="2"/>
  <c r="AU760" i="2" s="1"/>
  <c r="AF348" i="2"/>
  <c r="AU348" i="2" s="1"/>
  <c r="AE704" i="2"/>
  <c r="AT704" i="2" s="1"/>
  <c r="AF225" i="2"/>
  <c r="AU225" i="2" s="1"/>
  <c r="AF364" i="2"/>
  <c r="AU364" i="2" s="1"/>
  <c r="AF229" i="2"/>
  <c r="AU229" i="2" s="1"/>
  <c r="AF209" i="2"/>
  <c r="AU209" i="2" s="1"/>
  <c r="AF812" i="2"/>
  <c r="AU812" i="2" s="1"/>
  <c r="AE261" i="2"/>
  <c r="AT261" i="2" s="1"/>
  <c r="AE660" i="2"/>
  <c r="AT660" i="2" s="1"/>
  <c r="AF806" i="2"/>
  <c r="AU806" i="2" s="1"/>
  <c r="AE522" i="2"/>
  <c r="AT522" i="2" s="1"/>
  <c r="AE645" i="2"/>
  <c r="AT645" i="2" s="1"/>
  <c r="AE740" i="2"/>
  <c r="AT740" i="2" s="1"/>
  <c r="AF174" i="2"/>
  <c r="AU174" i="2" s="1"/>
  <c r="AF171" i="2"/>
  <c r="AU171" i="2" s="1"/>
  <c r="AF142" i="2"/>
  <c r="AU142" i="2" s="1"/>
  <c r="AF126" i="2"/>
  <c r="AU126" i="2" s="1"/>
  <c r="AE31" i="2"/>
  <c r="AT31" i="2" s="1"/>
  <c r="AF821" i="2"/>
  <c r="AU821" i="2" s="1"/>
  <c r="AF801" i="2"/>
  <c r="AU801" i="2" s="1"/>
  <c r="AF302" i="2"/>
  <c r="AU302" i="2" s="1"/>
  <c r="AF310" i="2"/>
  <c r="AU310" i="2" s="1"/>
  <c r="AE354" i="2"/>
  <c r="AT354" i="2" s="1"/>
  <c r="AE366" i="2"/>
  <c r="AT366" i="2" s="1"/>
  <c r="AE543" i="2"/>
  <c r="AT543" i="2" s="1"/>
  <c r="AF576" i="2"/>
  <c r="AU576" i="2" s="1"/>
  <c r="AF588" i="2"/>
  <c r="AU588" i="2" s="1"/>
  <c r="AF730" i="2"/>
  <c r="AU730" i="2" s="1"/>
  <c r="AF451" i="2"/>
  <c r="AU451" i="2" s="1"/>
  <c r="AF598" i="2"/>
  <c r="AU598" i="2" s="1"/>
  <c r="AE256" i="2"/>
  <c r="AT256" i="2" s="1"/>
  <c r="AE752" i="2"/>
  <c r="AT752" i="2" s="1"/>
  <c r="AE807" i="2"/>
  <c r="AT807" i="2" s="1"/>
  <c r="AF746" i="2"/>
  <c r="AU746" i="2" s="1"/>
  <c r="AF762" i="2"/>
  <c r="AU762" i="2" s="1"/>
  <c r="AF790" i="2"/>
  <c r="AU790" i="2" s="1"/>
  <c r="AE250" i="2"/>
  <c r="AT250" i="2" s="1"/>
  <c r="AE676" i="2"/>
  <c r="AT676" i="2" s="1"/>
  <c r="AE427" i="2"/>
  <c r="AT427" i="2" s="1"/>
  <c r="AF128" i="2"/>
  <c r="AU128" i="2" s="1"/>
  <c r="AF820" i="2"/>
  <c r="AU820" i="2" s="1"/>
  <c r="AF336" i="2"/>
  <c r="AU336" i="2" s="1"/>
  <c r="AE415" i="2"/>
  <c r="AT415" i="2" s="1"/>
  <c r="AE568" i="2"/>
  <c r="AT568" i="2" s="1"/>
  <c r="AE657" i="2"/>
  <c r="AT657" i="2" s="1"/>
  <c r="AE162" i="2"/>
  <c r="AT162" i="2" s="1"/>
  <c r="AF109" i="2"/>
  <c r="AU109" i="2" s="1"/>
  <c r="AF231" i="2"/>
  <c r="AU231" i="2" s="1"/>
  <c r="AE194" i="2"/>
  <c r="AT194" i="2" s="1"/>
  <c r="AE183" i="2"/>
  <c r="AT183" i="2" s="1"/>
  <c r="AE119" i="2"/>
  <c r="AT119" i="2" s="1"/>
  <c r="AE105" i="2"/>
  <c r="AT105" i="2" s="1"/>
  <c r="AF215" i="2"/>
  <c r="AU215" i="2" s="1"/>
  <c r="AE94" i="2"/>
  <c r="AT94" i="2" s="1"/>
  <c r="AF85" i="2"/>
  <c r="AU85" i="2" s="1"/>
  <c r="AE16" i="2"/>
  <c r="AT16" i="2" s="1"/>
  <c r="AE785" i="2"/>
  <c r="AT785" i="2" s="1"/>
  <c r="AF65" i="2"/>
  <c r="AU65" i="2" s="1"/>
  <c r="AE789" i="2"/>
  <c r="AT789" i="2" s="1"/>
  <c r="AE40" i="2"/>
  <c r="AT40" i="2" s="1"/>
  <c r="AE773" i="2"/>
  <c r="AT773" i="2" s="1"/>
  <c r="AE757" i="2"/>
  <c r="AT757" i="2" s="1"/>
  <c r="AF751" i="2"/>
  <c r="AU751" i="2" s="1"/>
  <c r="AF735" i="2"/>
  <c r="AU735" i="2" s="1"/>
  <c r="AF719" i="2"/>
  <c r="AU719" i="2" s="1"/>
  <c r="AF680" i="2"/>
  <c r="AU680" i="2" s="1"/>
  <c r="AE662" i="2"/>
  <c r="AT662" i="2" s="1"/>
  <c r="AE646" i="2"/>
  <c r="AT646" i="2" s="1"/>
  <c r="AF694" i="2"/>
  <c r="AU694" i="2" s="1"/>
  <c r="AE678" i="2"/>
  <c r="AT678" i="2" s="1"/>
  <c r="AF664" i="2"/>
  <c r="AU664" i="2" s="1"/>
  <c r="AF648" i="2"/>
  <c r="AU648" i="2" s="1"/>
  <c r="AE615" i="2"/>
  <c r="AT615" i="2" s="1"/>
  <c r="AE599" i="2"/>
  <c r="AT599" i="2" s="1"/>
  <c r="AF534" i="2"/>
  <c r="AU534" i="2" s="1"/>
  <c r="AE513" i="2"/>
  <c r="AT513" i="2" s="1"/>
  <c r="AE492" i="2"/>
  <c r="AT492" i="2" s="1"/>
  <c r="AE628" i="2"/>
  <c r="AT628" i="2" s="1"/>
  <c r="AE603" i="2"/>
  <c r="AT603" i="2" s="1"/>
  <c r="AE460" i="2"/>
  <c r="AT460" i="2" s="1"/>
  <c r="AE497" i="2"/>
  <c r="AT497" i="2" s="1"/>
  <c r="AE481" i="2"/>
  <c r="AT481" i="2" s="1"/>
  <c r="AF472" i="2"/>
  <c r="AU472" i="2" s="1"/>
  <c r="AE440" i="2"/>
  <c r="AT440" i="2" s="1"/>
  <c r="AF405" i="2"/>
  <c r="AU405" i="2" s="1"/>
  <c r="AE364" i="2"/>
  <c r="AT364" i="2" s="1"/>
  <c r="AE328" i="2"/>
  <c r="AT328" i="2" s="1"/>
  <c r="AF353" i="2"/>
  <c r="AU353" i="2" s="1"/>
  <c r="AF333" i="2"/>
  <c r="AU333" i="2" s="1"/>
  <c r="AF296" i="2"/>
  <c r="AU296" i="2" s="1"/>
  <c r="AF286" i="2"/>
  <c r="AU286" i="2" s="1"/>
  <c r="AF295" i="2"/>
  <c r="AU295" i="2" s="1"/>
  <c r="AE270" i="2"/>
  <c r="AT270" i="2" s="1"/>
  <c r="AF147" i="2"/>
  <c r="AU147" i="2" s="1"/>
  <c r="AE184" i="2"/>
  <c r="AT184" i="2" s="1"/>
  <c r="AF392" i="2"/>
  <c r="AU392" i="2" s="1"/>
  <c r="AF479" i="2"/>
  <c r="AU479" i="2" s="1"/>
  <c r="AF519" i="2"/>
  <c r="AU519" i="2" s="1"/>
  <c r="AF582" i="2"/>
  <c r="AU582" i="2" s="1"/>
  <c r="AE406" i="2"/>
  <c r="AT406" i="2" s="1"/>
  <c r="AF475" i="2"/>
  <c r="AU475" i="2" s="1"/>
  <c r="AF687" i="2"/>
  <c r="AU687" i="2" s="1"/>
  <c r="AE713" i="2"/>
  <c r="AT713" i="2" s="1"/>
  <c r="AF724" i="2"/>
  <c r="AU724" i="2" s="1"/>
  <c r="AF756" i="2"/>
  <c r="AU756" i="2" s="1"/>
  <c r="AE685" i="2"/>
  <c r="AT685" i="2" s="1"/>
  <c r="AE189" i="2"/>
  <c r="AT189" i="2" s="1"/>
  <c r="AE362" i="2"/>
  <c r="AT362" i="2" s="1"/>
  <c r="AF487" i="2"/>
  <c r="AU487" i="2" s="1"/>
  <c r="AF616" i="2"/>
  <c r="AU616" i="2" s="1"/>
  <c r="AF653" i="2"/>
  <c r="AU653" i="2" s="1"/>
  <c r="AF643" i="2"/>
  <c r="AU643" i="2" s="1"/>
  <c r="AF659" i="2"/>
  <c r="AU659" i="2" s="1"/>
  <c r="AF675" i="2"/>
  <c r="AU675" i="2" s="1"/>
  <c r="AF681" i="2"/>
  <c r="AU681" i="2" s="1"/>
  <c r="AF469" i="2"/>
  <c r="AU469" i="2" s="1"/>
  <c r="AE610" i="2"/>
  <c r="AT610" i="2" s="1"/>
  <c r="AF744" i="2"/>
  <c r="AU744" i="2" s="1"/>
  <c r="AF368" i="2"/>
  <c r="AU368" i="2" s="1"/>
  <c r="AF816" i="2"/>
  <c r="AU816" i="2" s="1"/>
  <c r="AF305" i="2"/>
  <c r="AU305" i="2" s="1"/>
  <c r="AE783" i="2"/>
  <c r="AT783" i="2" s="1"/>
  <c r="AF778" i="2"/>
  <c r="AU778" i="2" s="1"/>
  <c r="AE234" i="2"/>
  <c r="AT234" i="2" s="1"/>
  <c r="AE438" i="2"/>
  <c r="AT438" i="2" s="1"/>
  <c r="AE470" i="2"/>
  <c r="AT470" i="2" s="1"/>
  <c r="AE556" i="2"/>
  <c r="AT556" i="2" s="1"/>
  <c r="AF19" i="2"/>
  <c r="AU19" i="2" s="1"/>
  <c r="AE772" i="2"/>
  <c r="AT772" i="2" s="1"/>
  <c r="AF136" i="2"/>
  <c r="AU136" i="2" s="1"/>
  <c r="AF792" i="2"/>
  <c r="AU792" i="2" s="1"/>
  <c r="AE597" i="2"/>
  <c r="AT597" i="2" s="1"/>
  <c r="AE609" i="2"/>
  <c r="AT609" i="2" s="1"/>
  <c r="AE644" i="2"/>
  <c r="AT644" i="2" s="1"/>
  <c r="AF188" i="2"/>
  <c r="AU188" i="2" s="1"/>
  <c r="AF105" i="2"/>
  <c r="AU105" i="2" s="1"/>
  <c r="AF91" i="2"/>
  <c r="AU91" i="2" s="1"/>
  <c r="AF191" i="2"/>
  <c r="AU191" i="2" s="1"/>
  <c r="AE182" i="2"/>
  <c r="AT182" i="2" s="1"/>
  <c r="AF168" i="2"/>
  <c r="AU168" i="2" s="1"/>
  <c r="AF158" i="2"/>
  <c r="AU158" i="2" s="1"/>
  <c r="AF138" i="2"/>
  <c r="AU138" i="2" s="1"/>
  <c r="AE55" i="2"/>
  <c r="AT55" i="2" s="1"/>
  <c r="AE13" i="2"/>
  <c r="AT13" i="2" s="1"/>
  <c r="AE50" i="2"/>
  <c r="AT50" i="2" s="1"/>
  <c r="AE8" i="2"/>
  <c r="AT8" i="2" s="1"/>
  <c r="AF813" i="2"/>
  <c r="AU813" i="2" s="1"/>
  <c r="AE797" i="2"/>
  <c r="AT797" i="2" s="1"/>
  <c r="AF743" i="2"/>
  <c r="AU743" i="2" s="1"/>
  <c r="AE28" i="2"/>
  <c r="AT28" i="2" s="1"/>
  <c r="AE817" i="2"/>
  <c r="AT817" i="2" s="1"/>
  <c r="AF787" i="2"/>
  <c r="AU787" i="2" s="1"/>
  <c r="AF69" i="2"/>
  <c r="AU69" i="2" s="1"/>
  <c r="AF769" i="2"/>
  <c r="AU769" i="2" s="1"/>
  <c r="AF710" i="2"/>
  <c r="AU710" i="2" s="1"/>
  <c r="AF704" i="2"/>
  <c r="AU704" i="2" s="1"/>
  <c r="AF678" i="2"/>
  <c r="AU678" i="2" s="1"/>
  <c r="AF668" i="2"/>
  <c r="AU668" i="2" s="1"/>
  <c r="AF652" i="2"/>
  <c r="AU652" i="2" s="1"/>
  <c r="AF636" i="2"/>
  <c r="AU636" i="2" s="1"/>
  <c r="AF700" i="2"/>
  <c r="AU700" i="2" s="1"/>
  <c r="AE587" i="2"/>
  <c r="AT587" i="2" s="1"/>
  <c r="AF615" i="2"/>
  <c r="AU615" i="2" s="1"/>
  <c r="AE516" i="2"/>
  <c r="AT516" i="2" s="1"/>
  <c r="AE555" i="2"/>
  <c r="AT555" i="2" s="1"/>
  <c r="AE627" i="2"/>
  <c r="AT627" i="2" s="1"/>
  <c r="AF532" i="2"/>
  <c r="AU532" i="2" s="1"/>
  <c r="AE405" i="2"/>
  <c r="AT405" i="2" s="1"/>
  <c r="AE327" i="2"/>
  <c r="AT327" i="2" s="1"/>
  <c r="AE448" i="2"/>
  <c r="AT448" i="2" s="1"/>
  <c r="AF391" i="2"/>
  <c r="AU391" i="2" s="1"/>
  <c r="AF379" i="2"/>
  <c r="AU379" i="2" s="1"/>
  <c r="AF389" i="2"/>
  <c r="AU389" i="2" s="1"/>
  <c r="AF349" i="2"/>
  <c r="AU349" i="2" s="1"/>
  <c r="AE252" i="2"/>
  <c r="AT252" i="2" s="1"/>
  <c r="AE243" i="2"/>
  <c r="AT243" i="2" s="1"/>
  <c r="AE235" i="2"/>
  <c r="AT235" i="2" s="1"/>
  <c r="AF785" i="2"/>
  <c r="AU785" i="2" s="1"/>
  <c r="AF727" i="2"/>
  <c r="AU727" i="2" s="1"/>
  <c r="AE805" i="2"/>
  <c r="AT805" i="2" s="1"/>
  <c r="AE23" i="2"/>
  <c r="AT23" i="2" s="1"/>
  <c r="AE809" i="2"/>
  <c r="AT809" i="2" s="1"/>
  <c r="AF775" i="2"/>
  <c r="AU775" i="2" s="1"/>
  <c r="AE65" i="2"/>
  <c r="AT65" i="2" s="1"/>
  <c r="AE35" i="2"/>
  <c r="AT35" i="2" s="1"/>
  <c r="AF753" i="2"/>
  <c r="AU753" i="2" s="1"/>
  <c r="AF737" i="2"/>
  <c r="AU737" i="2" s="1"/>
  <c r="AF721" i="2"/>
  <c r="AU721" i="2" s="1"/>
  <c r="AE667" i="2"/>
  <c r="AT667" i="2" s="1"/>
  <c r="AE651" i="2"/>
  <c r="AT651" i="2" s="1"/>
  <c r="AE635" i="2"/>
  <c r="AT635" i="2" s="1"/>
  <c r="AE571" i="2"/>
  <c r="AT571" i="2" s="1"/>
  <c r="AF587" i="2"/>
  <c r="AU587" i="2" s="1"/>
  <c r="AF571" i="2"/>
  <c r="AU571" i="2" s="1"/>
  <c r="AF555" i="2"/>
  <c r="AU555" i="2" s="1"/>
  <c r="AE484" i="2"/>
  <c r="AT484" i="2" s="1"/>
  <c r="AF530" i="2"/>
  <c r="AU530" i="2" s="1"/>
  <c r="AE590" i="2"/>
  <c r="AT590" i="2" s="1"/>
  <c r="AE574" i="2"/>
  <c r="AT574" i="2" s="1"/>
  <c r="AE558" i="2"/>
  <c r="AT558" i="2" s="1"/>
  <c r="AE508" i="2"/>
  <c r="AT508" i="2" s="1"/>
  <c r="AF516" i="2"/>
  <c r="AU516" i="2" s="1"/>
  <c r="AF429" i="2"/>
  <c r="AU429" i="2" s="1"/>
  <c r="AF423" i="2"/>
  <c r="AU423" i="2" s="1"/>
  <c r="AE408" i="2"/>
  <c r="AT408" i="2" s="1"/>
  <c r="AF369" i="2"/>
  <c r="AU369" i="2" s="1"/>
  <c r="AE356" i="2"/>
  <c r="AT356" i="2" s="1"/>
  <c r="AE337" i="2"/>
  <c r="AT337" i="2" s="1"/>
  <c r="AF259" i="2"/>
  <c r="AU259" i="2" s="1"/>
  <c r="AF246" i="2"/>
  <c r="AU246" i="2" s="1"/>
  <c r="AE281" i="2"/>
  <c r="AT281" i="2" s="1"/>
  <c r="AF299" i="2"/>
  <c r="AU299" i="2" s="1"/>
  <c r="AE267" i="2"/>
  <c r="AT267" i="2" s="1"/>
  <c r="AF94" i="2"/>
  <c r="AU94" i="2" s="1"/>
  <c r="AF108" i="2"/>
  <c r="AU108" i="2" s="1"/>
  <c r="AE346" i="2"/>
  <c r="AT346" i="2" s="1"/>
  <c r="AF360" i="2"/>
  <c r="AU360" i="2" s="1"/>
  <c r="AE486" i="2"/>
  <c r="AT486" i="2" s="1"/>
  <c r="AF57" i="2"/>
  <c r="AU57" i="2" s="1"/>
  <c r="AE231" i="2"/>
  <c r="AT231" i="2" s="1"/>
  <c r="AE71" i="2"/>
  <c r="AT71" i="2" s="1"/>
  <c r="AE208" i="2"/>
  <c r="AT208" i="2" s="1"/>
  <c r="AE95" i="2"/>
  <c r="AT95" i="2" s="1"/>
  <c r="AE59" i="2"/>
  <c r="AT59" i="2" s="1"/>
  <c r="AE113" i="2"/>
  <c r="AT113" i="2" s="1"/>
  <c r="AE72" i="2"/>
  <c r="AT72" i="2" s="1"/>
  <c r="AF304" i="2"/>
  <c r="AU304" i="2" s="1"/>
  <c r="AF90" i="2"/>
  <c r="AU90" i="2" s="1"/>
  <c r="AF139" i="2"/>
  <c r="AU139" i="2" s="1"/>
  <c r="AE169" i="2"/>
  <c r="AT169" i="2" s="1"/>
  <c r="AF165" i="2"/>
  <c r="AU165" i="2" s="1"/>
  <c r="AF203" i="2"/>
  <c r="AU203" i="2" s="1"/>
  <c r="AE297" i="2"/>
  <c r="AT297" i="2" s="1"/>
  <c r="AE176" i="2"/>
  <c r="AT176" i="2" s="1"/>
  <c r="AF224" i="2"/>
  <c r="AU224" i="2" s="1"/>
  <c r="AF287" i="2"/>
  <c r="AU287" i="2" s="1"/>
  <c r="AE317" i="2"/>
  <c r="AT317" i="2" s="1"/>
  <c r="AE7" i="2"/>
  <c r="AT7" i="2" s="1"/>
  <c r="AE92" i="2"/>
  <c r="AT92" i="2" s="1"/>
  <c r="AF118" i="2"/>
  <c r="AU118" i="2" s="1"/>
  <c r="AE96" i="2"/>
  <c r="AT96" i="2" s="1"/>
  <c r="AF23" i="2"/>
  <c r="AU23" i="2" s="1"/>
  <c r="AE45" i="2"/>
  <c r="AT45" i="2" s="1"/>
  <c r="AE177" i="2"/>
  <c r="AT177" i="2" s="1"/>
  <c r="AE180" i="2"/>
  <c r="AT180" i="2" s="1"/>
  <c r="AF228" i="2"/>
  <c r="AU228" i="2" s="1"/>
  <c r="AF683" i="2"/>
  <c r="AU683" i="2" s="1"/>
  <c r="AE441" i="2"/>
  <c r="AT441" i="2" s="1"/>
  <c r="AF491" i="2"/>
  <c r="AU491" i="2" s="1"/>
  <c r="AF732" i="2"/>
  <c r="AU732" i="2" s="1"/>
  <c r="AF243" i="2"/>
  <c r="AU243" i="2" s="1"/>
  <c r="AE511" i="2"/>
  <c r="AT511" i="2" s="1"/>
  <c r="AE554" i="2"/>
  <c r="AT554" i="2" s="1"/>
  <c r="AF574" i="2"/>
  <c r="AU574" i="2" s="1"/>
  <c r="AF626" i="2"/>
  <c r="AU626" i="2" s="1"/>
  <c r="AF661" i="2"/>
  <c r="AU661" i="2" s="1"/>
  <c r="AE693" i="2"/>
  <c r="AT693" i="2" s="1"/>
  <c r="AF752" i="2"/>
  <c r="AU752" i="2" s="1"/>
  <c r="AE402" i="2"/>
  <c r="AT402" i="2" s="1"/>
  <c r="AE652" i="2"/>
  <c r="AT652" i="2" s="1"/>
  <c r="AF754" i="2"/>
  <c r="AU754" i="2" s="1"/>
  <c r="AF770" i="2"/>
  <c r="AU770" i="2" s="1"/>
  <c r="AE265" i="2"/>
  <c r="AT265" i="2" s="1"/>
  <c r="AE446" i="2"/>
  <c r="AT446" i="2" s="1"/>
  <c r="AE521" i="2"/>
  <c r="AT521" i="2" s="1"/>
  <c r="AE451" i="2"/>
  <c r="AT451" i="2" s="1"/>
  <c r="AE539" i="2"/>
  <c r="AT539" i="2" s="1"/>
  <c r="AE391" i="2"/>
  <c r="AT391" i="2" s="1"/>
  <c r="AE621" i="2"/>
  <c r="AT621" i="2" s="1"/>
  <c r="AE170" i="2"/>
  <c r="AT170" i="2" s="1"/>
  <c r="AF87" i="2"/>
  <c r="AU87" i="2" s="1"/>
  <c r="AF163" i="2"/>
  <c r="AU163" i="2" s="1"/>
  <c r="AF145" i="2"/>
  <c r="AU145" i="2" s="1"/>
  <c r="AF129" i="2"/>
  <c r="AU129" i="2" s="1"/>
  <c r="AE9" i="2"/>
  <c r="AT9" i="2" s="1"/>
  <c r="AF59" i="2"/>
  <c r="AU59" i="2" s="1"/>
  <c r="AE821" i="2"/>
  <c r="AT821" i="2" s="1"/>
  <c r="AE777" i="2"/>
  <c r="AT777" i="2" s="1"/>
  <c r="AF741" i="2"/>
  <c r="AU741" i="2" s="1"/>
  <c r="AE73" i="2"/>
  <c r="AT73" i="2" s="1"/>
  <c r="AE813" i="2"/>
  <c r="AT813" i="2" s="1"/>
  <c r="AE43" i="2"/>
  <c r="AT43" i="2" s="1"/>
  <c r="AF749" i="2"/>
  <c r="AU749" i="2" s="1"/>
  <c r="AF733" i="2"/>
  <c r="AU733" i="2" s="1"/>
  <c r="AE705" i="2"/>
  <c r="AT705" i="2" s="1"/>
  <c r="AF702" i="2"/>
  <c r="AU702" i="2" s="1"/>
  <c r="AE619" i="2"/>
  <c r="AT619" i="2" s="1"/>
  <c r="AE586" i="2"/>
  <c r="AT586" i="2" s="1"/>
  <c r="AF607" i="2"/>
  <c r="AU607" i="2" s="1"/>
  <c r="AE493" i="2"/>
  <c r="AT493" i="2" s="1"/>
  <c r="AE471" i="2"/>
  <c r="AT471" i="2" s="1"/>
  <c r="AF595" i="2"/>
  <c r="AU595" i="2" s="1"/>
  <c r="AE509" i="2"/>
  <c r="AT509" i="2" s="1"/>
  <c r="AF473" i="2"/>
  <c r="AU473" i="2" s="1"/>
  <c r="AE504" i="2"/>
  <c r="AT504" i="2" s="1"/>
  <c r="AF399" i="2"/>
  <c r="AU399" i="2" s="1"/>
  <c r="AE443" i="2"/>
  <c r="AT443" i="2" s="1"/>
  <c r="AF401" i="2"/>
  <c r="AU401" i="2" s="1"/>
  <c r="AF116" i="2"/>
  <c r="AU116" i="2" s="1"/>
  <c r="AE192" i="2"/>
  <c r="AT192" i="2" s="1"/>
  <c r="AF318" i="2"/>
  <c r="AU318" i="2" s="1"/>
  <c r="AF66" i="2"/>
  <c r="AU66" i="2" s="1"/>
  <c r="AE66" i="2"/>
  <c r="AT66" i="2" s="1"/>
  <c r="AF200" i="2"/>
  <c r="AU200" i="2" s="1"/>
  <c r="AF237" i="2"/>
  <c r="AU237" i="2" s="1"/>
  <c r="AF495" i="2"/>
  <c r="AU495" i="2" s="1"/>
  <c r="AF604" i="2"/>
  <c r="AU604" i="2" s="1"/>
  <c r="AF529" i="2"/>
  <c r="AU529" i="2" s="1"/>
  <c r="AF764" i="2"/>
  <c r="AU764" i="2" s="1"/>
  <c r="AE342" i="2"/>
  <c r="AT342" i="2" s="1"/>
  <c r="AF416" i="2"/>
  <c r="AU416" i="2" s="1"/>
  <c r="AE479" i="2"/>
  <c r="AT479" i="2" s="1"/>
  <c r="AF612" i="2"/>
  <c r="AU612" i="2" s="1"/>
  <c r="AF720" i="2"/>
  <c r="AU720" i="2" s="1"/>
  <c r="AE523" i="2"/>
  <c r="AT523" i="2" s="1"/>
  <c r="AE641" i="2"/>
  <c r="AT641" i="2" s="1"/>
  <c r="AF738" i="2"/>
  <c r="AU738" i="2" s="1"/>
  <c r="AE692" i="2"/>
  <c r="AT692" i="2" s="1"/>
  <c r="AE736" i="2"/>
  <c r="AT736" i="2" s="1"/>
  <c r="AF372" i="2"/>
  <c r="AU372" i="2" s="1"/>
  <c r="AE625" i="2"/>
  <c r="AT625" i="2" s="1"/>
  <c r="AE44" i="2"/>
  <c r="AT44" i="2" s="1"/>
  <c r="AE792" i="2"/>
  <c r="AT792" i="2" s="1"/>
  <c r="AF293" i="2"/>
  <c r="AU293" i="2" s="1"/>
  <c r="AE688" i="2"/>
  <c r="AT688" i="2" s="1"/>
  <c r="AE134" i="2"/>
  <c r="AT134" i="2" s="1"/>
  <c r="AF192" i="2"/>
  <c r="AU192" i="2" s="1"/>
  <c r="AF157" i="2"/>
  <c r="AU157" i="2" s="1"/>
  <c r="AF99" i="2"/>
  <c r="AU99" i="2" s="1"/>
  <c r="AF176" i="2"/>
  <c r="AU176" i="2" s="1"/>
  <c r="AF20" i="2"/>
  <c r="AU20" i="2" s="1"/>
  <c r="AF39" i="2"/>
  <c r="AU39" i="2" s="1"/>
  <c r="AE49" i="2"/>
  <c r="AT49" i="2" s="1"/>
  <c r="AF122" i="2"/>
  <c r="AU122" i="2" s="1"/>
  <c r="AF33" i="2"/>
  <c r="AU33" i="2" s="1"/>
  <c r="AE88" i="2"/>
  <c r="AT88" i="2" s="1"/>
  <c r="AE118" i="2"/>
  <c r="AT118" i="2" s="1"/>
  <c r="AE338" i="2"/>
  <c r="AT338" i="2" s="1"/>
  <c r="AF110" i="2"/>
  <c r="AU110" i="2" s="1"/>
  <c r="AF21" i="2"/>
  <c r="AU21" i="2" s="1"/>
  <c r="AF70" i="2"/>
  <c r="AU70" i="2" s="1"/>
  <c r="AF247" i="2"/>
  <c r="AU247" i="2" s="1"/>
  <c r="AF402" i="2"/>
  <c r="AU402" i="2" s="1"/>
  <c r="AE414" i="2"/>
  <c r="AT414" i="2" s="1"/>
  <c r="AE410" i="2"/>
  <c r="AT410" i="2" s="1"/>
  <c r="AF628" i="2"/>
  <c r="AU628" i="2" s="1"/>
  <c r="AE375" i="2"/>
  <c r="AT375" i="2" s="1"/>
  <c r="AE437" i="2"/>
  <c r="AT437" i="2" s="1"/>
  <c r="AF289" i="2"/>
  <c r="AU289" i="2" s="1"/>
  <c r="AE305" i="2"/>
  <c r="AT305" i="2" s="1"/>
  <c r="AF301" i="2"/>
  <c r="AU301" i="2" s="1"/>
  <c r="AF400" i="2"/>
  <c r="AU400" i="2" s="1"/>
  <c r="AF537" i="2"/>
  <c r="AU537" i="2" s="1"/>
  <c r="AF558" i="2"/>
  <c r="AU558" i="2" s="1"/>
  <c r="AF483" i="2"/>
  <c r="AU483" i="2" s="1"/>
  <c r="AF586" i="2"/>
  <c r="AU586" i="2" s="1"/>
  <c r="AF624" i="2"/>
  <c r="AU624" i="2" s="1"/>
  <c r="AE697" i="2"/>
  <c r="AT697" i="2" s="1"/>
  <c r="AF697" i="2"/>
  <c r="AU697" i="2" s="1"/>
  <c r="AF554" i="2"/>
  <c r="AU554" i="2" s="1"/>
  <c r="AE584" i="2"/>
  <c r="AT584" i="2" s="1"/>
  <c r="AE117" i="2"/>
  <c r="AT117" i="2" s="1"/>
  <c r="AE798" i="2"/>
  <c r="AT798" i="2" s="1"/>
  <c r="AE314" i="2"/>
  <c r="AT314" i="2" s="1"/>
  <c r="AE377" i="2"/>
  <c r="AT377" i="2" s="1"/>
  <c r="AE538" i="2"/>
  <c r="AT538" i="2" s="1"/>
  <c r="AE636" i="2"/>
  <c r="AT636" i="2" s="1"/>
  <c r="AF221" i="2"/>
  <c r="AU221" i="2" s="1"/>
  <c r="AE784" i="2"/>
  <c r="AT784" i="2" s="1"/>
  <c r="AE381" i="2"/>
  <c r="AT381" i="2" s="1"/>
  <c r="AF481" i="2"/>
  <c r="AU481" i="2" s="1"/>
  <c r="AE724" i="2"/>
  <c r="AT724" i="2" s="1"/>
  <c r="AE673" i="2"/>
  <c r="AT673" i="2" s="1"/>
  <c r="AE684" i="2"/>
  <c r="AT684" i="2" s="1"/>
  <c r="AE26" i="2"/>
  <c r="AT26" i="2" s="1"/>
  <c r="AF780" i="2"/>
  <c r="AU780" i="2" s="1"/>
  <c r="AE239" i="2"/>
  <c r="AT239" i="2" s="1"/>
  <c r="AE803" i="2"/>
  <c r="AT803" i="2" s="1"/>
  <c r="AE34" i="2"/>
  <c r="AT34" i="2" s="1"/>
  <c r="AF205" i="2"/>
  <c r="AU205" i="2" s="1"/>
  <c r="AE219" i="2"/>
  <c r="AT219" i="2" s="1"/>
  <c r="AE171" i="2"/>
  <c r="AT171" i="2" s="1"/>
  <c r="AF79" i="2"/>
  <c r="AU79" i="2" s="1"/>
  <c r="AF206" i="2"/>
  <c r="AU206" i="2" s="1"/>
  <c r="AF153" i="2"/>
  <c r="AU153" i="2" s="1"/>
  <c r="AE227" i="2"/>
  <c r="AT227" i="2" s="1"/>
  <c r="AE112" i="2"/>
  <c r="AT112" i="2" s="1"/>
  <c r="AF146" i="2"/>
  <c r="AU146" i="2" s="1"/>
  <c r="AF130" i="2"/>
  <c r="AU130" i="2" s="1"/>
  <c r="AE123" i="2"/>
  <c r="AT123" i="2" s="1"/>
  <c r="AE24" i="2"/>
  <c r="AT24" i="2" s="1"/>
  <c r="AE793" i="2"/>
  <c r="AT793" i="2" s="1"/>
  <c r="AE36" i="2"/>
  <c r="AT36" i="2" s="1"/>
  <c r="AE74" i="2"/>
  <c r="AT74" i="2" s="1"/>
  <c r="AE60" i="2"/>
  <c r="AT60" i="2" s="1"/>
  <c r="AF793" i="2"/>
  <c r="AU793" i="2" s="1"/>
  <c r="AE734" i="2"/>
  <c r="AT734" i="2" s="1"/>
  <c r="AF674" i="2"/>
  <c r="AU674" i="2" s="1"/>
  <c r="AF658" i="2"/>
  <c r="AU658" i="2" s="1"/>
  <c r="AF642" i="2"/>
  <c r="AU642" i="2" s="1"/>
  <c r="AE607" i="2"/>
  <c r="AT607" i="2" s="1"/>
  <c r="AE718" i="2"/>
  <c r="AT718" i="2" s="1"/>
  <c r="AF686" i="2"/>
  <c r="AU686" i="2" s="1"/>
  <c r="AF599" i="2"/>
  <c r="AU599" i="2" s="1"/>
  <c r="AF725" i="2"/>
  <c r="AU725" i="2" s="1"/>
  <c r="AE671" i="2"/>
  <c r="AT671" i="2" s="1"/>
  <c r="AE655" i="2"/>
  <c r="AT655" i="2" s="1"/>
  <c r="AE639" i="2"/>
  <c r="AT639" i="2" s="1"/>
  <c r="AF494" i="2"/>
  <c r="AU494" i="2" s="1"/>
  <c r="AE477" i="2"/>
  <c r="AT477" i="2" s="1"/>
  <c r="AE563" i="2"/>
  <c r="AT563" i="2" s="1"/>
  <c r="AE549" i="2"/>
  <c r="AT549" i="2" s="1"/>
  <c r="AF536" i="2"/>
  <c r="AU536" i="2" s="1"/>
  <c r="AE485" i="2"/>
  <c r="AT485" i="2" s="1"/>
  <c r="AE357" i="2"/>
  <c r="AT357" i="2" s="1"/>
  <c r="AE488" i="2"/>
  <c r="AT488" i="2" s="1"/>
  <c r="AF456" i="2"/>
  <c r="AU456" i="2" s="1"/>
  <c r="AF421" i="2"/>
  <c r="AU421" i="2" s="1"/>
  <c r="AF341" i="2"/>
  <c r="AU341" i="2" s="1"/>
  <c r="AE324" i="2"/>
  <c r="AT324" i="2" s="1"/>
  <c r="AE374" i="2"/>
  <c r="AT374" i="2" s="1"/>
  <c r="AF311" i="2"/>
  <c r="AU311" i="2" s="1"/>
  <c r="AE311" i="2"/>
  <c r="AT311" i="2" s="1"/>
  <c r="AE273" i="2"/>
  <c r="AT273" i="2" s="1"/>
  <c r="AF252" i="2"/>
  <c r="AU252" i="2" s="1"/>
  <c r="AE387" i="2"/>
  <c r="AT387" i="2" s="1"/>
  <c r="AE372" i="2"/>
  <c r="AT372" i="2" s="1"/>
  <c r="AE332" i="2"/>
  <c r="AT332" i="2" s="1"/>
  <c r="AE400" i="2"/>
  <c r="AT400" i="2" s="1"/>
  <c r="AE360" i="2"/>
  <c r="AT360" i="2" s="1"/>
  <c r="AE323" i="2"/>
  <c r="AT323" i="2" s="1"/>
  <c r="AF238" i="2"/>
  <c r="AU238" i="2" s="1"/>
  <c r="AE263" i="2"/>
  <c r="AT263" i="2" s="1"/>
  <c r="AE282" i="2"/>
  <c r="AT282" i="2" s="1"/>
  <c r="AF267" i="2"/>
  <c r="AU267" i="2" s="1"/>
  <c r="AF244" i="2"/>
  <c r="AU244" i="2" s="1"/>
  <c r="AE308" i="2"/>
  <c r="AT308" i="2" s="1"/>
  <c r="AE296" i="2"/>
  <c r="AT296" i="2" s="1"/>
  <c r="AE283" i="2"/>
  <c r="AT283" i="2" s="1"/>
  <c r="AF248" i="2"/>
  <c r="AU248" i="2" s="1"/>
  <c r="AE205" i="2"/>
  <c r="AT205" i="2" s="1"/>
  <c r="AF275" i="2"/>
  <c r="AU275" i="2" s="1"/>
  <c r="AF283" i="2"/>
  <c r="AU283" i="2" s="1"/>
  <c r="AE358" i="2"/>
  <c r="AT358" i="2" s="1"/>
  <c r="AE434" i="2"/>
  <c r="AT434" i="2" s="1"/>
  <c r="AF511" i="2"/>
  <c r="AU511" i="2" s="1"/>
  <c r="AF568" i="2"/>
  <c r="AU568" i="2" s="1"/>
  <c r="AE363" i="2"/>
  <c r="AT363" i="2" s="1"/>
  <c r="AE707" i="2"/>
  <c r="AT707" i="2" s="1"/>
  <c r="AE209" i="2"/>
  <c r="AT209" i="2" s="1"/>
  <c r="AF272" i="2"/>
  <c r="AU272" i="2" s="1"/>
  <c r="AE289" i="2"/>
  <c r="AT289" i="2" s="1"/>
  <c r="AE412" i="2"/>
  <c r="AT412" i="2" s="1"/>
  <c r="AE483" i="2"/>
  <c r="AT483" i="2" s="1"/>
  <c r="AE515" i="2"/>
  <c r="AT515" i="2" s="1"/>
  <c r="AF533" i="2"/>
  <c r="AU533" i="2" s="1"/>
  <c r="AF531" i="2"/>
  <c r="AU531" i="2" s="1"/>
  <c r="AE630" i="2"/>
  <c r="AT630" i="2" s="1"/>
  <c r="AF651" i="2"/>
  <c r="AU651" i="2" s="1"/>
  <c r="AF667" i="2"/>
  <c r="AU667" i="2" s="1"/>
  <c r="AE376" i="2"/>
  <c r="AT376" i="2" s="1"/>
  <c r="AF515" i="2"/>
  <c r="AU515" i="2" s="1"/>
  <c r="AF594" i="2"/>
  <c r="AU594" i="2" s="1"/>
  <c r="AF701" i="2"/>
  <c r="AU701" i="2" s="1"/>
  <c r="AF722" i="2"/>
  <c r="AU722" i="2" s="1"/>
  <c r="AE420" i="2"/>
  <c r="AT420" i="2" s="1"/>
  <c r="AE787" i="2"/>
  <c r="AT787" i="2" s="1"/>
  <c r="AF217" i="2"/>
  <c r="AU217" i="2" s="1"/>
  <c r="AE819" i="2"/>
  <c r="AT819" i="2" s="1"/>
  <c r="AF344" i="2"/>
  <c r="AU344" i="2" s="1"/>
  <c r="AE351" i="2"/>
  <c r="AT351" i="2" s="1"/>
  <c r="AF64" i="2"/>
  <c r="AU64" i="2" s="1"/>
  <c r="AE48" i="2"/>
  <c r="AT48" i="2" s="1"/>
  <c r="AE127" i="2"/>
  <c r="AT127" i="2" s="1"/>
  <c r="AF802" i="2"/>
  <c r="AU802" i="2" s="1"/>
  <c r="AE280" i="2"/>
  <c r="AT280" i="2" s="1"/>
  <c r="AE411" i="2"/>
  <c r="AT411" i="2" s="1"/>
  <c r="AE534" i="2"/>
  <c r="AT534" i="2" s="1"/>
  <c r="AE83" i="2"/>
  <c r="AT83" i="2" s="1"/>
  <c r="AE203" i="2"/>
  <c r="AT203" i="2" s="1"/>
  <c r="AE246" i="2"/>
  <c r="AT246" i="2" s="1"/>
  <c r="AE791" i="2"/>
  <c r="AT791" i="2" s="1"/>
  <c r="AE756" i="2"/>
  <c r="AT756" i="2" s="1"/>
  <c r="AE91" i="2"/>
  <c r="AT91" i="2" s="1"/>
  <c r="AE110" i="2"/>
  <c r="AT110" i="2" s="1"/>
  <c r="AE179" i="2"/>
  <c r="AT179" i="2" s="1"/>
  <c r="AF150" i="2"/>
  <c r="AU150" i="2" s="1"/>
  <c r="AF183" i="2"/>
  <c r="AU183" i="2" s="1"/>
  <c r="AF111" i="2"/>
  <c r="AU111" i="2" s="1"/>
  <c r="AF187" i="2"/>
  <c r="AU187" i="2" s="1"/>
  <c r="AE174" i="2"/>
  <c r="AT174" i="2" s="1"/>
  <c r="AE106" i="2"/>
  <c r="AT106" i="2" s="1"/>
  <c r="AE98" i="2"/>
  <c r="AT98" i="2" s="1"/>
  <c r="AF162" i="2"/>
  <c r="AU162" i="2" s="1"/>
  <c r="AF134" i="2"/>
  <c r="AU134" i="2" s="1"/>
  <c r="AF81" i="2"/>
  <c r="AU81" i="2" s="1"/>
  <c r="AF58" i="2"/>
  <c r="AU58" i="2" s="1"/>
  <c r="AF765" i="2"/>
  <c r="AU765" i="2" s="1"/>
  <c r="AF44" i="2"/>
  <c r="AU44" i="2" s="1"/>
  <c r="AF14" i="2"/>
  <c r="AU14" i="2" s="1"/>
  <c r="AE766" i="2"/>
  <c r="AT766" i="2" s="1"/>
  <c r="AF747" i="2"/>
  <c r="AU747" i="2" s="1"/>
  <c r="AE47" i="2"/>
  <c r="AT47" i="2" s="1"/>
  <c r="AE750" i="2"/>
  <c r="AT750" i="2" s="1"/>
  <c r="AE42" i="2"/>
  <c r="AT42" i="2" s="1"/>
  <c r="AF9" i="2"/>
  <c r="AU9" i="2" s="1"/>
  <c r="AF779" i="2"/>
  <c r="AU779" i="2" s="1"/>
  <c r="AF714" i="2"/>
  <c r="AU714" i="2" s="1"/>
  <c r="AE674" i="2"/>
  <c r="AT674" i="2" s="1"/>
  <c r="AE658" i="2"/>
  <c r="AT658" i="2" s="1"/>
  <c r="AE642" i="2"/>
  <c r="AT642" i="2" s="1"/>
  <c r="AF581" i="2"/>
  <c r="AU581" i="2" s="1"/>
  <c r="AE602" i="2"/>
  <c r="AT602" i="2" s="1"/>
  <c r="AF510" i="2"/>
  <c r="AU510" i="2" s="1"/>
  <c r="AE611" i="2"/>
  <c r="AT611" i="2" s="1"/>
  <c r="AE570" i="2"/>
  <c r="AT570" i="2" s="1"/>
  <c r="AF544" i="2"/>
  <c r="AU544" i="2" s="1"/>
  <c r="AE456" i="2"/>
  <c r="AT456" i="2" s="1"/>
  <c r="AE435" i="2"/>
  <c r="AT435" i="2" s="1"/>
  <c r="AE379" i="2"/>
  <c r="AT379" i="2" s="1"/>
  <c r="AF440" i="2"/>
  <c r="AU440" i="2" s="1"/>
  <c r="AE373" i="2"/>
  <c r="AT373" i="2" s="1"/>
  <c r="AE348" i="2"/>
  <c r="AT348" i="2" s="1"/>
  <c r="AF274" i="2"/>
  <c r="AU274" i="2" s="1"/>
  <c r="AV236" i="2"/>
  <c r="AW237" i="2"/>
  <c r="AW241" i="2"/>
  <c r="AW242" i="2"/>
  <c r="AW244" i="2"/>
  <c r="AW246" i="2"/>
  <c r="AV248" i="2"/>
  <c r="AW258" i="2"/>
  <c r="AW259" i="2"/>
  <c r="AW262" i="2"/>
  <c r="AW263" i="2"/>
  <c r="AW266" i="2"/>
  <c r="AW267" i="2"/>
  <c r="AV269" i="2"/>
  <c r="AW273" i="2"/>
  <c r="AW274" i="2"/>
  <c r="AV278" i="2"/>
  <c r="AW284" i="2"/>
  <c r="AW295" i="2"/>
  <c r="AW296" i="2"/>
  <c r="AW297" i="2"/>
  <c r="AW299" i="2"/>
  <c r="AW300" i="2"/>
  <c r="AV301" i="2"/>
  <c r="AW303" i="2"/>
  <c r="AW305" i="2"/>
  <c r="AW306" i="2"/>
  <c r="AW307" i="2"/>
  <c r="AV308" i="2"/>
  <c r="AV315" i="2"/>
  <c r="AV316" i="2"/>
  <c r="AW319" i="2"/>
  <c r="AW320" i="2"/>
  <c r="AW322" i="2"/>
  <c r="AV328" i="2"/>
  <c r="AV234" i="2"/>
  <c r="AW236" i="2"/>
  <c r="AW239" i="2"/>
  <c r="AW243" i="2"/>
  <c r="AW247" i="2"/>
  <c r="AW248" i="2"/>
  <c r="AW249" i="2"/>
  <c r="AV250" i="2"/>
  <c r="AW251" i="2"/>
  <c r="AV252" i="2"/>
  <c r="AV254" i="2"/>
  <c r="AV255" i="2"/>
  <c r="AW256" i="2"/>
  <c r="AW264" i="2"/>
  <c r="AV265" i="2"/>
  <c r="AW269" i="2"/>
  <c r="AV271" i="2"/>
  <c r="AV276" i="2"/>
  <c r="AW277" i="2"/>
  <c r="AW278" i="2"/>
  <c r="AW279" i="2"/>
  <c r="AV280" i="2"/>
  <c r="AV286" i="2"/>
  <c r="AV292" i="2"/>
  <c r="AW304" i="2"/>
  <c r="AW308" i="2"/>
  <c r="AW313" i="2"/>
  <c r="AW314" i="2"/>
  <c r="AW315" i="2"/>
  <c r="AW316" i="2"/>
  <c r="AW317" i="2"/>
  <c r="AW318" i="2"/>
  <c r="AV321" i="2"/>
  <c r="AV324" i="2"/>
  <c r="AV327" i="2"/>
  <c r="AW328" i="2"/>
  <c r="AW334" i="2"/>
  <c r="AW335" i="2"/>
  <c r="AW336" i="2"/>
  <c r="AV337" i="2"/>
  <c r="AW341" i="2"/>
  <c r="AW234" i="2"/>
  <c r="AV238" i="2"/>
  <c r="AV240" i="2"/>
  <c r="AW250" i="2"/>
  <c r="AW252" i="2"/>
  <c r="AW254" i="2"/>
  <c r="AW255" i="2"/>
  <c r="AV257" i="2"/>
  <c r="AW260" i="2"/>
  <c r="AV261" i="2"/>
  <c r="AW265" i="2"/>
  <c r="AW271" i="2"/>
  <c r="AW275" i="2"/>
  <c r="AW276" i="2"/>
  <c r="AW280" i="2"/>
  <c r="AV282" i="2"/>
  <c r="AW283" i="2"/>
  <c r="AW285" i="2"/>
  <c r="AW286" i="2"/>
  <c r="AV288" i="2"/>
  <c r="AV290" i="2"/>
  <c r="AW292" i="2"/>
  <c r="AV293" i="2"/>
  <c r="AV311" i="2"/>
  <c r="AV312" i="2"/>
  <c r="AV323" i="2"/>
  <c r="AW324" i="2"/>
  <c r="AW327" i="2"/>
  <c r="AW233" i="2"/>
  <c r="AW235" i="2"/>
  <c r="AW238" i="2"/>
  <c r="AW240" i="2"/>
  <c r="AV242" i="2"/>
  <c r="AV244" i="2"/>
  <c r="AV245" i="2"/>
  <c r="AV246" i="2"/>
  <c r="AW257" i="2"/>
  <c r="AV259" i="2"/>
  <c r="AW261" i="2"/>
  <c r="AV263" i="2"/>
  <c r="AV267" i="2"/>
  <c r="AV274" i="2"/>
  <c r="AW281" i="2"/>
  <c r="AW282" i="2"/>
  <c r="AV284" i="2"/>
  <c r="AW288" i="2"/>
  <c r="AW290" i="2"/>
  <c r="AW293" i="2"/>
  <c r="AV295" i="2"/>
  <c r="AV296" i="2"/>
  <c r="AV297" i="2"/>
  <c r="AW298" i="2"/>
  <c r="AV299" i="2"/>
  <c r="AV300" i="2"/>
  <c r="AW302" i="2"/>
  <c r="AV303" i="2"/>
  <c r="AV305" i="2"/>
  <c r="AV307" i="2"/>
  <c r="AW309" i="2"/>
  <c r="AW310" i="2"/>
  <c r="AW311" i="2"/>
  <c r="AW312" i="2"/>
  <c r="AV319" i="2"/>
  <c r="AV320" i="2"/>
  <c r="AW323" i="2"/>
  <c r="AV331" i="2"/>
  <c r="AW333" i="2"/>
  <c r="AW342" i="2"/>
  <c r="AW343" i="2"/>
  <c r="AW331" i="2"/>
  <c r="AW332" i="2"/>
  <c r="AW337" i="2"/>
  <c r="AW338" i="2"/>
  <c r="AW339" i="2"/>
  <c r="AW346" i="2"/>
  <c r="AW347" i="2"/>
  <c r="AW348" i="2"/>
  <c r="AV349" i="2"/>
  <c r="AV366" i="2"/>
  <c r="AW372" i="2"/>
  <c r="AV373" i="2"/>
  <c r="AV377" i="2"/>
  <c r="AW381" i="2"/>
  <c r="AW383" i="2"/>
  <c r="AW385" i="2"/>
  <c r="AW388" i="2"/>
  <c r="AW389" i="2"/>
  <c r="AW394" i="2"/>
  <c r="AV395" i="2"/>
  <c r="AW396" i="2"/>
  <c r="AW397" i="2"/>
  <c r="AW402" i="2"/>
  <c r="AV403" i="2"/>
  <c r="AW404" i="2"/>
  <c r="AW405" i="2"/>
  <c r="AV409" i="2"/>
  <c r="AW411" i="2"/>
  <c r="AW424" i="2"/>
  <c r="AW427" i="2"/>
  <c r="AW429" i="2"/>
  <c r="AW431" i="2"/>
  <c r="AW433" i="2"/>
  <c r="AW437" i="2"/>
  <c r="AV448" i="2"/>
  <c r="AW450" i="2"/>
  <c r="AV452" i="2"/>
  <c r="AW454" i="2"/>
  <c r="AW344" i="2"/>
  <c r="AV345" i="2"/>
  <c r="AW349" i="2"/>
  <c r="AV357" i="2"/>
  <c r="AW360" i="2"/>
  <c r="AV361" i="2"/>
  <c r="AW366" i="2"/>
  <c r="AW368" i="2"/>
  <c r="AV369" i="2"/>
  <c r="AW370" i="2"/>
  <c r="AW373" i="2"/>
  <c r="AW377" i="2"/>
  <c r="AV393" i="2"/>
  <c r="AW395" i="2"/>
  <c r="AV401" i="2"/>
  <c r="AW403" i="2"/>
  <c r="AW408" i="2"/>
  <c r="AW409" i="2"/>
  <c r="AV413" i="2"/>
  <c r="AW420" i="2"/>
  <c r="AV421" i="2"/>
  <c r="AV436" i="2"/>
  <c r="AV438" i="2"/>
  <c r="AW441" i="2"/>
  <c r="AV442" i="2"/>
  <c r="AW445" i="2"/>
  <c r="AV446" i="2"/>
  <c r="AW447" i="2"/>
  <c r="AW448" i="2"/>
  <c r="AW452" i="2"/>
  <c r="AV341" i="2"/>
  <c r="AW345" i="2"/>
  <c r="AW352" i="2"/>
  <c r="AV353" i="2"/>
  <c r="AW354" i="2"/>
  <c r="AW355" i="2"/>
  <c r="AW356" i="2"/>
  <c r="AW357" i="2"/>
  <c r="AV358" i="2"/>
  <c r="AW361" i="2"/>
  <c r="AV365" i="2"/>
  <c r="AW369" i="2"/>
  <c r="AW375" i="2"/>
  <c r="AV379" i="2"/>
  <c r="AW386" i="2"/>
  <c r="AV387" i="2"/>
  <c r="AW390" i="2"/>
  <c r="AV391" i="2"/>
  <c r="AW392" i="2"/>
  <c r="AW393" i="2"/>
  <c r="AW398" i="2"/>
  <c r="AV399" i="2"/>
  <c r="AW400" i="2"/>
  <c r="AW401" i="2"/>
  <c r="AV407" i="2"/>
  <c r="AW413" i="2"/>
  <c r="AV415" i="2"/>
  <c r="AV417" i="2"/>
  <c r="AW418" i="2"/>
  <c r="AV419" i="2"/>
  <c r="AW421" i="2"/>
  <c r="AV423" i="2"/>
  <c r="AV425" i="2"/>
  <c r="AW435" i="2"/>
  <c r="AW436" i="2"/>
  <c r="AW438" i="2"/>
  <c r="AV440" i="2"/>
  <c r="AW442" i="2"/>
  <c r="AV444" i="2"/>
  <c r="AW446" i="2"/>
  <c r="AW453" i="2"/>
  <c r="AV333" i="2"/>
  <c r="AW340" i="2"/>
  <c r="AW350" i="2"/>
  <c r="AW351" i="2"/>
  <c r="AW353" i="2"/>
  <c r="AW363" i="2"/>
  <c r="AW364" i="2"/>
  <c r="AW365" i="2"/>
  <c r="AW367" i="2"/>
  <c r="AV374" i="2"/>
  <c r="AW379" i="2"/>
  <c r="AV381" i="2"/>
  <c r="AV383" i="2"/>
  <c r="AW384" i="2"/>
  <c r="AV385" i="2"/>
  <c r="AW387" i="2"/>
  <c r="AV389" i="2"/>
  <c r="AW391" i="2"/>
  <c r="AV397" i="2"/>
  <c r="AW399" i="2"/>
  <c r="AV405" i="2"/>
  <c r="AW407" i="2"/>
  <c r="AW410" i="2"/>
  <c r="AV411" i="2"/>
  <c r="AW415" i="2"/>
  <c r="AW417" i="2"/>
  <c r="AW419" i="2"/>
  <c r="AW422" i="2"/>
  <c r="AW423" i="2"/>
  <c r="AW425" i="2"/>
  <c r="AW426" i="2"/>
  <c r="AV427" i="2"/>
  <c r="AV429" i="2"/>
  <c r="AV430" i="2"/>
  <c r="AV431" i="2"/>
  <c r="AV433" i="2"/>
  <c r="AW439" i="2"/>
  <c r="AW440" i="2"/>
  <c r="AW443" i="2"/>
  <c r="AW444" i="2"/>
  <c r="AW449" i="2"/>
  <c r="AV450" i="2"/>
  <c r="AV454" i="2"/>
  <c r="AW456" i="2"/>
  <c r="AV458" i="2"/>
  <c r="AV460" i="2"/>
  <c r="AW461" i="2"/>
  <c r="AV462" i="2"/>
  <c r="AW465" i="2"/>
  <c r="AW466" i="2"/>
  <c r="AW468" i="2"/>
  <c r="AV470" i="2"/>
  <c r="AW471" i="2"/>
  <c r="AV472" i="2"/>
  <c r="AW478" i="2"/>
  <c r="AV480" i="2"/>
  <c r="AW486" i="2"/>
  <c r="AV488" i="2"/>
  <c r="AW457" i="2"/>
  <c r="AW458" i="2"/>
  <c r="AW460" i="2"/>
  <c r="AW462" i="2"/>
  <c r="AW467" i="2"/>
  <c r="AW470" i="2"/>
  <c r="AW472" i="2"/>
  <c r="AV474" i="2"/>
  <c r="AW479" i="2"/>
  <c r="AW480" i="2"/>
  <c r="AW481" i="2"/>
  <c r="AV482" i="2"/>
  <c r="AW487" i="2"/>
  <c r="AW488" i="2"/>
  <c r="AW489" i="2"/>
  <c r="AV490" i="2"/>
  <c r="AW495" i="2"/>
  <c r="AW496" i="2"/>
  <c r="AW497" i="2"/>
  <c r="AV498" i="2"/>
  <c r="AW503" i="2"/>
  <c r="AW504" i="2"/>
  <c r="AW505" i="2"/>
  <c r="AV506" i="2"/>
  <c r="AW511" i="2"/>
  <c r="AW512" i="2"/>
  <c r="AW513" i="2"/>
  <c r="AV514" i="2"/>
  <c r="AW520" i="2"/>
  <c r="AV522" i="2"/>
  <c r="AW526" i="2"/>
  <c r="AW528" i="2"/>
  <c r="AW530" i="2"/>
  <c r="AW535" i="2"/>
  <c r="AW538" i="2"/>
  <c r="AW548" i="2"/>
  <c r="AW550" i="2"/>
  <c r="AW552" i="2"/>
  <c r="AV559" i="2"/>
  <c r="AW561" i="2"/>
  <c r="AV567" i="2"/>
  <c r="AW569" i="2"/>
  <c r="AV575" i="2"/>
  <c r="AW577" i="2"/>
  <c r="AV583" i="2"/>
  <c r="AW459" i="2"/>
  <c r="AV464" i="2"/>
  <c r="AV473" i="2"/>
  <c r="AW474" i="2"/>
  <c r="AV476" i="2"/>
  <c r="AW482" i="2"/>
  <c r="AV484" i="2"/>
  <c r="AW490" i="2"/>
  <c r="AV492" i="2"/>
  <c r="AV456" i="2"/>
  <c r="AW463" i="2"/>
  <c r="AW464" i="2"/>
  <c r="AV466" i="2"/>
  <c r="AV468" i="2"/>
  <c r="AW473" i="2"/>
  <c r="AW475" i="2"/>
  <c r="AW476" i="2"/>
  <c r="AW477" i="2"/>
  <c r="AV478" i="2"/>
  <c r="AW483" i="2"/>
  <c r="AW484" i="2"/>
  <c r="AW485" i="2"/>
  <c r="AV486" i="2"/>
  <c r="AW491" i="2"/>
  <c r="AW492" i="2"/>
  <c r="AW493" i="2"/>
  <c r="AV494" i="2"/>
  <c r="AW499" i="2"/>
  <c r="AW500" i="2"/>
  <c r="AW501" i="2"/>
  <c r="AV502" i="2"/>
  <c r="AW507" i="2"/>
  <c r="AW508" i="2"/>
  <c r="AW509" i="2"/>
  <c r="AV510" i="2"/>
  <c r="AW515" i="2"/>
  <c r="AW516" i="2"/>
  <c r="AW518" i="2"/>
  <c r="AV524" i="2"/>
  <c r="AW531" i="2"/>
  <c r="AW532" i="2"/>
  <c r="AV534" i="2"/>
  <c r="AV536" i="2"/>
  <c r="AW540" i="2"/>
  <c r="AV542" i="2"/>
  <c r="AV544" i="2"/>
  <c r="AW554" i="2"/>
  <c r="AV555" i="2"/>
  <c r="AW557" i="2"/>
  <c r="AV563" i="2"/>
  <c r="AW565" i="2"/>
  <c r="AV571" i="2"/>
  <c r="AW573" i="2"/>
  <c r="AV579" i="2"/>
  <c r="AW581" i="2"/>
  <c r="AW494" i="2"/>
  <c r="AW498" i="2"/>
  <c r="AW502" i="2"/>
  <c r="AW506" i="2"/>
  <c r="AW510" i="2"/>
  <c r="AW514" i="2"/>
  <c r="AW517" i="2"/>
  <c r="AV538" i="2"/>
  <c r="AV540" i="2"/>
  <c r="AV550" i="2"/>
  <c r="AW559" i="2"/>
  <c r="AW560" i="2"/>
  <c r="AV561" i="2"/>
  <c r="AW566" i="2"/>
  <c r="AW575" i="2"/>
  <c r="AW576" i="2"/>
  <c r="AV577" i="2"/>
  <c r="AW582" i="2"/>
  <c r="AW584" i="2"/>
  <c r="AV585" i="2"/>
  <c r="AW586" i="2"/>
  <c r="AW587" i="2"/>
  <c r="AV591" i="2"/>
  <c r="AV593" i="2"/>
  <c r="AW594" i="2"/>
  <c r="AW595" i="2"/>
  <c r="AV601" i="2"/>
  <c r="AW603" i="2"/>
  <c r="AV605" i="2"/>
  <c r="AW609" i="2"/>
  <c r="AW611" i="2"/>
  <c r="AW613" i="2"/>
  <c r="AW618" i="2"/>
  <c r="AW621" i="2"/>
  <c r="AW631" i="2"/>
  <c r="AW633" i="2"/>
  <c r="AW635" i="2"/>
  <c r="AW637" i="2"/>
  <c r="AW638" i="2"/>
  <c r="AW639" i="2"/>
  <c r="AV640" i="2"/>
  <c r="AW645" i="2"/>
  <c r="AW646" i="2"/>
  <c r="AW647" i="2"/>
  <c r="AV648" i="2"/>
  <c r="AW653" i="2"/>
  <c r="AW654" i="2"/>
  <c r="AW655" i="2"/>
  <c r="AV656" i="2"/>
  <c r="AW661" i="2"/>
  <c r="AW662" i="2"/>
  <c r="AW663" i="2"/>
  <c r="AV664" i="2"/>
  <c r="AW519" i="2"/>
  <c r="AW522" i="2"/>
  <c r="AW524" i="2"/>
  <c r="AV528" i="2"/>
  <c r="AW534" i="2"/>
  <c r="AW544" i="2"/>
  <c r="AV549" i="2"/>
  <c r="AV552" i="2"/>
  <c r="AW563" i="2"/>
  <c r="AW564" i="2"/>
  <c r="AV565" i="2"/>
  <c r="AW570" i="2"/>
  <c r="AW579" i="2"/>
  <c r="AW580" i="2"/>
  <c r="AV581" i="2"/>
  <c r="AW585" i="2"/>
  <c r="AW590" i="2"/>
  <c r="AW591" i="2"/>
  <c r="AW593" i="2"/>
  <c r="AV599" i="2"/>
  <c r="AW601" i="2"/>
  <c r="AW602" i="2"/>
  <c r="AW605" i="2"/>
  <c r="AV615" i="2"/>
  <c r="AV623" i="2"/>
  <c r="AW629" i="2"/>
  <c r="AW640" i="2"/>
  <c r="AV642" i="2"/>
  <c r="AW648" i="2"/>
  <c r="AV650" i="2"/>
  <c r="AW656" i="2"/>
  <c r="AV658" i="2"/>
  <c r="AW664" i="2"/>
  <c r="AV666" i="2"/>
  <c r="AW672" i="2"/>
  <c r="AV674" i="2"/>
  <c r="AV678" i="2"/>
  <c r="AW679" i="2"/>
  <c r="AV680" i="2"/>
  <c r="AV682" i="2"/>
  <c r="AW686" i="2"/>
  <c r="AW687" i="2"/>
  <c r="AV688" i="2"/>
  <c r="AW689" i="2"/>
  <c r="AW690" i="2"/>
  <c r="AV692" i="2"/>
  <c r="AV694" i="2"/>
  <c r="AW695" i="2"/>
  <c r="AV696" i="2"/>
  <c r="AW699" i="2"/>
  <c r="AW700" i="2"/>
  <c r="AW702" i="2"/>
  <c r="AV704" i="2"/>
  <c r="AW706" i="2"/>
  <c r="AW708" i="2"/>
  <c r="AW710" i="2"/>
  <c r="AW712" i="2"/>
  <c r="AW714" i="2"/>
  <c r="AW719" i="2"/>
  <c r="AV721" i="2"/>
  <c r="AW727" i="2"/>
  <c r="AV729" i="2"/>
  <c r="AW735" i="2"/>
  <c r="AV737" i="2"/>
  <c r="AW743" i="2"/>
  <c r="AV745" i="2"/>
  <c r="AW751" i="2"/>
  <c r="AV753" i="2"/>
  <c r="AW759" i="2"/>
  <c r="AV761" i="2"/>
  <c r="AW767" i="2"/>
  <c r="AV769" i="2"/>
  <c r="AW775" i="2"/>
  <c r="AW783" i="2"/>
  <c r="AV496" i="2"/>
  <c r="AV500" i="2"/>
  <c r="AV504" i="2"/>
  <c r="AV508" i="2"/>
  <c r="AV512" i="2"/>
  <c r="AV516" i="2"/>
  <c r="AV530" i="2"/>
  <c r="AV532" i="2"/>
  <c r="AW533" i="2"/>
  <c r="AW536" i="2"/>
  <c r="AW546" i="2"/>
  <c r="AW558" i="2"/>
  <c r="AW567" i="2"/>
  <c r="AW568" i="2"/>
  <c r="AV569" i="2"/>
  <c r="AW574" i="2"/>
  <c r="AW583" i="2"/>
  <c r="AW588" i="2"/>
  <c r="AV589" i="2"/>
  <c r="AW596" i="2"/>
  <c r="AV597" i="2"/>
  <c r="AW598" i="2"/>
  <c r="AW599" i="2"/>
  <c r="AV607" i="2"/>
  <c r="AW615" i="2"/>
  <c r="AV617" i="2"/>
  <c r="AV619" i="2"/>
  <c r="AW620" i="2"/>
  <c r="AW622" i="2"/>
  <c r="AW623" i="2"/>
  <c r="AV625" i="2"/>
  <c r="AV627" i="2"/>
  <c r="AV628" i="2"/>
  <c r="AV636" i="2"/>
  <c r="AW641" i="2"/>
  <c r="AW642" i="2"/>
  <c r="AW643" i="2"/>
  <c r="AV644" i="2"/>
  <c r="AW649" i="2"/>
  <c r="AW650" i="2"/>
  <c r="AW651" i="2"/>
  <c r="AV652" i="2"/>
  <c r="AW657" i="2"/>
  <c r="AW658" i="2"/>
  <c r="AW659" i="2"/>
  <c r="AV660" i="2"/>
  <c r="AW665" i="2"/>
  <c r="AV518" i="2"/>
  <c r="AV520" i="2"/>
  <c r="AV526" i="2"/>
  <c r="AW529" i="2"/>
  <c r="AW542" i="2"/>
  <c r="AV548" i="2"/>
  <c r="AW555" i="2"/>
  <c r="AW556" i="2"/>
  <c r="AV557" i="2"/>
  <c r="AW562" i="2"/>
  <c r="AW571" i="2"/>
  <c r="AW572" i="2"/>
  <c r="AV573" i="2"/>
  <c r="AW578" i="2"/>
  <c r="AV587" i="2"/>
  <c r="AW589" i="2"/>
  <c r="AV595" i="2"/>
  <c r="AW597" i="2"/>
  <c r="AV603" i="2"/>
  <c r="AW604" i="2"/>
  <c r="AW606" i="2"/>
  <c r="AW607" i="2"/>
  <c r="AV609" i="2"/>
  <c r="AV611" i="2"/>
  <c r="AV613" i="2"/>
  <c r="AW616" i="2"/>
  <c r="AW617" i="2"/>
  <c r="AW619" i="2"/>
  <c r="AV621" i="2"/>
  <c r="AW625" i="2"/>
  <c r="AW627" i="2"/>
  <c r="AV631" i="2"/>
  <c r="AV633" i="2"/>
  <c r="AV635" i="2"/>
  <c r="AW636" i="2"/>
  <c r="AV638" i="2"/>
  <c r="AW644" i="2"/>
  <c r="AV646" i="2"/>
  <c r="AW652" i="2"/>
  <c r="AV654" i="2"/>
  <c r="AW660" i="2"/>
  <c r="AV662" i="2"/>
  <c r="AW668" i="2"/>
  <c r="AV670" i="2"/>
  <c r="AW676" i="2"/>
  <c r="AW684" i="2"/>
  <c r="AV698" i="2"/>
  <c r="AV717" i="2"/>
  <c r="AW723" i="2"/>
  <c r="AV725" i="2"/>
  <c r="AW731" i="2"/>
  <c r="AV733" i="2"/>
  <c r="AW739" i="2"/>
  <c r="AV741" i="2"/>
  <c r="AW747" i="2"/>
  <c r="AV749" i="2"/>
  <c r="AW755" i="2"/>
  <c r="AV757" i="2"/>
  <c r="AW763" i="2"/>
  <c r="AV765" i="2"/>
  <c r="AW771" i="2"/>
  <c r="AV773" i="2"/>
  <c r="AV777" i="2"/>
  <c r="AW778" i="2"/>
  <c r="AV779" i="2"/>
  <c r="AV781" i="2"/>
  <c r="AW785" i="2"/>
  <c r="AW786" i="2"/>
  <c r="AV787" i="2"/>
  <c r="AV668" i="2"/>
  <c r="AW669" i="2"/>
  <c r="AW674" i="2"/>
  <c r="AW680" i="2"/>
  <c r="AV684" i="2"/>
  <c r="AV686" i="2"/>
  <c r="AW696" i="2"/>
  <c r="AW698" i="2"/>
  <c r="AV702" i="2"/>
  <c r="AW716" i="2"/>
  <c r="AW721" i="2"/>
  <c r="AW726" i="2"/>
  <c r="AV731" i="2"/>
  <c r="AW732" i="2"/>
  <c r="AW737" i="2"/>
  <c r="AW742" i="2"/>
  <c r="AV747" i="2"/>
  <c r="AW748" i="2"/>
  <c r="AW753" i="2"/>
  <c r="AW758" i="2"/>
  <c r="AV763" i="2"/>
  <c r="AW764" i="2"/>
  <c r="AW769" i="2"/>
  <c r="AW774" i="2"/>
  <c r="AW777" i="2"/>
  <c r="AW780" i="2"/>
  <c r="AV789" i="2"/>
  <c r="AV793" i="2"/>
  <c r="AW797" i="2"/>
  <c r="AV799" i="2"/>
  <c r="AV801" i="2"/>
  <c r="AW802" i="2"/>
  <c r="AV803" i="2"/>
  <c r="AW806" i="2"/>
  <c r="AW807" i="2"/>
  <c r="AW809" i="2"/>
  <c r="AV811" i="2"/>
  <c r="AW815" i="2"/>
  <c r="AW817" i="2"/>
  <c r="AW819" i="2"/>
  <c r="AW821" i="2"/>
  <c r="AV6" i="2"/>
  <c r="AW7" i="2"/>
  <c r="AW9" i="2"/>
  <c r="AV12" i="2"/>
  <c r="AW14" i="2"/>
  <c r="AW17" i="2"/>
  <c r="AV18" i="2"/>
  <c r="AW19" i="2"/>
  <c r="AV20" i="2"/>
  <c r="AW22" i="2"/>
  <c r="AW30" i="2"/>
  <c r="AV32" i="2"/>
  <c r="AW34" i="2"/>
  <c r="AW41" i="2"/>
  <c r="AW42" i="2"/>
  <c r="AW43" i="2"/>
  <c r="AV44" i="2"/>
  <c r="AW667" i="2"/>
  <c r="AV672" i="2"/>
  <c r="AW673" i="2"/>
  <c r="AW683" i="2"/>
  <c r="AW692" i="2"/>
  <c r="AV710" i="2"/>
  <c r="AV719" i="2"/>
  <c r="AW720" i="2"/>
  <c r="AW725" i="2"/>
  <c r="AW730" i="2"/>
  <c r="AV735" i="2"/>
  <c r="AW736" i="2"/>
  <c r="AW741" i="2"/>
  <c r="AW746" i="2"/>
  <c r="AV751" i="2"/>
  <c r="AW752" i="2"/>
  <c r="AW757" i="2"/>
  <c r="AW762" i="2"/>
  <c r="AV767" i="2"/>
  <c r="AW768" i="2"/>
  <c r="AW773" i="2"/>
  <c r="AW779" i="2"/>
  <c r="AV783" i="2"/>
  <c r="AV785" i="2"/>
  <c r="AW788" i="2"/>
  <c r="AW789" i="2"/>
  <c r="AW790" i="2"/>
  <c r="AV791" i="2"/>
  <c r="AW793" i="2"/>
  <c r="AV795" i="2"/>
  <c r="AW799" i="2"/>
  <c r="AW801" i="2"/>
  <c r="AW803" i="2"/>
  <c r="AW808" i="2"/>
  <c r="AW811" i="2"/>
  <c r="AW6" i="2"/>
  <c r="AV10" i="2"/>
  <c r="AW11" i="2"/>
  <c r="AW12" i="2"/>
  <c r="AV13" i="2"/>
  <c r="AW20" i="2"/>
  <c r="AW27" i="2"/>
  <c r="AW31" i="2"/>
  <c r="AW32" i="2"/>
  <c r="AW37" i="2"/>
  <c r="AV38" i="2"/>
  <c r="AW39" i="2"/>
  <c r="AV40" i="2"/>
  <c r="AW44" i="2"/>
  <c r="AV46" i="2"/>
  <c r="AW52" i="2"/>
  <c r="AW54" i="2"/>
  <c r="AW56" i="2"/>
  <c r="AW62" i="2"/>
  <c r="AV63" i="2"/>
  <c r="AW64" i="2"/>
  <c r="AW65" i="2"/>
  <c r="AW68" i="2"/>
  <c r="AW69" i="2"/>
  <c r="AV71" i="2"/>
  <c r="AV73" i="2"/>
  <c r="AV74" i="2"/>
  <c r="AV75" i="2"/>
  <c r="AV77" i="2"/>
  <c r="AV79" i="2"/>
  <c r="AW84" i="2"/>
  <c r="AW85" i="2"/>
  <c r="AW86" i="2"/>
  <c r="AV87" i="2"/>
  <c r="AW92" i="2"/>
  <c r="AW93" i="2"/>
  <c r="AW95" i="2"/>
  <c r="AW98" i="2"/>
  <c r="AV99" i="2"/>
  <c r="AW671" i="2"/>
  <c r="AV676" i="2"/>
  <c r="AW682" i="2"/>
  <c r="AW688" i="2"/>
  <c r="AV690" i="2"/>
  <c r="AV700" i="2"/>
  <c r="AW701" i="2"/>
  <c r="AW703" i="2"/>
  <c r="AW704" i="2"/>
  <c r="AV706" i="2"/>
  <c r="AV712" i="2"/>
  <c r="AW718" i="2"/>
  <c r="AV723" i="2"/>
  <c r="AW724" i="2"/>
  <c r="AW729" i="2"/>
  <c r="AW734" i="2"/>
  <c r="AV739" i="2"/>
  <c r="AW740" i="2"/>
  <c r="AW745" i="2"/>
  <c r="AW750" i="2"/>
  <c r="AV755" i="2"/>
  <c r="AW756" i="2"/>
  <c r="AW761" i="2"/>
  <c r="AW766" i="2"/>
  <c r="AV771" i="2"/>
  <c r="AW772" i="2"/>
  <c r="AW782" i="2"/>
  <c r="AW791" i="2"/>
  <c r="AW795" i="2"/>
  <c r="AV805" i="2"/>
  <c r="AV813" i="2"/>
  <c r="AV8" i="2"/>
  <c r="AW10" i="2"/>
  <c r="AW13" i="2"/>
  <c r="AV24" i="2"/>
  <c r="AV26" i="2"/>
  <c r="AV28" i="2"/>
  <c r="AV36" i="2"/>
  <c r="AW38" i="2"/>
  <c r="AW40" i="2"/>
  <c r="AW45" i="2"/>
  <c r="AW46" i="2"/>
  <c r="AW666" i="2"/>
  <c r="AW670" i="2"/>
  <c r="AW675" i="2"/>
  <c r="AW678" i="2"/>
  <c r="AW681" i="2"/>
  <c r="AW694" i="2"/>
  <c r="AW705" i="2"/>
  <c r="AV708" i="2"/>
  <c r="AV711" i="2"/>
  <c r="AV714" i="2"/>
  <c r="AW717" i="2"/>
  <c r="AW722" i="2"/>
  <c r="AV727" i="2"/>
  <c r="AW728" i="2"/>
  <c r="AW733" i="2"/>
  <c r="AW738" i="2"/>
  <c r="AV743" i="2"/>
  <c r="AW744" i="2"/>
  <c r="AW749" i="2"/>
  <c r="AW754" i="2"/>
  <c r="AV759" i="2"/>
  <c r="AW760" i="2"/>
  <c r="AW765" i="2"/>
  <c r="AW770" i="2"/>
  <c r="AV775" i="2"/>
  <c r="AW781" i="2"/>
  <c r="AW787" i="2"/>
  <c r="AV797" i="2"/>
  <c r="AW804" i="2"/>
  <c r="AW805" i="2"/>
  <c r="AV807" i="2"/>
  <c r="AV809" i="2"/>
  <c r="AW813" i="2"/>
  <c r="AV815" i="2"/>
  <c r="AV817" i="2"/>
  <c r="AW818" i="2"/>
  <c r="AV819" i="2"/>
  <c r="AV821" i="2"/>
  <c r="AW8" i="2"/>
  <c r="AV9" i="2"/>
  <c r="AV14" i="2"/>
  <c r="AW16" i="2"/>
  <c r="AV17" i="2"/>
  <c r="AV19" i="2"/>
  <c r="AW21" i="2"/>
  <c r="AV22" i="2"/>
  <c r="AW23" i="2"/>
  <c r="AW24" i="2"/>
  <c r="AW26" i="2"/>
  <c r="AW28" i="2"/>
  <c r="AV30" i="2"/>
  <c r="AW33" i="2"/>
  <c r="AV34" i="2"/>
  <c r="AW35" i="2"/>
  <c r="AW36" i="2"/>
  <c r="AV42" i="2"/>
  <c r="AW48" i="2"/>
  <c r="AV50" i="2"/>
  <c r="AW58" i="2"/>
  <c r="AV59" i="2"/>
  <c r="AW60" i="2"/>
  <c r="AW61" i="2"/>
  <c r="AW66" i="2"/>
  <c r="AW67" i="2"/>
  <c r="AW80" i="2"/>
  <c r="AW81" i="2"/>
  <c r="AW82" i="2"/>
  <c r="AV83" i="2"/>
  <c r="AW88" i="2"/>
  <c r="AW89" i="2"/>
  <c r="AW90" i="2"/>
  <c r="AV91" i="2"/>
  <c r="AW97" i="2"/>
  <c r="AW100" i="2"/>
  <c r="AW101" i="2"/>
  <c r="AW103" i="2"/>
  <c r="AW105" i="2"/>
  <c r="AW50" i="2"/>
  <c r="AV54" i="2"/>
  <c r="AV58" i="2"/>
  <c r="AW71" i="2"/>
  <c r="AV95" i="2"/>
  <c r="AV97" i="2"/>
  <c r="AW99" i="2"/>
  <c r="AW107" i="2"/>
  <c r="AW109" i="2"/>
  <c r="AV111" i="2"/>
  <c r="AW117" i="2"/>
  <c r="AW118" i="2"/>
  <c r="AW119" i="2"/>
  <c r="AV151" i="2"/>
  <c r="AV157" i="2"/>
  <c r="AW159" i="2"/>
  <c r="AV161" i="2"/>
  <c r="AW163" i="2"/>
  <c r="AV174" i="2"/>
  <c r="AW178" i="2"/>
  <c r="AW180" i="2"/>
  <c r="AW191" i="2"/>
  <c r="AW194" i="2"/>
  <c r="AW205" i="2"/>
  <c r="AW207" i="2"/>
  <c r="AW209" i="2"/>
  <c r="AW212" i="2"/>
  <c r="AW214" i="2"/>
  <c r="AV222" i="2"/>
  <c r="AW224" i="2"/>
  <c r="AV48" i="2"/>
  <c r="AW49" i="2"/>
  <c r="AV56" i="2"/>
  <c r="AV67" i="2"/>
  <c r="AV69" i="2"/>
  <c r="AW73" i="2"/>
  <c r="AW75" i="2"/>
  <c r="AW79" i="2"/>
  <c r="AW83" i="2"/>
  <c r="AW87" i="2"/>
  <c r="AW91" i="2"/>
  <c r="AW94" i="2"/>
  <c r="AV105" i="2"/>
  <c r="AW110" i="2"/>
  <c r="AW111" i="2"/>
  <c r="AW112" i="2"/>
  <c r="AV113" i="2"/>
  <c r="AV121" i="2"/>
  <c r="AV123" i="2"/>
  <c r="AV125" i="2"/>
  <c r="AV126" i="2"/>
  <c r="AV129" i="2"/>
  <c r="AV130" i="2"/>
  <c r="AV133" i="2"/>
  <c r="AV134" i="2"/>
  <c r="AV137" i="2"/>
  <c r="AV138" i="2"/>
  <c r="AV141" i="2"/>
  <c r="AV142" i="2"/>
  <c r="AV145" i="2"/>
  <c r="AV146" i="2"/>
  <c r="AV150" i="2"/>
  <c r="AW151" i="2"/>
  <c r="AW152" i="2"/>
  <c r="AV153" i="2"/>
  <c r="AW157" i="2"/>
  <c r="AW158" i="2"/>
  <c r="AW161" i="2"/>
  <c r="AV170" i="2"/>
  <c r="AV171" i="2"/>
  <c r="AV172" i="2"/>
  <c r="AW173" i="2"/>
  <c r="AW174" i="2"/>
  <c r="AW175" i="2"/>
  <c r="AW176" i="2"/>
  <c r="AW190" i="2"/>
  <c r="AV198" i="2"/>
  <c r="AV202" i="2"/>
  <c r="AV219" i="2"/>
  <c r="AW222" i="2"/>
  <c r="AV227" i="2"/>
  <c r="AV230" i="2"/>
  <c r="AW127" i="2"/>
  <c r="AW130" i="2"/>
  <c r="AW132" i="2"/>
  <c r="AW134" i="2"/>
  <c r="AW136" i="2"/>
  <c r="AW138" i="2"/>
  <c r="AW139" i="2"/>
  <c r="AW141" i="2"/>
  <c r="AW143" i="2"/>
  <c r="AW145" i="2"/>
  <c r="AV149" i="2"/>
  <c r="AW150" i="2"/>
  <c r="AV166" i="2"/>
  <c r="AV167" i="2"/>
  <c r="AW169" i="2"/>
  <c r="AW171" i="2"/>
  <c r="AV182" i="2"/>
  <c r="AV184" i="2"/>
  <c r="AV186" i="2"/>
  <c r="AV188" i="2"/>
  <c r="AW192" i="2"/>
  <c r="AV196" i="2"/>
  <c r="AW198" i="2"/>
  <c r="AW202" i="2"/>
  <c r="AW219" i="2"/>
  <c r="AW221" i="2"/>
  <c r="AV226" i="2"/>
  <c r="AW227" i="2"/>
  <c r="AW230" i="2"/>
  <c r="AW232" i="2"/>
  <c r="AW47" i="2"/>
  <c r="AV52" i="2"/>
  <c r="AV55" i="2"/>
  <c r="AW59" i="2"/>
  <c r="AV61" i="2"/>
  <c r="AW63" i="2"/>
  <c r="AV65" i="2"/>
  <c r="AV101" i="2"/>
  <c r="AW113" i="2"/>
  <c r="AV115" i="2"/>
  <c r="AW121" i="2"/>
  <c r="AW123" i="2"/>
  <c r="AW124" i="2"/>
  <c r="AW125" i="2"/>
  <c r="AW126" i="2"/>
  <c r="AW128" i="2"/>
  <c r="AW129" i="2"/>
  <c r="AW131" i="2"/>
  <c r="AW133" i="2"/>
  <c r="AW135" i="2"/>
  <c r="AW137" i="2"/>
  <c r="AW140" i="2"/>
  <c r="AW142" i="2"/>
  <c r="AW144" i="2"/>
  <c r="AW146" i="2"/>
  <c r="AW153" i="2"/>
  <c r="AV168" i="2"/>
  <c r="AW170" i="2"/>
  <c r="AW172" i="2"/>
  <c r="AV183" i="2"/>
  <c r="AV187" i="2"/>
  <c r="AV195" i="2"/>
  <c r="AW197" i="2"/>
  <c r="AV199" i="2"/>
  <c r="AV215" i="2"/>
  <c r="AV218" i="2"/>
  <c r="AW220" i="2"/>
  <c r="AW229" i="2"/>
  <c r="AW51" i="2"/>
  <c r="AW77" i="2"/>
  <c r="AV81" i="2"/>
  <c r="AV85" i="2"/>
  <c r="AV89" i="2"/>
  <c r="AV93" i="2"/>
  <c r="AV103" i="2"/>
  <c r="AV106" i="2"/>
  <c r="AV107" i="2"/>
  <c r="AV109" i="2"/>
  <c r="AW114" i="2"/>
  <c r="AW115" i="2"/>
  <c r="AW116" i="2"/>
  <c r="AV117" i="2"/>
  <c r="AV119" i="2"/>
  <c r="AW122" i="2"/>
  <c r="AW149" i="2"/>
  <c r="AW154" i="2"/>
  <c r="AV159" i="2"/>
  <c r="AV162" i="2"/>
  <c r="AV163" i="2"/>
  <c r="AV164" i="2"/>
  <c r="AW165" i="2"/>
  <c r="AW166" i="2"/>
  <c r="AW167" i="2"/>
  <c r="AW168" i="2"/>
  <c r="AV178" i="2"/>
  <c r="AV179" i="2"/>
  <c r="AV180" i="2"/>
  <c r="AW181" i="2"/>
  <c r="AW182" i="2"/>
  <c r="AW183" i="2"/>
  <c r="AW184" i="2"/>
  <c r="AW186" i="2"/>
  <c r="AW187" i="2"/>
  <c r="AW188" i="2"/>
  <c r="AV191" i="2"/>
  <c r="AV194" i="2"/>
  <c r="AW195" i="2"/>
  <c r="AW196" i="2"/>
  <c r="AW199" i="2"/>
  <c r="AV206" i="2"/>
  <c r="AV207" i="2"/>
  <c r="AV210" i="2"/>
  <c r="AV211" i="2"/>
  <c r="AV214" i="2"/>
  <c r="AW215" i="2"/>
  <c r="AW216" i="2"/>
  <c r="AW217" i="2"/>
  <c r="AW218" i="2"/>
  <c r="AV223" i="2"/>
  <c r="AW226" i="2"/>
  <c r="AW228" i="2"/>
  <c r="AV231" i="2"/>
  <c r="AW156" i="2"/>
  <c r="AV158" i="2"/>
  <c r="AW160" i="2"/>
  <c r="AW162" i="2"/>
  <c r="AW164" i="2"/>
  <c r="AV175" i="2"/>
  <c r="AV176" i="2"/>
  <c r="AW177" i="2"/>
  <c r="AW179" i="2"/>
  <c r="AV190" i="2"/>
  <c r="AW204" i="2"/>
  <c r="AW206" i="2"/>
  <c r="AW208" i="2"/>
  <c r="AW210" i="2"/>
  <c r="AW211" i="2"/>
  <c r="AW213" i="2"/>
  <c r="AW223" i="2"/>
  <c r="AW225" i="2"/>
  <c r="AW231" i="2"/>
  <c r="AW376" i="2"/>
  <c r="AW796" i="2"/>
  <c r="AV820" i="2"/>
  <c r="AV816" i="2"/>
  <c r="AV814" i="2"/>
  <c r="AV800" i="2"/>
  <c r="AV798" i="2"/>
  <c r="AW820" i="2"/>
  <c r="AW792" i="2"/>
  <c r="AV822" i="2"/>
  <c r="AW816" i="2"/>
  <c r="AV776" i="2"/>
  <c r="AW711" i="2"/>
  <c r="AV772" i="2"/>
  <c r="AV756" i="2"/>
  <c r="AV740" i="2"/>
  <c r="AV724" i="2"/>
  <c r="AW713" i="2"/>
  <c r="AW697" i="2"/>
  <c r="AV689" i="2"/>
  <c r="AW677" i="2"/>
  <c r="AV707" i="2"/>
  <c r="AW693" i="2"/>
  <c r="AW626" i="2"/>
  <c r="AV630" i="2"/>
  <c r="AV624" i="2"/>
  <c r="AV673" i="2"/>
  <c r="AV657" i="2"/>
  <c r="AV641" i="2"/>
  <c r="AW592" i="2"/>
  <c r="AV588" i="2"/>
  <c r="AW624" i="2"/>
  <c r="AW608" i="2"/>
  <c r="AV590" i="2"/>
  <c r="AV582" i="2"/>
  <c r="AV566" i="2"/>
  <c r="AW549" i="2"/>
  <c r="AV546" i="2"/>
  <c r="AV531" i="2"/>
  <c r="AV529" i="2"/>
  <c r="AW523" i="2"/>
  <c r="AV553" i="2"/>
  <c r="AW527" i="2"/>
  <c r="AV515" i="2"/>
  <c r="AV499" i="2"/>
  <c r="AV483" i="2"/>
  <c r="AV471" i="2"/>
  <c r="AV449" i="2"/>
  <c r="AV453" i="2"/>
  <c r="AV441" i="2"/>
  <c r="AW434" i="2"/>
  <c r="AV426" i="2"/>
  <c r="AV410" i="2"/>
  <c r="AV434" i="2"/>
  <c r="AV424" i="2"/>
  <c r="AV422" i="2"/>
  <c r="AW414" i="2"/>
  <c r="AV406" i="2"/>
  <c r="AV408" i="2"/>
  <c r="AV400" i="2"/>
  <c r="AV818" i="2"/>
  <c r="AW794" i="2"/>
  <c r="AV812" i="2"/>
  <c r="AV810" i="2"/>
  <c r="AW798" i="2"/>
  <c r="AV792" i="2"/>
  <c r="AV770" i="2"/>
  <c r="AV762" i="2"/>
  <c r="AV754" i="2"/>
  <c r="AV746" i="2"/>
  <c r="AV738" i="2"/>
  <c r="AV730" i="2"/>
  <c r="AV722" i="2"/>
  <c r="AV697" i="2"/>
  <c r="AV695" i="2"/>
  <c r="AV768" i="2"/>
  <c r="AV752" i="2"/>
  <c r="AV736" i="2"/>
  <c r="AV720" i="2"/>
  <c r="AV687" i="2"/>
  <c r="AV683" i="2"/>
  <c r="AV679" i="2"/>
  <c r="AV675" i="2"/>
  <c r="AV667" i="2"/>
  <c r="AV659" i="2"/>
  <c r="AV651" i="2"/>
  <c r="AV643" i="2"/>
  <c r="AW634" i="2"/>
  <c r="AW600" i="2"/>
  <c r="AV596" i="2"/>
  <c r="AV610" i="2"/>
  <c r="AV608" i="2"/>
  <c r="AV669" i="2"/>
  <c r="AV653" i="2"/>
  <c r="AV637" i="2"/>
  <c r="AW632" i="2"/>
  <c r="AV629" i="2"/>
  <c r="AW614" i="2"/>
  <c r="AV606" i="2"/>
  <c r="AV604" i="2"/>
  <c r="AV634" i="2"/>
  <c r="AV594" i="2"/>
  <c r="AV578" i="2"/>
  <c r="AV562" i="2"/>
  <c r="AW539" i="2"/>
  <c r="AW521" i="2"/>
  <c r="AV580" i="2"/>
  <c r="AV572" i="2"/>
  <c r="AV564" i="2"/>
  <c r="AV556" i="2"/>
  <c r="AW551" i="2"/>
  <c r="AV547" i="2"/>
  <c r="AW543" i="2"/>
  <c r="AV535" i="2"/>
  <c r="AV533" i="2"/>
  <c r="AV511" i="2"/>
  <c r="AV495" i="2"/>
  <c r="AV479" i="2"/>
  <c r="AW469" i="2"/>
  <c r="AV463" i="2"/>
  <c r="AV461" i="2"/>
  <c r="AV513" i="2"/>
  <c r="AV505" i="2"/>
  <c r="AV497" i="2"/>
  <c r="AV489" i="2"/>
  <c r="AW812" i="2"/>
  <c r="AV780" i="2"/>
  <c r="AW822" i="2"/>
  <c r="AW814" i="2"/>
  <c r="AV808" i="2"/>
  <c r="AV806" i="2"/>
  <c r="AW709" i="2"/>
  <c r="AV681" i="2"/>
  <c r="AV764" i="2"/>
  <c r="AV748" i="2"/>
  <c r="AV732" i="2"/>
  <c r="AV716" i="2"/>
  <c r="AW715" i="2"/>
  <c r="AW707" i="2"/>
  <c r="AV715" i="2"/>
  <c r="AV701" i="2"/>
  <c r="AV699" i="2"/>
  <c r="AW691" i="2"/>
  <c r="AW628" i="2"/>
  <c r="AV665" i="2"/>
  <c r="AV649" i="2"/>
  <c r="AV622" i="2"/>
  <c r="AV620" i="2"/>
  <c r="AV632" i="2"/>
  <c r="AV618" i="2"/>
  <c r="AV616" i="2"/>
  <c r="AW610" i="2"/>
  <c r="AV602" i="2"/>
  <c r="AV598" i="2"/>
  <c r="AV574" i="2"/>
  <c r="AV558" i="2"/>
  <c r="AW547" i="2"/>
  <c r="AW537" i="2"/>
  <c r="AV551" i="2"/>
  <c r="AV543" i="2"/>
  <c r="AV541" i="2"/>
  <c r="AV527" i="2"/>
  <c r="AV525" i="2"/>
  <c r="AV539" i="2"/>
  <c r="AV537" i="2"/>
  <c r="AV545" i="2"/>
  <c r="AW525" i="2"/>
  <c r="AV507" i="2"/>
  <c r="AV491" i="2"/>
  <c r="AV475" i="2"/>
  <c r="AW455" i="2"/>
  <c r="AV459" i="2"/>
  <c r="AV457" i="2"/>
  <c r="AV469" i="2"/>
  <c r="AV445" i="2"/>
  <c r="AV437" i="2"/>
  <c r="AV428" i="2"/>
  <c r="AV443" i="2"/>
  <c r="AV439" i="2"/>
  <c r="AW412" i="2"/>
  <c r="AV432" i="2"/>
  <c r="AV392" i="2"/>
  <c r="AW810" i="2"/>
  <c r="AV804" i="2"/>
  <c r="AV802" i="2"/>
  <c r="AW784" i="2"/>
  <c r="AV784" i="2"/>
  <c r="AV796" i="2"/>
  <c r="AV794" i="2"/>
  <c r="AV788" i="2"/>
  <c r="AW776" i="2"/>
  <c r="AW800" i="2"/>
  <c r="AV790" i="2"/>
  <c r="AV786" i="2"/>
  <c r="AV782" i="2"/>
  <c r="AV778" i="2"/>
  <c r="AV774" i="2"/>
  <c r="AV766" i="2"/>
  <c r="AV758" i="2"/>
  <c r="AV750" i="2"/>
  <c r="AV742" i="2"/>
  <c r="AV734" i="2"/>
  <c r="AV726" i="2"/>
  <c r="AV718" i="2"/>
  <c r="AW685" i="2"/>
  <c r="AV713" i="2"/>
  <c r="AV693" i="2"/>
  <c r="AV691" i="2"/>
  <c r="AV685" i="2"/>
  <c r="AV760" i="2"/>
  <c r="AV744" i="2"/>
  <c r="AV728" i="2"/>
  <c r="AV705" i="2"/>
  <c r="AV703" i="2"/>
  <c r="AV709" i="2"/>
  <c r="AV677" i="2"/>
  <c r="AV671" i="2"/>
  <c r="AV663" i="2"/>
  <c r="AV655" i="2"/>
  <c r="AV647" i="2"/>
  <c r="AV639" i="2"/>
  <c r="AV614" i="2"/>
  <c r="AV612" i="2"/>
  <c r="AV600" i="2"/>
  <c r="AV661" i="2"/>
  <c r="AV645" i="2"/>
  <c r="AW630" i="2"/>
  <c r="AW612" i="2"/>
  <c r="AV626" i="2"/>
  <c r="AV592" i="2"/>
  <c r="AV586" i="2"/>
  <c r="AV570" i="2"/>
  <c r="AV554" i="2"/>
  <c r="AV519" i="2"/>
  <c r="AV584" i="2"/>
  <c r="AV576" i="2"/>
  <c r="AV568" i="2"/>
  <c r="AV560" i="2"/>
  <c r="AW553" i="2"/>
  <c r="AW545" i="2"/>
  <c r="AV523" i="2"/>
  <c r="AV521" i="2"/>
  <c r="AW541" i="2"/>
  <c r="AV503" i="2"/>
  <c r="AV487" i="2"/>
  <c r="AW451" i="2"/>
  <c r="AV517" i="2"/>
  <c r="AV509" i="2"/>
  <c r="AV501" i="2"/>
  <c r="AV493" i="2"/>
  <c r="AV485" i="2"/>
  <c r="AV477" i="2"/>
  <c r="AV455" i="2"/>
  <c r="AW416" i="2"/>
  <c r="AV404" i="2"/>
  <c r="AV388" i="2"/>
  <c r="AW378" i="2"/>
  <c r="AW374" i="2"/>
  <c r="AV398" i="2"/>
  <c r="AV390" i="2"/>
  <c r="AV350" i="2"/>
  <c r="AV363" i="2"/>
  <c r="AW358" i="2"/>
  <c r="AV343" i="2"/>
  <c r="AV330" i="2"/>
  <c r="AV372" i="2"/>
  <c r="AV368" i="2"/>
  <c r="AV364" i="2"/>
  <c r="AV360" i="2"/>
  <c r="AV356" i="2"/>
  <c r="AV352" i="2"/>
  <c r="AV344" i="2"/>
  <c r="AV325" i="2"/>
  <c r="AV326" i="2"/>
  <c r="AV314" i="2"/>
  <c r="AV310" i="2"/>
  <c r="AW301" i="2"/>
  <c r="AV294" i="2"/>
  <c r="AV281" i="2"/>
  <c r="AV279" i="2"/>
  <c r="AV289" i="2"/>
  <c r="AV287" i="2"/>
  <c r="AW268" i="2"/>
  <c r="AV262" i="2"/>
  <c r="AV258" i="2"/>
  <c r="AV247" i="2"/>
  <c r="AV260" i="2"/>
  <c r="AV197" i="2"/>
  <c r="AV212" i="2"/>
  <c r="AV208" i="2"/>
  <c r="AV204" i="2"/>
  <c r="AV189" i="2"/>
  <c r="AV228" i="2"/>
  <c r="AV217" i="2"/>
  <c r="AW201" i="2"/>
  <c r="AV177" i="2"/>
  <c r="AV156" i="2"/>
  <c r="AV160" i="2"/>
  <c r="AV140" i="2"/>
  <c r="AW96" i="2"/>
  <c r="AV90" i="2"/>
  <c r="AV82" i="2"/>
  <c r="AW72" i="2"/>
  <c r="AV88" i="2"/>
  <c r="AV33" i="2"/>
  <c r="AV412" i="2"/>
  <c r="AW430" i="2"/>
  <c r="AV420" i="2"/>
  <c r="AV418" i="2"/>
  <c r="AV416" i="2"/>
  <c r="AV414" i="2"/>
  <c r="AV382" i="2"/>
  <c r="AV380" i="2"/>
  <c r="AV376" i="2"/>
  <c r="AW380" i="2"/>
  <c r="AW371" i="2"/>
  <c r="AV351" i="2"/>
  <c r="AV347" i="2"/>
  <c r="AW329" i="2"/>
  <c r="AW325" i="2"/>
  <c r="AV322" i="2"/>
  <c r="AV340" i="2"/>
  <c r="AV329" i="2"/>
  <c r="AV304" i="2"/>
  <c r="AV317" i="2"/>
  <c r="AV313" i="2"/>
  <c r="AV309" i="2"/>
  <c r="AW291" i="2"/>
  <c r="AV285" i="2"/>
  <c r="AV283" i="2"/>
  <c r="AW289" i="2"/>
  <c r="AV277" i="2"/>
  <c r="AV275" i="2"/>
  <c r="AV264" i="2"/>
  <c r="AV266" i="2"/>
  <c r="AV253" i="2"/>
  <c r="AV251" i="2"/>
  <c r="AV249" i="2"/>
  <c r="AW245" i="2"/>
  <c r="AV233" i="2"/>
  <c r="AV193" i="2"/>
  <c r="AV216" i="2"/>
  <c r="AV229" i="2"/>
  <c r="AV213" i="2"/>
  <c r="AW193" i="2"/>
  <c r="AV148" i="2"/>
  <c r="AV173" i="2"/>
  <c r="AW155" i="2"/>
  <c r="AW147" i="2"/>
  <c r="AV143" i="2"/>
  <c r="AW148" i="2"/>
  <c r="AV136" i="2"/>
  <c r="AV116" i="2"/>
  <c r="AV108" i="2"/>
  <c r="AW104" i="2"/>
  <c r="AV96" i="2"/>
  <c r="AV110" i="2"/>
  <c r="AV104" i="2"/>
  <c r="AW70" i="2"/>
  <c r="AV84" i="2"/>
  <c r="AW78" i="2"/>
  <c r="AV62" i="2"/>
  <c r="AV53" i="2"/>
  <c r="AW55" i="2"/>
  <c r="AV37" i="2"/>
  <c r="AV41" i="2"/>
  <c r="AW25" i="2"/>
  <c r="AV29" i="2"/>
  <c r="AV35" i="2"/>
  <c r="AV7" i="2"/>
  <c r="AW120" i="2"/>
  <c r="AW102" i="2"/>
  <c r="AV102" i="2"/>
  <c r="AW74" i="2"/>
  <c r="AV70" i="2"/>
  <c r="AV80" i="2"/>
  <c r="AV51" i="2"/>
  <c r="AV43" i="2"/>
  <c r="AW29" i="2"/>
  <c r="AV25" i="2"/>
  <c r="AV31" i="2"/>
  <c r="AV23" i="2"/>
  <c r="AV11" i="2"/>
  <c r="AV481" i="2"/>
  <c r="AW406" i="2"/>
  <c r="AV384" i="2"/>
  <c r="AV402" i="2"/>
  <c r="AV394" i="2"/>
  <c r="AV378" i="2"/>
  <c r="AV371" i="2"/>
  <c r="AV362" i="2"/>
  <c r="AV370" i="2"/>
  <c r="AV367" i="2"/>
  <c r="AW359" i="2"/>
  <c r="AV335" i="2"/>
  <c r="AV336" i="2"/>
  <c r="AW294" i="2"/>
  <c r="AW287" i="2"/>
  <c r="AV273" i="2"/>
  <c r="AW270" i="2"/>
  <c r="AV256" i="2"/>
  <c r="AV239" i="2"/>
  <c r="AV203" i="2"/>
  <c r="AW189" i="2"/>
  <c r="AV185" i="2"/>
  <c r="AV220" i="2"/>
  <c r="AV201" i="2"/>
  <c r="AV232" i="2"/>
  <c r="AV225" i="2"/>
  <c r="AV209" i="2"/>
  <c r="AW203" i="2"/>
  <c r="AV200" i="2"/>
  <c r="AV192" i="2"/>
  <c r="AV169" i="2"/>
  <c r="AV155" i="2"/>
  <c r="AV147" i="2"/>
  <c r="AV152" i="2"/>
  <c r="AV120" i="2"/>
  <c r="AV144" i="2"/>
  <c r="AV132" i="2"/>
  <c r="AV94" i="2"/>
  <c r="AV86" i="2"/>
  <c r="AV68" i="2"/>
  <c r="AV21" i="2"/>
  <c r="AV15" i="2"/>
  <c r="AV16" i="2"/>
  <c r="AV451" i="2"/>
  <c r="AV467" i="2"/>
  <c r="AV465" i="2"/>
  <c r="AW432" i="2"/>
  <c r="AV447" i="2"/>
  <c r="AV435" i="2"/>
  <c r="AW428" i="2"/>
  <c r="AV396" i="2"/>
  <c r="AV386" i="2"/>
  <c r="AW382" i="2"/>
  <c r="AV355" i="2"/>
  <c r="AV359" i="2"/>
  <c r="AV375" i="2"/>
  <c r="AV354" i="2"/>
  <c r="AW362" i="2"/>
  <c r="AV339" i="2"/>
  <c r="AV348" i="2"/>
  <c r="AV332" i="2"/>
  <c r="AW330" i="2"/>
  <c r="AW326" i="2"/>
  <c r="AW321" i="2"/>
  <c r="AV346" i="2"/>
  <c r="AV342" i="2"/>
  <c r="AV338" i="2"/>
  <c r="AV334" i="2"/>
  <c r="AV318" i="2"/>
  <c r="AV306" i="2"/>
  <c r="AV298" i="2"/>
  <c r="AV302" i="2"/>
  <c r="AV291" i="2"/>
  <c r="AV270" i="2"/>
  <c r="AV268" i="2"/>
  <c r="AW272" i="2"/>
  <c r="AV272" i="2"/>
  <c r="AW253" i="2"/>
  <c r="AV243" i="2"/>
  <c r="AV241" i="2"/>
  <c r="AV237" i="2"/>
  <c r="AV235" i="2"/>
  <c r="AW185" i="2"/>
  <c r="AW200" i="2"/>
  <c r="AV224" i="2"/>
  <c r="AV221" i="2"/>
  <c r="AV205" i="2"/>
  <c r="AV181" i="2"/>
  <c r="AV165" i="2"/>
  <c r="AV154" i="2"/>
  <c r="AV122" i="2"/>
  <c r="AV139" i="2"/>
  <c r="AV135" i="2"/>
  <c r="AV131" i="2"/>
  <c r="AV127" i="2"/>
  <c r="AV118" i="2"/>
  <c r="AV128" i="2"/>
  <c r="AV112" i="2"/>
  <c r="AW106" i="2"/>
  <c r="AV78" i="2"/>
  <c r="AV92" i="2"/>
  <c r="AW76" i="2"/>
  <c r="AV66" i="2"/>
  <c r="AW57" i="2"/>
  <c r="AV64" i="2"/>
  <c r="AW53" i="2"/>
  <c r="AV49" i="2"/>
  <c r="AV27" i="2"/>
  <c r="AW15" i="2"/>
  <c r="AV124" i="2"/>
  <c r="AV114" i="2"/>
  <c r="AW108" i="2"/>
  <c r="AV100" i="2"/>
  <c r="AV98" i="2"/>
  <c r="AV72" i="2"/>
  <c r="AV76" i="2"/>
  <c r="AV57" i="2"/>
  <c r="AV60" i="2"/>
  <c r="AV47" i="2"/>
  <c r="AV45" i="2"/>
  <c r="AV39" i="2"/>
  <c r="AW18" i="2"/>
  <c r="AY233" i="2"/>
  <c r="AY234" i="2"/>
  <c r="AY235" i="2"/>
  <c r="AX238" i="2"/>
  <c r="AX240" i="2"/>
  <c r="AZ240" i="2" s="1"/>
  <c r="AY245" i="2"/>
  <c r="AY252" i="2"/>
  <c r="BA252" i="2" s="1"/>
  <c r="AY255" i="2"/>
  <c r="AX257" i="2"/>
  <c r="AX261" i="2"/>
  <c r="AY271" i="2"/>
  <c r="AY281" i="2"/>
  <c r="AX282" i="2"/>
  <c r="AY286" i="2"/>
  <c r="AX288" i="2"/>
  <c r="AX290" i="2"/>
  <c r="AX293" i="2"/>
  <c r="AX294" i="2"/>
  <c r="AX298" i="2"/>
  <c r="AX302" i="2"/>
  <c r="AX310" i="2"/>
  <c r="AX311" i="2"/>
  <c r="AX312" i="2"/>
  <c r="AX323" i="2"/>
  <c r="AY327" i="2"/>
  <c r="AY237" i="2"/>
  <c r="AY240" i="2"/>
  <c r="AX242" i="2"/>
  <c r="AX244" i="2"/>
  <c r="AX246" i="2"/>
  <c r="AZ246" i="2" s="1"/>
  <c r="AY257" i="2"/>
  <c r="AY258" i="2"/>
  <c r="AX259" i="2"/>
  <c r="AY261" i="2"/>
  <c r="AY262" i="2"/>
  <c r="AX263" i="2"/>
  <c r="AY266" i="2"/>
  <c r="AX267" i="2"/>
  <c r="AY273" i="2"/>
  <c r="AX274" i="2"/>
  <c r="AY282" i="2"/>
  <c r="AX284" i="2"/>
  <c r="AY290" i="2"/>
  <c r="AX295" i="2"/>
  <c r="AY296" i="2"/>
  <c r="AX299" i="2"/>
  <c r="AY300" i="2"/>
  <c r="AX303" i="2"/>
  <c r="AX306" i="2"/>
  <c r="AX307" i="2"/>
  <c r="AY311" i="2"/>
  <c r="AY312" i="2"/>
  <c r="AX319" i="2"/>
  <c r="AZ319" i="2" s="1"/>
  <c r="AY320" i="2"/>
  <c r="AY323" i="2"/>
  <c r="AY330" i="2"/>
  <c r="AX331" i="2"/>
  <c r="AY333" i="2"/>
  <c r="AX339" i="2"/>
  <c r="AX340" i="2"/>
  <c r="AX236" i="2"/>
  <c r="AY239" i="2"/>
  <c r="AY244" i="2"/>
  <c r="AY247" i="2"/>
  <c r="AX248" i="2"/>
  <c r="AY249" i="2"/>
  <c r="AY251" i="2"/>
  <c r="AY253" i="2"/>
  <c r="AY259" i="2"/>
  <c r="AY263" i="2"/>
  <c r="AY267" i="2"/>
  <c r="AX269" i="2"/>
  <c r="AX270" i="2"/>
  <c r="AX272" i="2"/>
  <c r="AY274" i="2"/>
  <c r="AY277" i="2"/>
  <c r="BA277" i="2" s="1"/>
  <c r="AX278" i="2"/>
  <c r="AY279" i="2"/>
  <c r="AY295" i="2"/>
  <c r="AY299" i="2"/>
  <c r="AY303" i="2"/>
  <c r="AY304" i="2"/>
  <c r="AY307" i="2"/>
  <c r="AX308" i="2"/>
  <c r="AX314" i="2"/>
  <c r="AX315" i="2"/>
  <c r="AY316" i="2"/>
  <c r="BA316" i="2" s="1"/>
  <c r="AX318" i="2"/>
  <c r="AY319" i="2"/>
  <c r="AX234" i="2"/>
  <c r="AZ234" i="2" s="1"/>
  <c r="AY236" i="2"/>
  <c r="BA236" i="2" s="1"/>
  <c r="AY248" i="2"/>
  <c r="AX250" i="2"/>
  <c r="AX252" i="2"/>
  <c r="AX254" i="2"/>
  <c r="AX255" i="2"/>
  <c r="AX265" i="2"/>
  <c r="AX271" i="2"/>
  <c r="AZ271" i="2" s="1"/>
  <c r="AX276" i="2"/>
  <c r="AZ276" i="2" s="1"/>
  <c r="AY278" i="2"/>
  <c r="AX280" i="2"/>
  <c r="AY283" i="2"/>
  <c r="AY285" i="2"/>
  <c r="AX286" i="2"/>
  <c r="AX292" i="2"/>
  <c r="AY308" i="2"/>
  <c r="AY315" i="2"/>
  <c r="AY324" i="2"/>
  <c r="AX327" i="2"/>
  <c r="AX329" i="2"/>
  <c r="AX332" i="2"/>
  <c r="AY336" i="2"/>
  <c r="BA336" i="2" s="1"/>
  <c r="AX337" i="2"/>
  <c r="AY341" i="2"/>
  <c r="BA341" i="2" s="1"/>
  <c r="AX333" i="2"/>
  <c r="AY340" i="2"/>
  <c r="AY345" i="2"/>
  <c r="BA345" i="2" s="1"/>
  <c r="AX351" i="2"/>
  <c r="AY352" i="2"/>
  <c r="AX353" i="2"/>
  <c r="AY356" i="2"/>
  <c r="AY357" i="2"/>
  <c r="AY361" i="2"/>
  <c r="AX363" i="2"/>
  <c r="AX364" i="2"/>
  <c r="AX365" i="2"/>
  <c r="AY369" i="2"/>
  <c r="BA369" i="2" s="1"/>
  <c r="AY374" i="2"/>
  <c r="AX379" i="2"/>
  <c r="AY384" i="2"/>
  <c r="AY386" i="2"/>
  <c r="AX387" i="2"/>
  <c r="AX391" i="2"/>
  <c r="AZ391" i="2" s="1"/>
  <c r="AY393" i="2"/>
  <c r="AX399" i="2"/>
  <c r="AY401" i="2"/>
  <c r="AX407" i="2"/>
  <c r="AY413" i="2"/>
  <c r="AX415" i="2"/>
  <c r="AX417" i="2"/>
  <c r="AX419" i="2"/>
  <c r="AY421" i="2"/>
  <c r="AX423" i="2"/>
  <c r="AX425" i="2"/>
  <c r="AY426" i="2"/>
  <c r="AY430" i="2"/>
  <c r="AX432" i="2"/>
  <c r="AX434" i="2"/>
  <c r="AY436" i="2"/>
  <c r="AY438" i="2"/>
  <c r="AY439" i="2"/>
  <c r="AX440" i="2"/>
  <c r="AY442" i="2"/>
  <c r="AY443" i="2"/>
  <c r="AX444" i="2"/>
  <c r="AY328" i="2"/>
  <c r="AY331" i="2"/>
  <c r="AY332" i="2"/>
  <c r="AY337" i="2"/>
  <c r="AX347" i="2"/>
  <c r="AX348" i="2"/>
  <c r="AY353" i="2"/>
  <c r="AY364" i="2"/>
  <c r="BA364" i="2" s="1"/>
  <c r="AY365" i="2"/>
  <c r="BA365" i="2" s="1"/>
  <c r="AX371" i="2"/>
  <c r="AX372" i="2"/>
  <c r="AY379" i="2"/>
  <c r="BA379" i="2" s="1"/>
  <c r="AX381" i="2"/>
  <c r="AX383" i="2"/>
  <c r="AZ383" i="2" s="1"/>
  <c r="AX385" i="2"/>
  <c r="AY387" i="2"/>
  <c r="AY388" i="2"/>
  <c r="AX389" i="2"/>
  <c r="AY396" i="2"/>
  <c r="AX397" i="2"/>
  <c r="AY404" i="2"/>
  <c r="BA404" i="2" s="1"/>
  <c r="AX405" i="2"/>
  <c r="AX411" i="2"/>
  <c r="AY417" i="2"/>
  <c r="AY425" i="2"/>
  <c r="AX427" i="2"/>
  <c r="AX428" i="2"/>
  <c r="AX429" i="2"/>
  <c r="AX431" i="2"/>
  <c r="AX433" i="2"/>
  <c r="AY440" i="2"/>
  <c r="BA440" i="2" s="1"/>
  <c r="AY444" i="2"/>
  <c r="AX450" i="2"/>
  <c r="AY451" i="2"/>
  <c r="AX454" i="2"/>
  <c r="AX330" i="2"/>
  <c r="AX336" i="2"/>
  <c r="AX343" i="2"/>
  <c r="AX344" i="2"/>
  <c r="AY348" i="2"/>
  <c r="AX349" i="2"/>
  <c r="AX360" i="2"/>
  <c r="AX368" i="2"/>
  <c r="AY372" i="2"/>
  <c r="AX373" i="2"/>
  <c r="AX377" i="2"/>
  <c r="AY383" i="2"/>
  <c r="AY389" i="2"/>
  <c r="AX395" i="2"/>
  <c r="AY397" i="2"/>
  <c r="BA397" i="2" s="1"/>
  <c r="AX403" i="2"/>
  <c r="AY405" i="2"/>
  <c r="AY408" i="2"/>
  <c r="AX409" i="2"/>
  <c r="AY412" i="2"/>
  <c r="AY420" i="2"/>
  <c r="AY429" i="2"/>
  <c r="AY433" i="2"/>
  <c r="AY447" i="2"/>
  <c r="AX448" i="2"/>
  <c r="AY450" i="2"/>
  <c r="AX452" i="2"/>
  <c r="AY454" i="2"/>
  <c r="AX335" i="2"/>
  <c r="AX341" i="2"/>
  <c r="AY344" i="2"/>
  <c r="AX345" i="2"/>
  <c r="AY349" i="2"/>
  <c r="AX352" i="2"/>
  <c r="AX355" i="2"/>
  <c r="AX356" i="2"/>
  <c r="AX357" i="2"/>
  <c r="AY360" i="2"/>
  <c r="AX361" i="2"/>
  <c r="AY368" i="2"/>
  <c r="AX369" i="2"/>
  <c r="AY373" i="2"/>
  <c r="BA373" i="2" s="1"/>
  <c r="AX375" i="2"/>
  <c r="AY378" i="2"/>
  <c r="AX386" i="2"/>
  <c r="AY392" i="2"/>
  <c r="AX393" i="2"/>
  <c r="AY400" i="2"/>
  <c r="AX401" i="2"/>
  <c r="AY409" i="2"/>
  <c r="AX413" i="2"/>
  <c r="AY418" i="2"/>
  <c r="AX421" i="2"/>
  <c r="AY435" i="2"/>
  <c r="AX436" i="2"/>
  <c r="AX438" i="2"/>
  <c r="AX442" i="2"/>
  <c r="AX446" i="2"/>
  <c r="AZ446" i="2" s="1"/>
  <c r="AY448" i="2"/>
  <c r="AY452" i="2"/>
  <c r="AY455" i="2"/>
  <c r="AY463" i="2"/>
  <c r="AX464" i="2"/>
  <c r="AZ464" i="2" s="1"/>
  <c r="AY469" i="2"/>
  <c r="AX473" i="2"/>
  <c r="AX476" i="2"/>
  <c r="AZ476" i="2" s="1"/>
  <c r="AY477" i="2"/>
  <c r="AX484" i="2"/>
  <c r="AZ484" i="2" s="1"/>
  <c r="AY485" i="2"/>
  <c r="AX492" i="2"/>
  <c r="AZ492" i="2" s="1"/>
  <c r="AY493" i="2"/>
  <c r="BA493" i="2" s="1"/>
  <c r="AX456" i="2"/>
  <c r="AY461" i="2"/>
  <c r="AY464" i="2"/>
  <c r="AX466" i="2"/>
  <c r="AX468" i="2"/>
  <c r="AX471" i="2"/>
  <c r="AY473" i="2"/>
  <c r="AY476" i="2"/>
  <c r="AX478" i="2"/>
  <c r="AY484" i="2"/>
  <c r="AX486" i="2"/>
  <c r="AY492" i="2"/>
  <c r="AX494" i="2"/>
  <c r="AY500" i="2"/>
  <c r="AX502" i="2"/>
  <c r="AY508" i="2"/>
  <c r="AX510" i="2"/>
  <c r="AY516" i="2"/>
  <c r="AY521" i="2"/>
  <c r="AX524" i="2"/>
  <c r="AY529" i="2"/>
  <c r="AY532" i="2"/>
  <c r="AX534" i="2"/>
  <c r="AX536" i="2"/>
  <c r="AY540" i="2"/>
  <c r="AX542" i="2"/>
  <c r="AX544" i="2"/>
  <c r="AY549" i="2"/>
  <c r="AX551" i="2"/>
  <c r="AY553" i="2"/>
  <c r="AY554" i="2"/>
  <c r="AX555" i="2"/>
  <c r="AY562" i="2"/>
  <c r="AX563" i="2"/>
  <c r="AY570" i="2"/>
  <c r="AX571" i="2"/>
  <c r="AY578" i="2"/>
  <c r="AX579" i="2"/>
  <c r="AY456" i="2"/>
  <c r="AX458" i="2"/>
  <c r="AX460" i="2"/>
  <c r="AX462" i="2"/>
  <c r="AY468" i="2"/>
  <c r="AX470" i="2"/>
  <c r="AY471" i="2"/>
  <c r="AX472" i="2"/>
  <c r="AX480" i="2"/>
  <c r="AZ480" i="2" s="1"/>
  <c r="AY481" i="2"/>
  <c r="BA481" i="2" s="1"/>
  <c r="AX488" i="2"/>
  <c r="AZ488" i="2" s="1"/>
  <c r="AY489" i="2"/>
  <c r="AY460" i="2"/>
  <c r="AY472" i="2"/>
  <c r="AX474" i="2"/>
  <c r="AY480" i="2"/>
  <c r="AX482" i="2"/>
  <c r="AY488" i="2"/>
  <c r="AX490" i="2"/>
  <c r="AY496" i="2"/>
  <c r="AX498" i="2"/>
  <c r="AY504" i="2"/>
  <c r="AX506" i="2"/>
  <c r="AY512" i="2"/>
  <c r="AX514" i="2"/>
  <c r="AY517" i="2"/>
  <c r="BA517" i="2" s="1"/>
  <c r="AY520" i="2"/>
  <c r="AX522" i="2"/>
  <c r="AY528" i="2"/>
  <c r="AY539" i="2"/>
  <c r="AX546" i="2"/>
  <c r="AY548" i="2"/>
  <c r="AY552" i="2"/>
  <c r="BA552" i="2" s="1"/>
  <c r="AY558" i="2"/>
  <c r="BA558" i="2" s="1"/>
  <c r="AX559" i="2"/>
  <c r="AY566" i="2"/>
  <c r="AX567" i="2"/>
  <c r="AY574" i="2"/>
  <c r="BA574" i="2" s="1"/>
  <c r="AX575" i="2"/>
  <c r="AY582" i="2"/>
  <c r="AX518" i="2"/>
  <c r="AX520" i="2"/>
  <c r="AX526" i="2"/>
  <c r="AY531" i="2"/>
  <c r="AY537" i="2"/>
  <c r="AY545" i="2"/>
  <c r="AX548" i="2"/>
  <c r="AY555" i="2"/>
  <c r="AX557" i="2"/>
  <c r="AY571" i="2"/>
  <c r="AX573" i="2"/>
  <c r="AY583" i="2"/>
  <c r="AX589" i="2"/>
  <c r="AX597" i="2"/>
  <c r="AY599" i="2"/>
  <c r="AY604" i="2"/>
  <c r="AY606" i="2"/>
  <c r="AX607" i="2"/>
  <c r="AY612" i="2"/>
  <c r="AY615" i="2"/>
  <c r="AX617" i="2"/>
  <c r="AX619" i="2"/>
  <c r="AY623" i="2"/>
  <c r="AX625" i="2"/>
  <c r="AX626" i="2"/>
  <c r="AX627" i="2"/>
  <c r="AX630" i="2"/>
  <c r="AY632" i="2"/>
  <c r="AX636" i="2"/>
  <c r="AY642" i="2"/>
  <c r="AX644" i="2"/>
  <c r="AY650" i="2"/>
  <c r="AX652" i="2"/>
  <c r="AY658" i="2"/>
  <c r="BA658" i="2" s="1"/>
  <c r="AX660" i="2"/>
  <c r="AY666" i="2"/>
  <c r="AY497" i="2"/>
  <c r="AY501" i="2"/>
  <c r="BA501" i="2" s="1"/>
  <c r="AY505" i="2"/>
  <c r="AY509" i="2"/>
  <c r="AY513" i="2"/>
  <c r="AX538" i="2"/>
  <c r="AX540" i="2"/>
  <c r="AX547" i="2"/>
  <c r="AX550" i="2"/>
  <c r="AX554" i="2"/>
  <c r="AY559" i="2"/>
  <c r="AX561" i="2"/>
  <c r="AY575" i="2"/>
  <c r="AX577" i="2"/>
  <c r="AY586" i="2"/>
  <c r="AX587" i="2"/>
  <c r="AY594" i="2"/>
  <c r="AX595" i="2"/>
  <c r="AX603" i="2"/>
  <c r="AY607" i="2"/>
  <c r="AX609" i="2"/>
  <c r="AX611" i="2"/>
  <c r="AX613" i="2"/>
  <c r="AY619" i="2"/>
  <c r="AX621" i="2"/>
  <c r="AY627" i="2"/>
  <c r="AX631" i="2"/>
  <c r="AX633" i="2"/>
  <c r="AX634" i="2"/>
  <c r="AX635" i="2"/>
  <c r="AX638" i="2"/>
  <c r="AY639" i="2"/>
  <c r="AX646" i="2"/>
  <c r="AY647" i="2"/>
  <c r="AX654" i="2"/>
  <c r="AY655" i="2"/>
  <c r="AX662" i="2"/>
  <c r="AY663" i="2"/>
  <c r="AX670" i="2"/>
  <c r="AY671" i="2"/>
  <c r="AX698" i="2"/>
  <c r="AY703" i="2"/>
  <c r="AY705" i="2"/>
  <c r="BA705" i="2" s="1"/>
  <c r="AY707" i="2"/>
  <c r="AY711" i="2"/>
  <c r="AX713" i="2"/>
  <c r="AY715" i="2"/>
  <c r="AX717" i="2"/>
  <c r="AY718" i="2"/>
  <c r="AX725" i="2"/>
  <c r="AY726" i="2"/>
  <c r="AX733" i="2"/>
  <c r="AY734" i="2"/>
  <c r="AX741" i="2"/>
  <c r="AY742" i="2"/>
  <c r="AX749" i="2"/>
  <c r="AY750" i="2"/>
  <c r="AX757" i="2"/>
  <c r="AY758" i="2"/>
  <c r="AX765" i="2"/>
  <c r="AY766" i="2"/>
  <c r="AX773" i="2"/>
  <c r="AY774" i="2"/>
  <c r="AX777" i="2"/>
  <c r="AZ777" i="2" s="1"/>
  <c r="AX779" i="2"/>
  <c r="AX781" i="2"/>
  <c r="AY782" i="2"/>
  <c r="AY785" i="2"/>
  <c r="BA785" i="2" s="1"/>
  <c r="AX787" i="2"/>
  <c r="AY523" i="2"/>
  <c r="AY524" i="2"/>
  <c r="AX528" i="2"/>
  <c r="AY544" i="2"/>
  <c r="AX552" i="2"/>
  <c r="AY563" i="2"/>
  <c r="AX565" i="2"/>
  <c r="AY579" i="2"/>
  <c r="BA579" i="2" s="1"/>
  <c r="AX581" i="2"/>
  <c r="AX585" i="2"/>
  <c r="AZ585" i="2" s="1"/>
  <c r="AY587" i="2"/>
  <c r="AY590" i="2"/>
  <c r="BA590" i="2" s="1"/>
  <c r="AX591" i="2"/>
  <c r="AX593" i="2"/>
  <c r="AZ593" i="2" s="1"/>
  <c r="AY595" i="2"/>
  <c r="AX601" i="2"/>
  <c r="AY603" i="2"/>
  <c r="AX605" i="2"/>
  <c r="AY611" i="2"/>
  <c r="AY614" i="2"/>
  <c r="AX629" i="2"/>
  <c r="AY631" i="2"/>
  <c r="AY635" i="2"/>
  <c r="AY638" i="2"/>
  <c r="AX640" i="2"/>
  <c r="AY646" i="2"/>
  <c r="AX648" i="2"/>
  <c r="AY654" i="2"/>
  <c r="AX656" i="2"/>
  <c r="AY662" i="2"/>
  <c r="AX664" i="2"/>
  <c r="AX496" i="2"/>
  <c r="AX500" i="2"/>
  <c r="AX504" i="2"/>
  <c r="AX508" i="2"/>
  <c r="AX512" i="2"/>
  <c r="AX516" i="2"/>
  <c r="AX530" i="2"/>
  <c r="AX532" i="2"/>
  <c r="AY536" i="2"/>
  <c r="AY567" i="2"/>
  <c r="AX569" i="2"/>
  <c r="AX583" i="2"/>
  <c r="AY591" i="2"/>
  <c r="AY598" i="2"/>
  <c r="AX599" i="2"/>
  <c r="AX615" i="2"/>
  <c r="AY620" i="2"/>
  <c r="AY622" i="2"/>
  <c r="AX623" i="2"/>
  <c r="AY628" i="2"/>
  <c r="AX642" i="2"/>
  <c r="AY643" i="2"/>
  <c r="AX650" i="2"/>
  <c r="AY651" i="2"/>
  <c r="AX658" i="2"/>
  <c r="AY659" i="2"/>
  <c r="AX666" i="2"/>
  <c r="AY667" i="2"/>
  <c r="AX674" i="2"/>
  <c r="AY675" i="2"/>
  <c r="AX678" i="2"/>
  <c r="AX680" i="2"/>
  <c r="AX682" i="2"/>
  <c r="AY683" i="2"/>
  <c r="AY686" i="2"/>
  <c r="AX688" i="2"/>
  <c r="AY690" i="2"/>
  <c r="AX692" i="2"/>
  <c r="AX694" i="2"/>
  <c r="AX696" i="2"/>
  <c r="AY702" i="2"/>
  <c r="AX704" i="2"/>
  <c r="AY706" i="2"/>
  <c r="AY710" i="2"/>
  <c r="BA710" i="2" s="1"/>
  <c r="AY714" i="2"/>
  <c r="AX721" i="2"/>
  <c r="AY722" i="2"/>
  <c r="AX729" i="2"/>
  <c r="AY730" i="2"/>
  <c r="AX737" i="2"/>
  <c r="AY738" i="2"/>
  <c r="AX745" i="2"/>
  <c r="AY746" i="2"/>
  <c r="AX753" i="2"/>
  <c r="AY754" i="2"/>
  <c r="AX761" i="2"/>
  <c r="AY762" i="2"/>
  <c r="AX769" i="2"/>
  <c r="AY770" i="2"/>
  <c r="AY670" i="2"/>
  <c r="AY678" i="2"/>
  <c r="AY694" i="2"/>
  <c r="BA694" i="2" s="1"/>
  <c r="AX708" i="2"/>
  <c r="AX714" i="2"/>
  <c r="AY717" i="2"/>
  <c r="AX727" i="2"/>
  <c r="AY733" i="2"/>
  <c r="AX743" i="2"/>
  <c r="AY749" i="2"/>
  <c r="AX759" i="2"/>
  <c r="AY765" i="2"/>
  <c r="BA765" i="2" s="1"/>
  <c r="AX775" i="2"/>
  <c r="AY781" i="2"/>
  <c r="AY786" i="2"/>
  <c r="AY796" i="2"/>
  <c r="AY804" i="2"/>
  <c r="AX805" i="2"/>
  <c r="AY810" i="2"/>
  <c r="AX813" i="2"/>
  <c r="AY818" i="2"/>
  <c r="AX820" i="2"/>
  <c r="AY822" i="2"/>
  <c r="AX8" i="2"/>
  <c r="AY13" i="2"/>
  <c r="AX16" i="2"/>
  <c r="AY23" i="2"/>
  <c r="AX24" i="2"/>
  <c r="AX26" i="2"/>
  <c r="AX28" i="2"/>
  <c r="AY35" i="2"/>
  <c r="BA35" i="2" s="1"/>
  <c r="AX36" i="2"/>
  <c r="AY40" i="2"/>
  <c r="AX668" i="2"/>
  <c r="AY674" i="2"/>
  <c r="AY679" i="2"/>
  <c r="AX684" i="2"/>
  <c r="AX686" i="2"/>
  <c r="AY695" i="2"/>
  <c r="AY697" i="2"/>
  <c r="AY698" i="2"/>
  <c r="AX702" i="2"/>
  <c r="AY721" i="2"/>
  <c r="AX731" i="2"/>
  <c r="AY737" i="2"/>
  <c r="AX747" i="2"/>
  <c r="AY753" i="2"/>
  <c r="AX763" i="2"/>
  <c r="AY769" i="2"/>
  <c r="AY777" i="2"/>
  <c r="AY794" i="2"/>
  <c r="AX797" i="2"/>
  <c r="AY802" i="2"/>
  <c r="AY805" i="2"/>
  <c r="AX807" i="2"/>
  <c r="AX809" i="2"/>
  <c r="AY813" i="2"/>
  <c r="AX815" i="2"/>
  <c r="AX817" i="2"/>
  <c r="AX819" i="2"/>
  <c r="AX821" i="2"/>
  <c r="AY8" i="2"/>
  <c r="AX9" i="2"/>
  <c r="AY16" i="2"/>
  <c r="AX17" i="2"/>
  <c r="AY18" i="2"/>
  <c r="AX19" i="2"/>
  <c r="AX22" i="2"/>
  <c r="AY24" i="2"/>
  <c r="BA24" i="2" s="1"/>
  <c r="AY28" i="2"/>
  <c r="AX30" i="2"/>
  <c r="AX34" i="2"/>
  <c r="AY36" i="2"/>
  <c r="AX42" i="2"/>
  <c r="AY43" i="2"/>
  <c r="AX50" i="2"/>
  <c r="AY51" i="2"/>
  <c r="AY55" i="2"/>
  <c r="AX57" i="2"/>
  <c r="AY58" i="2"/>
  <c r="AX59" i="2"/>
  <c r="AZ59" i="2" s="1"/>
  <c r="AY61" i="2"/>
  <c r="AY81" i="2"/>
  <c r="AX83" i="2"/>
  <c r="AY89" i="2"/>
  <c r="AX91" i="2"/>
  <c r="AY94" i="2"/>
  <c r="AY97" i="2"/>
  <c r="AY101" i="2"/>
  <c r="AY105" i="2"/>
  <c r="BA105" i="2" s="1"/>
  <c r="AX672" i="2"/>
  <c r="AX710" i="2"/>
  <c r="AX719" i="2"/>
  <c r="AY725" i="2"/>
  <c r="AX735" i="2"/>
  <c r="AY741" i="2"/>
  <c r="AX751" i="2"/>
  <c r="AY757" i="2"/>
  <c r="BA757" i="2" s="1"/>
  <c r="AX767" i="2"/>
  <c r="AY773" i="2"/>
  <c r="AY778" i="2"/>
  <c r="AX783" i="2"/>
  <c r="AX785" i="2"/>
  <c r="AX789" i="2"/>
  <c r="AY790" i="2"/>
  <c r="AX793" i="2"/>
  <c r="AY797" i="2"/>
  <c r="AX799" i="2"/>
  <c r="AX801" i="2"/>
  <c r="AX803" i="2"/>
  <c r="AY809" i="2"/>
  <c r="BA809" i="2" s="1"/>
  <c r="AX811" i="2"/>
  <c r="AY817" i="2"/>
  <c r="AY821" i="2"/>
  <c r="AX6" i="2"/>
  <c r="AY9" i="2"/>
  <c r="AX12" i="2"/>
  <c r="AY17" i="2"/>
  <c r="BA17" i="2" s="1"/>
  <c r="AY19" i="2"/>
  <c r="AX20" i="2"/>
  <c r="AY27" i="2"/>
  <c r="AY30" i="2"/>
  <c r="AY31" i="2"/>
  <c r="AX32" i="2"/>
  <c r="AX39" i="2"/>
  <c r="AY42" i="2"/>
  <c r="AX44" i="2"/>
  <c r="AX676" i="2"/>
  <c r="AY682" i="2"/>
  <c r="AY687" i="2"/>
  <c r="AX690" i="2"/>
  <c r="AX700" i="2"/>
  <c r="AX706" i="2"/>
  <c r="AZ706" i="2" s="1"/>
  <c r="AX709" i="2"/>
  <c r="AX712" i="2"/>
  <c r="AX723" i="2"/>
  <c r="AY729" i="2"/>
  <c r="AX739" i="2"/>
  <c r="AY745" i="2"/>
  <c r="AX755" i="2"/>
  <c r="AY761" i="2"/>
  <c r="AX771" i="2"/>
  <c r="AY789" i="2"/>
  <c r="BA789" i="2" s="1"/>
  <c r="AX791" i="2"/>
  <c r="AY793" i="2"/>
  <c r="AX795" i="2"/>
  <c r="AY801" i="2"/>
  <c r="AY812" i="2"/>
  <c r="AY6" i="2"/>
  <c r="AY12" i="2"/>
  <c r="AX13" i="2"/>
  <c r="AY20" i="2"/>
  <c r="AY29" i="2"/>
  <c r="AY32" i="2"/>
  <c r="AX38" i="2"/>
  <c r="AY39" i="2"/>
  <c r="AX40" i="2"/>
  <c r="AX46" i="2"/>
  <c r="AY47" i="2"/>
  <c r="BA47" i="2" s="1"/>
  <c r="AY54" i="2"/>
  <c r="AX63" i="2"/>
  <c r="AY65" i="2"/>
  <c r="BA65" i="2" s="1"/>
  <c r="AY69" i="2"/>
  <c r="AX71" i="2"/>
  <c r="AX72" i="2"/>
  <c r="AX73" i="2"/>
  <c r="AX75" i="2"/>
  <c r="AX77" i="2"/>
  <c r="AX79" i="2"/>
  <c r="AY85" i="2"/>
  <c r="AX87" i="2"/>
  <c r="AY93" i="2"/>
  <c r="AY96" i="2"/>
  <c r="AX99" i="2"/>
  <c r="AY102" i="2"/>
  <c r="AY46" i="2"/>
  <c r="AY60" i="2"/>
  <c r="AY64" i="2"/>
  <c r="AX76" i="2"/>
  <c r="AY77" i="2"/>
  <c r="AX81" i="2"/>
  <c r="AX85" i="2"/>
  <c r="AX89" i="2"/>
  <c r="AX93" i="2"/>
  <c r="AY100" i="2"/>
  <c r="AX103" i="2"/>
  <c r="AY106" i="2"/>
  <c r="AY108" i="2"/>
  <c r="AX115" i="2"/>
  <c r="AY116" i="2"/>
  <c r="AX122" i="2"/>
  <c r="AY123" i="2"/>
  <c r="AY125" i="2"/>
  <c r="AY137" i="2"/>
  <c r="AY154" i="2"/>
  <c r="AX166" i="2"/>
  <c r="AY170" i="2"/>
  <c r="AX182" i="2"/>
  <c r="AY187" i="2"/>
  <c r="BA187" i="2" s="1"/>
  <c r="AY199" i="2"/>
  <c r="AX217" i="2"/>
  <c r="AX226" i="2"/>
  <c r="AY230" i="2"/>
  <c r="AY50" i="2"/>
  <c r="AX54" i="2"/>
  <c r="AX58" i="2"/>
  <c r="AX95" i="2"/>
  <c r="AX97" i="2"/>
  <c r="AZ97" i="2" s="1"/>
  <c r="AY98" i="2"/>
  <c r="AX107" i="2"/>
  <c r="AX109" i="2"/>
  <c r="AY115" i="2"/>
  <c r="BA115" i="2" s="1"/>
  <c r="AX117" i="2"/>
  <c r="AX119" i="2"/>
  <c r="AY149" i="2"/>
  <c r="AX156" i="2"/>
  <c r="AX159" i="2"/>
  <c r="AX160" i="2"/>
  <c r="AX162" i="2"/>
  <c r="AY163" i="2"/>
  <c r="BA163" i="2" s="1"/>
  <c r="AY166" i="2"/>
  <c r="AX178" i="2"/>
  <c r="AY179" i="2"/>
  <c r="BA179" i="2" s="1"/>
  <c r="AY182" i="2"/>
  <c r="AY186" i="2"/>
  <c r="AY191" i="2"/>
  <c r="AX194" i="2"/>
  <c r="AY203" i="2"/>
  <c r="AX205" i="2"/>
  <c r="AX206" i="2"/>
  <c r="AY207" i="2"/>
  <c r="BA207" i="2" s="1"/>
  <c r="AX209" i="2"/>
  <c r="AX210" i="2"/>
  <c r="AY211" i="2"/>
  <c r="AX213" i="2"/>
  <c r="AX214" i="2"/>
  <c r="AY218" i="2"/>
  <c r="AY223" i="2"/>
  <c r="AX225" i="2"/>
  <c r="AY226" i="2"/>
  <c r="AX152" i="2"/>
  <c r="AX155" i="2"/>
  <c r="AX157" i="2"/>
  <c r="AX161" i="2"/>
  <c r="AX174" i="2"/>
  <c r="AZ174" i="2" s="1"/>
  <c r="AY178" i="2"/>
  <c r="BA178" i="2" s="1"/>
  <c r="AY194" i="2"/>
  <c r="AX200" i="2"/>
  <c r="AY210" i="2"/>
  <c r="AY214" i="2"/>
  <c r="AX48" i="2"/>
  <c r="AX53" i="2"/>
  <c r="AX56" i="2"/>
  <c r="AX67" i="2"/>
  <c r="AX69" i="2"/>
  <c r="AY73" i="2"/>
  <c r="AY74" i="2"/>
  <c r="AY78" i="2"/>
  <c r="AY82" i="2"/>
  <c r="AY86" i="2"/>
  <c r="AY90" i="2"/>
  <c r="AX105" i="2"/>
  <c r="AX111" i="2"/>
  <c r="AY112" i="2"/>
  <c r="BA112" i="2" s="1"/>
  <c r="AY119" i="2"/>
  <c r="AX151" i="2"/>
  <c r="AY156" i="2"/>
  <c r="AY158" i="2"/>
  <c r="AY162" i="2"/>
  <c r="AY175" i="2"/>
  <c r="AX190" i="2"/>
  <c r="AX201" i="2"/>
  <c r="AY206" i="2"/>
  <c r="AX222" i="2"/>
  <c r="AX52" i="2"/>
  <c r="AX61" i="2"/>
  <c r="AX65" i="2"/>
  <c r="AY68" i="2"/>
  <c r="AX101" i="2"/>
  <c r="AX104" i="2"/>
  <c r="AY111" i="2"/>
  <c r="AX113" i="2"/>
  <c r="AX121" i="2"/>
  <c r="AX123" i="2"/>
  <c r="AX124" i="2"/>
  <c r="AX125" i="2"/>
  <c r="AY126" i="2"/>
  <c r="AX128" i="2"/>
  <c r="AX129" i="2"/>
  <c r="AY130" i="2"/>
  <c r="AX132" i="2"/>
  <c r="AX133" i="2"/>
  <c r="AY134" i="2"/>
  <c r="AX136" i="2"/>
  <c r="AX137" i="2"/>
  <c r="AY138" i="2"/>
  <c r="AX140" i="2"/>
  <c r="AX141" i="2"/>
  <c r="AY142" i="2"/>
  <c r="AX144" i="2"/>
  <c r="AX145" i="2"/>
  <c r="AY146" i="2"/>
  <c r="AY150" i="2"/>
  <c r="AX153" i="2"/>
  <c r="AY157" i="2"/>
  <c r="AY161" i="2"/>
  <c r="AX170" i="2"/>
  <c r="AY171" i="2"/>
  <c r="BA171" i="2" s="1"/>
  <c r="AY174" i="2"/>
  <c r="AY190" i="2"/>
  <c r="BA190" i="2" s="1"/>
  <c r="AX197" i="2"/>
  <c r="AX198" i="2"/>
  <c r="AY201" i="2"/>
  <c r="AX202" i="2"/>
  <c r="AY219" i="2"/>
  <c r="AX221" i="2"/>
  <c r="AY222" i="2"/>
  <c r="AY227" i="2"/>
  <c r="AX229" i="2"/>
  <c r="AX230" i="2"/>
  <c r="AY129" i="2"/>
  <c r="AY133" i="2"/>
  <c r="AY141" i="2"/>
  <c r="AY145" i="2"/>
  <c r="AX149" i="2"/>
  <c r="AY153" i="2"/>
  <c r="AY167" i="2"/>
  <c r="AY183" i="2"/>
  <c r="BA183" i="2" s="1"/>
  <c r="AX186" i="2"/>
  <c r="AX193" i="2"/>
  <c r="AY195" i="2"/>
  <c r="AY198" i="2"/>
  <c r="AY202" i="2"/>
  <c r="AY215" i="2"/>
  <c r="AX218" i="2"/>
  <c r="AY229" i="2"/>
  <c r="AY808" i="2"/>
  <c r="AX780" i="2"/>
  <c r="AX822" i="2"/>
  <c r="AX814" i="2"/>
  <c r="AX798" i="2"/>
  <c r="AY814" i="2"/>
  <c r="AY800" i="2"/>
  <c r="AX808" i="2"/>
  <c r="AY776" i="2"/>
  <c r="AY699" i="2"/>
  <c r="AX681" i="2"/>
  <c r="AY811" i="2"/>
  <c r="BA811" i="2" s="1"/>
  <c r="AY795" i="2"/>
  <c r="AY787" i="2"/>
  <c r="AX782" i="2"/>
  <c r="AY771" i="2"/>
  <c r="AX766" i="2"/>
  <c r="AY755" i="2"/>
  <c r="AX750" i="2"/>
  <c r="AY739" i="2"/>
  <c r="AX734" i="2"/>
  <c r="AY723" i="2"/>
  <c r="AX718" i="2"/>
  <c r="AY691" i="2"/>
  <c r="AY689" i="2"/>
  <c r="AY768" i="2"/>
  <c r="AY752" i="2"/>
  <c r="AY736" i="2"/>
  <c r="AY720" i="2"/>
  <c r="AX701" i="2"/>
  <c r="AY616" i="2"/>
  <c r="AX632" i="2"/>
  <c r="AY704" i="2"/>
  <c r="AY688" i="2"/>
  <c r="AX683" i="2"/>
  <c r="AY672" i="2"/>
  <c r="BA672" i="2" s="1"/>
  <c r="AX667" i="2"/>
  <c r="AY656" i="2"/>
  <c r="AX651" i="2"/>
  <c r="AY640" i="2"/>
  <c r="AY634" i="2"/>
  <c r="AY633" i="2"/>
  <c r="AX620" i="2"/>
  <c r="AY610" i="2"/>
  <c r="AY588" i="2"/>
  <c r="AY673" i="2"/>
  <c r="AY657" i="2"/>
  <c r="AY641" i="2"/>
  <c r="AX616" i="2"/>
  <c r="AY621" i="2"/>
  <c r="AY605" i="2"/>
  <c r="AY589" i="2"/>
  <c r="AY581" i="2"/>
  <c r="AX576" i="2"/>
  <c r="AY565" i="2"/>
  <c r="AX560" i="2"/>
  <c r="AX531" i="2"/>
  <c r="AX545" i="2"/>
  <c r="AX541" i="2"/>
  <c r="AX525" i="2"/>
  <c r="AX537" i="2"/>
  <c r="AY525" i="2"/>
  <c r="AY584" i="2"/>
  <c r="BA584" i="2" s="1"/>
  <c r="AY568" i="2"/>
  <c r="AY538" i="2"/>
  <c r="AY522" i="2"/>
  <c r="AY514" i="2"/>
  <c r="AX509" i="2"/>
  <c r="AY498" i="2"/>
  <c r="AX493" i="2"/>
  <c r="AY482" i="2"/>
  <c r="BA482" i="2" s="1"/>
  <c r="AX477" i="2"/>
  <c r="AY465" i="2"/>
  <c r="AY449" i="2"/>
  <c r="AY507" i="2"/>
  <c r="AY491" i="2"/>
  <c r="AY475" i="2"/>
  <c r="BA475" i="2" s="1"/>
  <c r="AX459" i="2"/>
  <c r="AX453" i="2"/>
  <c r="AY459" i="2"/>
  <c r="AX447" i="2"/>
  <c r="AX439" i="2"/>
  <c r="AY416" i="2"/>
  <c r="AY410" i="2"/>
  <c r="AX424" i="2"/>
  <c r="AY462" i="2"/>
  <c r="AX445" i="2"/>
  <c r="AX441" i="2"/>
  <c r="AY432" i="2"/>
  <c r="AY431" i="2"/>
  <c r="AY422" i="2"/>
  <c r="AY406" i="2"/>
  <c r="AY423" i="2"/>
  <c r="AY407" i="2"/>
  <c r="AY399" i="2"/>
  <c r="AX818" i="2"/>
  <c r="AX804" i="2"/>
  <c r="AX784" i="2"/>
  <c r="AX810" i="2"/>
  <c r="AX796" i="2"/>
  <c r="AX788" i="2"/>
  <c r="AY792" i="2"/>
  <c r="AX768" i="2"/>
  <c r="AX760" i="2"/>
  <c r="AX752" i="2"/>
  <c r="AX744" i="2"/>
  <c r="AX736" i="2"/>
  <c r="AX728" i="2"/>
  <c r="AX720" i="2"/>
  <c r="AX695" i="2"/>
  <c r="AX693" i="2"/>
  <c r="AX685" i="2"/>
  <c r="AY815" i="2"/>
  <c r="AY799" i="2"/>
  <c r="AY783" i="2"/>
  <c r="BA783" i="2" s="1"/>
  <c r="AX778" i="2"/>
  <c r="AY767" i="2"/>
  <c r="AX762" i="2"/>
  <c r="AY751" i="2"/>
  <c r="AX746" i="2"/>
  <c r="AY735" i="2"/>
  <c r="AX730" i="2"/>
  <c r="AY719" i="2"/>
  <c r="AY709" i="2"/>
  <c r="AY708" i="2"/>
  <c r="AX705" i="2"/>
  <c r="AY772" i="2"/>
  <c r="AY756" i="2"/>
  <c r="AY740" i="2"/>
  <c r="AY724" i="2"/>
  <c r="AX677" i="2"/>
  <c r="AX673" i="2"/>
  <c r="AX665" i="2"/>
  <c r="AX657" i="2"/>
  <c r="AX649" i="2"/>
  <c r="AX641" i="2"/>
  <c r="AY630" i="2"/>
  <c r="AY629" i="2"/>
  <c r="AX612" i="2"/>
  <c r="AY596" i="2"/>
  <c r="AX610" i="2"/>
  <c r="AX600" i="2"/>
  <c r="AY692" i="2"/>
  <c r="AY684" i="2"/>
  <c r="BA684" i="2" s="1"/>
  <c r="AX679" i="2"/>
  <c r="AY668" i="2"/>
  <c r="AX663" i="2"/>
  <c r="AY652" i="2"/>
  <c r="AX647" i="2"/>
  <c r="AY636" i="2"/>
  <c r="AY626" i="2"/>
  <c r="AX606" i="2"/>
  <c r="AY661" i="2"/>
  <c r="AY645" i="2"/>
  <c r="AX592" i="2"/>
  <c r="AY625" i="2"/>
  <c r="AY609" i="2"/>
  <c r="AY593" i="2"/>
  <c r="AY577" i="2"/>
  <c r="AX572" i="2"/>
  <c r="AY561" i="2"/>
  <c r="AX556" i="2"/>
  <c r="AY533" i="2"/>
  <c r="AX594" i="2"/>
  <c r="AX586" i="2"/>
  <c r="AX578" i="2"/>
  <c r="AX570" i="2"/>
  <c r="AX562" i="2"/>
  <c r="AY543" i="2"/>
  <c r="AX521" i="2"/>
  <c r="AY572" i="2"/>
  <c r="AY556" i="2"/>
  <c r="AX549" i="2"/>
  <c r="AX535" i="2"/>
  <c r="AY542" i="2"/>
  <c r="BA542" i="2" s="1"/>
  <c r="AY526" i="2"/>
  <c r="AY510" i="2"/>
  <c r="BA510" i="2" s="1"/>
  <c r="AX505" i="2"/>
  <c r="AY494" i="2"/>
  <c r="AX489" i="2"/>
  <c r="AY478" i="2"/>
  <c r="BA478" i="2" s="1"/>
  <c r="AX461" i="2"/>
  <c r="AX449" i="2"/>
  <c r="AY511" i="2"/>
  <c r="AY495" i="2"/>
  <c r="BA495" i="2" s="1"/>
  <c r="AY479" i="2"/>
  <c r="AX511" i="2"/>
  <c r="AX503" i="2"/>
  <c r="AX495" i="2"/>
  <c r="AY806" i="2"/>
  <c r="AY780" i="2"/>
  <c r="AX816" i="2"/>
  <c r="AX800" i="2"/>
  <c r="AY816" i="2"/>
  <c r="AY798" i="2"/>
  <c r="AX806" i="2"/>
  <c r="AX776" i="2"/>
  <c r="AY701" i="2"/>
  <c r="AY681" i="2"/>
  <c r="AX707" i="2"/>
  <c r="AY803" i="2"/>
  <c r="AX790" i="2"/>
  <c r="AY779" i="2"/>
  <c r="AX774" i="2"/>
  <c r="AY763" i="2"/>
  <c r="BA763" i="2" s="1"/>
  <c r="AX758" i="2"/>
  <c r="AY747" i="2"/>
  <c r="AX742" i="2"/>
  <c r="AY731" i="2"/>
  <c r="AX726" i="2"/>
  <c r="AY693" i="2"/>
  <c r="AX689" i="2"/>
  <c r="AY760" i="2"/>
  <c r="AY744" i="2"/>
  <c r="AY728" i="2"/>
  <c r="BA728" i="2" s="1"/>
  <c r="AX699" i="2"/>
  <c r="AY618" i="2"/>
  <c r="AX624" i="2"/>
  <c r="AY696" i="2"/>
  <c r="AY680" i="2"/>
  <c r="AX675" i="2"/>
  <c r="AY664" i="2"/>
  <c r="BA664" i="2" s="1"/>
  <c r="AX659" i="2"/>
  <c r="AY648" i="2"/>
  <c r="AX643" i="2"/>
  <c r="AX622" i="2"/>
  <c r="AY608" i="2"/>
  <c r="AX588" i="2"/>
  <c r="AY665" i="2"/>
  <c r="AY649" i="2"/>
  <c r="BA649" i="2" s="1"/>
  <c r="AX618" i="2"/>
  <c r="AX602" i="2"/>
  <c r="AY613" i="2"/>
  <c r="AY597" i="2"/>
  <c r="AX584" i="2"/>
  <c r="AY573" i="2"/>
  <c r="AX568" i="2"/>
  <c r="AY557" i="2"/>
  <c r="BA557" i="2" s="1"/>
  <c r="AX529" i="2"/>
  <c r="AX553" i="2"/>
  <c r="AX543" i="2"/>
  <c r="AX527" i="2"/>
  <c r="AX519" i="2"/>
  <c r="AY547" i="2"/>
  <c r="AY546" i="2"/>
  <c r="AX539" i="2"/>
  <c r="AY527" i="2"/>
  <c r="AY576" i="2"/>
  <c r="AY560" i="2"/>
  <c r="AY530" i="2"/>
  <c r="AX517" i="2"/>
  <c r="AY506" i="2"/>
  <c r="AX501" i="2"/>
  <c r="AY490" i="2"/>
  <c r="AX485" i="2"/>
  <c r="AY474" i="2"/>
  <c r="AY467" i="2"/>
  <c r="AY515" i="2"/>
  <c r="AY499" i="2"/>
  <c r="AY483" i="2"/>
  <c r="AX457" i="2"/>
  <c r="AX469" i="2"/>
  <c r="AY457" i="2"/>
  <c r="AY453" i="2"/>
  <c r="AX443" i="2"/>
  <c r="AX435" i="2"/>
  <c r="AX426" i="2"/>
  <c r="AY414" i="2"/>
  <c r="AX410" i="2"/>
  <c r="AY441" i="2"/>
  <c r="AX430" i="2"/>
  <c r="AX422" i="2"/>
  <c r="AY470" i="2"/>
  <c r="AY424" i="2"/>
  <c r="AX406" i="2"/>
  <c r="AY415" i="2"/>
  <c r="AX402" i="2"/>
  <c r="AY820" i="2"/>
  <c r="AY819" i="2"/>
  <c r="BA819" i="2" s="1"/>
  <c r="AX802" i="2"/>
  <c r="AY784" i="2"/>
  <c r="AX812" i="2"/>
  <c r="AX794" i="2"/>
  <c r="AY788" i="2"/>
  <c r="AX792" i="2"/>
  <c r="AX772" i="2"/>
  <c r="AX764" i="2"/>
  <c r="AX756" i="2"/>
  <c r="AX748" i="2"/>
  <c r="AX740" i="2"/>
  <c r="AX732" i="2"/>
  <c r="AX724" i="2"/>
  <c r="AX716" i="2"/>
  <c r="AY713" i="2"/>
  <c r="AY712" i="2"/>
  <c r="AX697" i="2"/>
  <c r="AX715" i="2"/>
  <c r="AX691" i="2"/>
  <c r="AY685" i="2"/>
  <c r="AY807" i="2"/>
  <c r="AY791" i="2"/>
  <c r="AX786" i="2"/>
  <c r="AY775" i="2"/>
  <c r="AX770" i="2"/>
  <c r="AY759" i="2"/>
  <c r="AX754" i="2"/>
  <c r="AY743" i="2"/>
  <c r="AX738" i="2"/>
  <c r="AY727" i="2"/>
  <c r="AX722" i="2"/>
  <c r="AX703" i="2"/>
  <c r="AY764" i="2"/>
  <c r="AY748" i="2"/>
  <c r="BA748" i="2" s="1"/>
  <c r="AY732" i="2"/>
  <c r="AY716" i="2"/>
  <c r="AX711" i="2"/>
  <c r="AY677" i="2"/>
  <c r="AX669" i="2"/>
  <c r="AX661" i="2"/>
  <c r="AX653" i="2"/>
  <c r="AX645" i="2"/>
  <c r="AX637" i="2"/>
  <c r="AX614" i="2"/>
  <c r="AY602" i="2"/>
  <c r="AX596" i="2"/>
  <c r="AX608" i="2"/>
  <c r="AY600" i="2"/>
  <c r="AY700" i="2"/>
  <c r="AX687" i="2"/>
  <c r="AY676" i="2"/>
  <c r="AX671" i="2"/>
  <c r="AY660" i="2"/>
  <c r="AX655" i="2"/>
  <c r="AY644" i="2"/>
  <c r="AX639" i="2"/>
  <c r="AY624" i="2"/>
  <c r="AX604" i="2"/>
  <c r="AY669" i="2"/>
  <c r="AY653" i="2"/>
  <c r="AY637" i="2"/>
  <c r="AX628" i="2"/>
  <c r="AY592" i="2"/>
  <c r="AY617" i="2"/>
  <c r="AY601" i="2"/>
  <c r="AY585" i="2"/>
  <c r="BA585" i="2" s="1"/>
  <c r="AX580" i="2"/>
  <c r="AY569" i="2"/>
  <c r="AX564" i="2"/>
  <c r="AY551" i="2"/>
  <c r="AY550" i="2"/>
  <c r="AY535" i="2"/>
  <c r="AY519" i="2"/>
  <c r="AX598" i="2"/>
  <c r="AX590" i="2"/>
  <c r="AX582" i="2"/>
  <c r="AX574" i="2"/>
  <c r="AX566" i="2"/>
  <c r="AX558" i="2"/>
  <c r="AY541" i="2"/>
  <c r="AX523" i="2"/>
  <c r="AY580" i="2"/>
  <c r="AY564" i="2"/>
  <c r="AX533" i="2"/>
  <c r="AY534" i="2"/>
  <c r="AY518" i="2"/>
  <c r="AX513" i="2"/>
  <c r="AY502" i="2"/>
  <c r="BA502" i="2" s="1"/>
  <c r="AX497" i="2"/>
  <c r="AY486" i="2"/>
  <c r="AX481" i="2"/>
  <c r="AX463" i="2"/>
  <c r="AY503" i="2"/>
  <c r="AY487" i="2"/>
  <c r="BA487" i="2" s="1"/>
  <c r="AX515" i="2"/>
  <c r="AX507" i="2"/>
  <c r="AX499" i="2"/>
  <c r="AX491" i="2"/>
  <c r="AX483" i="2"/>
  <c r="AX475" i="2"/>
  <c r="AY445" i="2"/>
  <c r="AY466" i="2"/>
  <c r="AY411" i="2"/>
  <c r="AY403" i="2"/>
  <c r="BA403" i="2" s="1"/>
  <c r="AX404" i="2"/>
  <c r="AX396" i="2"/>
  <c r="AX388" i="2"/>
  <c r="AX378" i="2"/>
  <c r="AY394" i="2"/>
  <c r="BA394" i="2" s="1"/>
  <c r="AX367" i="2"/>
  <c r="AY358" i="2"/>
  <c r="AY362" i="2"/>
  <c r="AY377" i="2"/>
  <c r="AY363" i="2"/>
  <c r="AX370" i="2"/>
  <c r="AX354" i="2"/>
  <c r="AY342" i="2"/>
  <c r="AY351" i="2"/>
  <c r="AY343" i="2"/>
  <c r="AX338" i="2"/>
  <c r="AY326" i="2"/>
  <c r="AX321" i="2"/>
  <c r="AY313" i="2"/>
  <c r="AY309" i="2"/>
  <c r="AY314" i="2"/>
  <c r="AX309" i="2"/>
  <c r="AY294" i="2"/>
  <c r="AX291" i="2"/>
  <c r="AX296" i="2"/>
  <c r="AY289" i="2"/>
  <c r="AX281" i="2"/>
  <c r="AX289" i="2"/>
  <c r="AY288" i="2"/>
  <c r="AX275" i="2"/>
  <c r="AY268" i="2"/>
  <c r="AY275" i="2"/>
  <c r="AX247" i="2"/>
  <c r="AX266" i="2"/>
  <c r="AX258" i="2"/>
  <c r="AY246" i="2"/>
  <c r="AX232" i="2"/>
  <c r="AY225" i="2"/>
  <c r="AX220" i="2"/>
  <c r="AY209" i="2"/>
  <c r="AX204" i="2"/>
  <c r="AY197" i="2"/>
  <c r="AY189" i="2"/>
  <c r="AY232" i="2"/>
  <c r="AX227" i="2"/>
  <c r="AY216" i="2"/>
  <c r="AX211" i="2"/>
  <c r="AY196" i="2"/>
  <c r="AX189" i="2"/>
  <c r="AY148" i="2"/>
  <c r="AX187" i="2"/>
  <c r="AY176" i="2"/>
  <c r="AX171" i="2"/>
  <c r="AX158" i="2"/>
  <c r="AX188" i="2"/>
  <c r="AY181" i="2"/>
  <c r="AX176" i="2"/>
  <c r="AY165" i="2"/>
  <c r="AX139" i="2"/>
  <c r="AY128" i="2"/>
  <c r="AY139" i="2"/>
  <c r="AX134" i="2"/>
  <c r="AY122" i="2"/>
  <c r="AY113" i="2"/>
  <c r="BA113" i="2" s="1"/>
  <c r="AX98" i="2"/>
  <c r="AY80" i="2"/>
  <c r="AX82" i="2"/>
  <c r="AY72" i="2"/>
  <c r="AY66" i="2"/>
  <c r="BA66" i="2" s="1"/>
  <c r="AY59" i="2"/>
  <c r="AY45" i="2"/>
  <c r="AY44" i="2"/>
  <c r="AX25" i="2"/>
  <c r="AX23" i="2"/>
  <c r="AY10" i="2"/>
  <c r="AX7" i="2"/>
  <c r="AX451" i="2"/>
  <c r="AX467" i="2"/>
  <c r="AX412" i="2"/>
  <c r="AY437" i="2"/>
  <c r="BA437" i="2" s="1"/>
  <c r="AY458" i="2"/>
  <c r="AX437" i="2"/>
  <c r="AX420" i="2"/>
  <c r="AX416" i="2"/>
  <c r="AX398" i="2"/>
  <c r="AX380" i="2"/>
  <c r="AX376" i="2"/>
  <c r="AY380" i="2"/>
  <c r="AY398" i="2"/>
  <c r="AX358" i="2"/>
  <c r="AY350" i="2"/>
  <c r="AX362" i="2"/>
  <c r="AY381" i="2"/>
  <c r="AY366" i="2"/>
  <c r="AY346" i="2"/>
  <c r="AY322" i="2"/>
  <c r="AY339" i="2"/>
  <c r="AX334" i="2"/>
  <c r="AX322" i="2"/>
  <c r="AY329" i="2"/>
  <c r="AX328" i="2"/>
  <c r="AX320" i="2"/>
  <c r="AY297" i="2"/>
  <c r="AY310" i="2"/>
  <c r="AX305" i="2"/>
  <c r="AY302" i="2"/>
  <c r="AY301" i="2"/>
  <c r="AX285" i="2"/>
  <c r="AY276" i="2"/>
  <c r="AY270" i="2"/>
  <c r="AX268" i="2"/>
  <c r="AX273" i="2"/>
  <c r="AY264" i="2"/>
  <c r="AY265" i="2"/>
  <c r="AX256" i="2"/>
  <c r="AX251" i="2"/>
  <c r="AY250" i="2"/>
  <c r="AX243" i="2"/>
  <c r="AY241" i="2"/>
  <c r="AX239" i="2"/>
  <c r="AX237" i="2"/>
  <c r="AX233" i="2"/>
  <c r="AY221" i="2"/>
  <c r="AX216" i="2"/>
  <c r="AY205" i="2"/>
  <c r="AX199" i="2"/>
  <c r="AY192" i="2"/>
  <c r="AY193" i="2"/>
  <c r="AY231" i="2"/>
  <c r="AY228" i="2"/>
  <c r="AX223" i="2"/>
  <c r="AY212" i="2"/>
  <c r="AX207" i="2"/>
  <c r="AX196" i="2"/>
  <c r="AY155" i="2"/>
  <c r="AX195" i="2"/>
  <c r="AY188" i="2"/>
  <c r="AX183" i="2"/>
  <c r="AY172" i="2"/>
  <c r="AX167" i="2"/>
  <c r="AY143" i="2"/>
  <c r="AY177" i="2"/>
  <c r="AX172" i="2"/>
  <c r="AY160" i="2"/>
  <c r="AY159" i="2"/>
  <c r="AX177" i="2"/>
  <c r="AX169" i="2"/>
  <c r="AX147" i="2"/>
  <c r="AY140" i="2"/>
  <c r="AX135" i="2"/>
  <c r="AY124" i="2"/>
  <c r="AX118" i="2"/>
  <c r="AY135" i="2"/>
  <c r="AX130" i="2"/>
  <c r="AY121" i="2"/>
  <c r="AX114" i="2"/>
  <c r="AY109" i="2"/>
  <c r="AY104" i="2"/>
  <c r="AY103" i="2"/>
  <c r="AY110" i="2"/>
  <c r="AX106" i="2"/>
  <c r="AZ106" i="2" s="1"/>
  <c r="AY84" i="2"/>
  <c r="AY76" i="2"/>
  <c r="AY75" i="2"/>
  <c r="AX94" i="2"/>
  <c r="AY83" i="2"/>
  <c r="AX68" i="2"/>
  <c r="AX60" i="2"/>
  <c r="AX55" i="2"/>
  <c r="AX66" i="2"/>
  <c r="AY49" i="2"/>
  <c r="BA49" i="2" s="1"/>
  <c r="AX37" i="2"/>
  <c r="AX51" i="2"/>
  <c r="AY37" i="2"/>
  <c r="AX29" i="2"/>
  <c r="AY34" i="2"/>
  <c r="AX21" i="2"/>
  <c r="AY21" i="2"/>
  <c r="AY7" i="2"/>
  <c r="BA7" i="2" s="1"/>
  <c r="AX120" i="2"/>
  <c r="AX150" i="2"/>
  <c r="AX142" i="2"/>
  <c r="AZ142" i="2" s="1"/>
  <c r="AY131" i="2"/>
  <c r="AX102" i="2"/>
  <c r="AY88" i="2"/>
  <c r="AX92" i="2"/>
  <c r="AX84" i="2"/>
  <c r="AX90" i="2"/>
  <c r="AY67" i="2"/>
  <c r="AX62" i="2"/>
  <c r="AY52" i="2"/>
  <c r="AY33" i="2"/>
  <c r="AX27" i="2"/>
  <c r="AY15" i="2"/>
  <c r="AX10" i="2"/>
  <c r="AX487" i="2"/>
  <c r="AX479" i="2"/>
  <c r="AX455" i="2"/>
  <c r="AY427" i="2"/>
  <c r="AX394" i="2"/>
  <c r="AX390" i="2"/>
  <c r="AX384" i="2"/>
  <c r="AX408" i="2"/>
  <c r="AX400" i="2"/>
  <c r="AX392" i="2"/>
  <c r="AY402" i="2"/>
  <c r="AY376" i="2"/>
  <c r="AY371" i="2"/>
  <c r="AX350" i="2"/>
  <c r="AY385" i="2"/>
  <c r="BA385" i="2" s="1"/>
  <c r="AX366" i="2"/>
  <c r="AX359" i="2"/>
  <c r="AY367" i="2"/>
  <c r="AY334" i="2"/>
  <c r="AX346" i="2"/>
  <c r="AY335" i="2"/>
  <c r="AY325" i="2"/>
  <c r="AX316" i="2"/>
  <c r="AX297" i="2"/>
  <c r="AX317" i="2"/>
  <c r="AY306" i="2"/>
  <c r="AX300" i="2"/>
  <c r="AY293" i="2"/>
  <c r="AY287" i="2"/>
  <c r="AX279" i="2"/>
  <c r="AX287" i="2"/>
  <c r="AY280" i="2"/>
  <c r="AY272" i="2"/>
  <c r="AY269" i="2"/>
  <c r="AX260" i="2"/>
  <c r="AX253" i="2"/>
  <c r="AX262" i="2"/>
  <c r="AY254" i="2"/>
  <c r="AY256" i="2"/>
  <c r="AY238" i="2"/>
  <c r="AX228" i="2"/>
  <c r="AY217" i="2"/>
  <c r="AX212" i="2"/>
  <c r="AX192" i="2"/>
  <c r="AY200" i="2"/>
  <c r="AY185" i="2"/>
  <c r="AX203" i="2"/>
  <c r="AY224" i="2"/>
  <c r="AX219" i="2"/>
  <c r="AY208" i="2"/>
  <c r="AY184" i="2"/>
  <c r="AX179" i="2"/>
  <c r="AY168" i="2"/>
  <c r="AX163" i="2"/>
  <c r="AX184" i="2"/>
  <c r="AY173" i="2"/>
  <c r="BA173" i="2" s="1"/>
  <c r="AX168" i="2"/>
  <c r="AY152" i="2"/>
  <c r="AX154" i="2"/>
  <c r="AY144" i="2"/>
  <c r="BA144" i="2" s="1"/>
  <c r="AY136" i="2"/>
  <c r="AX131" i="2"/>
  <c r="AX126" i="2"/>
  <c r="AY107" i="2"/>
  <c r="AX116" i="2"/>
  <c r="AY114" i="2"/>
  <c r="AX100" i="2"/>
  <c r="AX70" i="2"/>
  <c r="AY95" i="2"/>
  <c r="AX49" i="2"/>
  <c r="AX41" i="2"/>
  <c r="AX47" i="2"/>
  <c r="AX35" i="2"/>
  <c r="AY25" i="2"/>
  <c r="AY38" i="2"/>
  <c r="AY22" i="2"/>
  <c r="BA22" i="2" s="1"/>
  <c r="AX465" i="2"/>
  <c r="AY428" i="2"/>
  <c r="AY446" i="2"/>
  <c r="BA446" i="2" s="1"/>
  <c r="AY434" i="2"/>
  <c r="AX418" i="2"/>
  <c r="AX414" i="2"/>
  <c r="AY419" i="2"/>
  <c r="AY395" i="2"/>
  <c r="AY391" i="2"/>
  <c r="AX374" i="2"/>
  <c r="AZ374" i="2" s="1"/>
  <c r="AX382" i="2"/>
  <c r="AY382" i="2"/>
  <c r="AY390" i="2"/>
  <c r="AY375" i="2"/>
  <c r="AY355" i="2"/>
  <c r="AY359" i="2"/>
  <c r="AY370" i="2"/>
  <c r="AY354" i="2"/>
  <c r="AY338" i="2"/>
  <c r="BA338" i="2" s="1"/>
  <c r="AX326" i="2"/>
  <c r="AY347" i="2"/>
  <c r="AX342" i="2"/>
  <c r="AX325" i="2"/>
  <c r="AY321" i="2"/>
  <c r="AX324" i="2"/>
  <c r="AY317" i="2"/>
  <c r="AY305" i="2"/>
  <c r="AY291" i="2"/>
  <c r="AY318" i="2"/>
  <c r="BA318" i="2" s="1"/>
  <c r="AX313" i="2"/>
  <c r="AX301" i="2"/>
  <c r="AY298" i="2"/>
  <c r="AX304" i="2"/>
  <c r="AY292" i="2"/>
  <c r="AX283" i="2"/>
  <c r="AY284" i="2"/>
  <c r="BA284" i="2" s="1"/>
  <c r="AX277" i="2"/>
  <c r="AX264" i="2"/>
  <c r="AY260" i="2"/>
  <c r="AX249" i="2"/>
  <c r="AX245" i="2"/>
  <c r="AZ245" i="2" s="1"/>
  <c r="AX241" i="2"/>
  <c r="AY243" i="2"/>
  <c r="AX235" i="2"/>
  <c r="AY242" i="2"/>
  <c r="AX224" i="2"/>
  <c r="AY213" i="2"/>
  <c r="AX208" i="2"/>
  <c r="AX185" i="2"/>
  <c r="AX231" i="2"/>
  <c r="AY220" i="2"/>
  <c r="AX215" i="2"/>
  <c r="AY204" i="2"/>
  <c r="AX191" i="2"/>
  <c r="AY180" i="2"/>
  <c r="AX175" i="2"/>
  <c r="AY164" i="2"/>
  <c r="BA164" i="2" s="1"/>
  <c r="AX148" i="2"/>
  <c r="AX143" i="2"/>
  <c r="AX180" i="2"/>
  <c r="AY169" i="2"/>
  <c r="BA169" i="2" s="1"/>
  <c r="AX164" i="2"/>
  <c r="AY151" i="2"/>
  <c r="AX181" i="2"/>
  <c r="AX173" i="2"/>
  <c r="AX165" i="2"/>
  <c r="AY147" i="2"/>
  <c r="AY132" i="2"/>
  <c r="AX127" i="2"/>
  <c r="AY120" i="2"/>
  <c r="AY118" i="2"/>
  <c r="AX138" i="2"/>
  <c r="AY127" i="2"/>
  <c r="AX110" i="2"/>
  <c r="AX96" i="2"/>
  <c r="AY117" i="2"/>
  <c r="AX112" i="2"/>
  <c r="AY92" i="2"/>
  <c r="AY99" i="2"/>
  <c r="AY91" i="2"/>
  <c r="AX86" i="2"/>
  <c r="AY70" i="2"/>
  <c r="AX64" i="2"/>
  <c r="AY53" i="2"/>
  <c r="AY62" i="2"/>
  <c r="AY71" i="2"/>
  <c r="AY63" i="2"/>
  <c r="AY57" i="2"/>
  <c r="AY41" i="2"/>
  <c r="AY48" i="2"/>
  <c r="AX43" i="2"/>
  <c r="AY26" i="2"/>
  <c r="AX15" i="2"/>
  <c r="AY14" i="2"/>
  <c r="AY11" i="2"/>
  <c r="AX146" i="2"/>
  <c r="AX108" i="2"/>
  <c r="AX74" i="2"/>
  <c r="AX88" i="2"/>
  <c r="AX80" i="2"/>
  <c r="AX78" i="2"/>
  <c r="AY87" i="2"/>
  <c r="AY79" i="2"/>
  <c r="AY56" i="2"/>
  <c r="BA56" i="2" s="1"/>
  <c r="AX45" i="2"/>
  <c r="AX31" i="2"/>
  <c r="AX33" i="2"/>
  <c r="AX18" i="2"/>
  <c r="AX11" i="2"/>
  <c r="AX14" i="2"/>
  <c r="AF4" i="2"/>
  <c r="AU4" i="2" s="1"/>
  <c r="AE4" i="2"/>
  <c r="AT4" i="2" s="1"/>
  <c r="AE5" i="2"/>
  <c r="AT5" i="2" s="1"/>
  <c r="AF5" i="2"/>
  <c r="AU5" i="2" s="1"/>
  <c r="AW4" i="2"/>
  <c r="AV5" i="2"/>
  <c r="AW5" i="2"/>
  <c r="AV4" i="2"/>
  <c r="AX4" i="2"/>
  <c r="AY5" i="2"/>
  <c r="AY4" i="2"/>
  <c r="AX5" i="2"/>
  <c r="BQ168" i="2" l="1"/>
  <c r="BR83" i="2"/>
  <c r="BQ643" i="2"/>
  <c r="BQ78" i="2"/>
  <c r="BR575" i="2"/>
  <c r="BR146" i="2"/>
  <c r="BQ747" i="2"/>
  <c r="BQ129" i="2"/>
  <c r="BR534" i="2"/>
  <c r="BR15" i="2"/>
  <c r="BR166" i="2"/>
  <c r="BQ145" i="2"/>
  <c r="BQ26" i="2"/>
  <c r="BR719" i="2"/>
  <c r="BQ58" i="2"/>
  <c r="BR798" i="2"/>
  <c r="BR582" i="2"/>
  <c r="BQ275" i="2"/>
  <c r="BQ161" i="2"/>
  <c r="BQ12" i="2"/>
  <c r="BA376" i="2"/>
  <c r="BA701" i="2"/>
  <c r="AZ206" i="2"/>
  <c r="BA725" i="2"/>
  <c r="BA456" i="2"/>
  <c r="BA388" i="2"/>
  <c r="BA312" i="2"/>
  <c r="BC312" i="2" s="1"/>
  <c r="BD312" i="2" s="1"/>
  <c r="BH312" i="2" s="1"/>
  <c r="BQ392" i="2"/>
  <c r="BR601" i="2"/>
  <c r="BA62" i="2"/>
  <c r="BA75" i="2"/>
  <c r="BA309" i="2"/>
  <c r="BC309" i="2" s="1"/>
  <c r="BG309" i="2" s="1"/>
  <c r="BA779" i="2"/>
  <c r="BA195" i="2"/>
  <c r="BC195" i="2" s="1"/>
  <c r="BD195" i="2" s="1"/>
  <c r="BH195" i="2" s="1"/>
  <c r="AZ170" i="2"/>
  <c r="BA156" i="2"/>
  <c r="BC156" i="2" s="1"/>
  <c r="BG156" i="2" s="1"/>
  <c r="BA81" i="2"/>
  <c r="BA642" i="2"/>
  <c r="BA472" i="2"/>
  <c r="BA477" i="2"/>
  <c r="AZ248" i="2"/>
  <c r="BR280" i="2"/>
  <c r="BR5" i="2"/>
  <c r="BR445" i="2"/>
  <c r="BQ243" i="2"/>
  <c r="BR131" i="2"/>
  <c r="BR249" i="2"/>
  <c r="BQ532" i="2"/>
  <c r="BQ333" i="2"/>
  <c r="BR68" i="2"/>
  <c r="BR266" i="2"/>
  <c r="BA188" i="2"/>
  <c r="BC188" i="2" s="1"/>
  <c r="BD188" i="2" s="1"/>
  <c r="BH188" i="2" s="1"/>
  <c r="BA700" i="2"/>
  <c r="BA576" i="2"/>
  <c r="BC576" i="2" s="1"/>
  <c r="BG576" i="2" s="1"/>
  <c r="BA640" i="2"/>
  <c r="BA226" i="2"/>
  <c r="BA733" i="2"/>
  <c r="BC733" i="2" s="1"/>
  <c r="BD733" i="2" s="1"/>
  <c r="BH733" i="2" s="1"/>
  <c r="BA524" i="2"/>
  <c r="BC524" i="2" s="1"/>
  <c r="BD524" i="2" s="1"/>
  <c r="BH524" i="2" s="1"/>
  <c r="AZ460" i="2"/>
  <c r="BB460" i="2" s="1"/>
  <c r="BF460" i="2" s="1"/>
  <c r="BA562" i="2"/>
  <c r="BC562" i="2" s="1"/>
  <c r="BG562" i="2" s="1"/>
  <c r="BA400" i="2"/>
  <c r="BC400" i="2" s="1"/>
  <c r="BD400" i="2" s="1"/>
  <c r="BH400" i="2" s="1"/>
  <c r="BA421" i="2"/>
  <c r="AZ311" i="2"/>
  <c r="BR183" i="2"/>
  <c r="BC183" i="2" s="1"/>
  <c r="BG183" i="2" s="1"/>
  <c r="BQ201" i="2"/>
  <c r="BQ812" i="2"/>
  <c r="BA26" i="2"/>
  <c r="BC26" i="2" s="1"/>
  <c r="BG26" i="2" s="1"/>
  <c r="AZ10" i="2"/>
  <c r="BA221" i="2"/>
  <c r="BA313" i="2"/>
  <c r="BC313" i="2" s="1"/>
  <c r="BD313" i="2" s="1"/>
  <c r="BH313" i="2" s="1"/>
  <c r="BA424" i="2"/>
  <c r="BC424" i="2" s="1"/>
  <c r="BG424" i="2" s="1"/>
  <c r="BA645" i="2"/>
  <c r="BC645" i="2" s="1"/>
  <c r="BD645" i="2" s="1"/>
  <c r="BH645" i="2" s="1"/>
  <c r="BA621" i="2"/>
  <c r="BA130" i="2"/>
  <c r="BC130" i="2" s="1"/>
  <c r="BD130" i="2" s="1"/>
  <c r="BH130" i="2" s="1"/>
  <c r="BA214" i="2"/>
  <c r="BC214" i="2" s="1"/>
  <c r="BG214" i="2" s="1"/>
  <c r="BA690" i="2"/>
  <c r="BC690" i="2" s="1"/>
  <c r="BG690" i="2" s="1"/>
  <c r="AZ589" i="2"/>
  <c r="BA299" i="2"/>
  <c r="BC299" i="2" s="1"/>
  <c r="BD299" i="2" s="1"/>
  <c r="BH299" i="2" s="1"/>
  <c r="AZ323" i="2"/>
  <c r="BB323" i="2" s="1"/>
  <c r="BF323" i="2" s="1"/>
  <c r="BR784" i="2"/>
  <c r="BA731" i="2"/>
  <c r="BC731" i="2" s="1"/>
  <c r="BG731" i="2" s="1"/>
  <c r="BA740" i="2"/>
  <c r="BA815" i="2"/>
  <c r="BC815" i="2" s="1"/>
  <c r="BG815" i="2" s="1"/>
  <c r="BA689" i="2"/>
  <c r="BA13" i="2"/>
  <c r="AZ528" i="2"/>
  <c r="BB528" i="2" s="1"/>
  <c r="BF528" i="2" s="1"/>
  <c r="BA267" i="2"/>
  <c r="BC267" i="2" s="1"/>
  <c r="BD267" i="2" s="1"/>
  <c r="BH267" i="2" s="1"/>
  <c r="BA244" i="2"/>
  <c r="BC244" i="2" s="1"/>
  <c r="BG244" i="2" s="1"/>
  <c r="BA323" i="2"/>
  <c r="BC323" i="2" s="1"/>
  <c r="BG323" i="2" s="1"/>
  <c r="BQ700" i="2"/>
  <c r="BA228" i="2"/>
  <c r="BC228" i="2" s="1"/>
  <c r="BG228" i="2" s="1"/>
  <c r="AZ126" i="2"/>
  <c r="BB126" i="2" s="1"/>
  <c r="BF126" i="2" s="1"/>
  <c r="BR348" i="2"/>
  <c r="BQ450" i="2"/>
  <c r="BQ738" i="2"/>
  <c r="BQ650" i="2"/>
  <c r="BQ276" i="2"/>
  <c r="BB276" i="2" s="1"/>
  <c r="BF276" i="2" s="1"/>
  <c r="BQ634" i="2"/>
  <c r="BR819" i="2"/>
  <c r="BC819" i="2" s="1"/>
  <c r="BG819" i="2" s="1"/>
  <c r="BR711" i="2"/>
  <c r="BQ787" i="2"/>
  <c r="BQ505" i="2"/>
  <c r="BQ67" i="2"/>
  <c r="BQ62" i="2"/>
  <c r="BQ335" i="2"/>
  <c r="BR449" i="2"/>
  <c r="BR741" i="2"/>
  <c r="BR50" i="2"/>
  <c r="BQ45" i="2"/>
  <c r="BR187" i="2"/>
  <c r="BR559" i="2"/>
  <c r="BR209" i="2"/>
  <c r="BQ629" i="2"/>
  <c r="BR199" i="2"/>
  <c r="BR674" i="2"/>
  <c r="BR22" i="2"/>
  <c r="BC22" i="2" s="1"/>
  <c r="BD22" i="2" s="1"/>
  <c r="BH22" i="2" s="1"/>
  <c r="BQ228" i="2"/>
  <c r="BQ731" i="2"/>
  <c r="BQ442" i="2"/>
  <c r="BQ675" i="2"/>
  <c r="BR431" i="2"/>
  <c r="BR684" i="2"/>
  <c r="BR754" i="2"/>
  <c r="BR382" i="2"/>
  <c r="BR227" i="2"/>
  <c r="BQ545" i="2"/>
  <c r="BQ189" i="2"/>
  <c r="BQ174" i="2"/>
  <c r="BB174" i="2" s="1"/>
  <c r="BF174" i="2" s="1"/>
  <c r="BQ759" i="2"/>
  <c r="BR303" i="2"/>
  <c r="BQ397" i="2"/>
  <c r="BR117" i="2"/>
  <c r="BQ813" i="2"/>
  <c r="BQ70" i="2"/>
  <c r="BR755" i="2"/>
  <c r="BR319" i="2"/>
  <c r="BQ730" i="2"/>
  <c r="BR461" i="2"/>
  <c r="BQ614" i="2"/>
  <c r="BQ197" i="2"/>
  <c r="BR283" i="2"/>
  <c r="BQ783" i="2"/>
  <c r="BR454" i="2"/>
  <c r="BQ299" i="2"/>
  <c r="BQ314" i="2"/>
  <c r="BQ558" i="2"/>
  <c r="BR153" i="2"/>
  <c r="BQ554" i="2"/>
  <c r="BQ617" i="2"/>
  <c r="BR636" i="2"/>
  <c r="BQ247" i="2"/>
  <c r="BR663" i="2"/>
  <c r="BQ18" i="2"/>
  <c r="BR616" i="2"/>
  <c r="BQ138" i="2"/>
  <c r="BR47" i="2"/>
  <c r="BC47" i="2" s="1"/>
  <c r="BD47" i="2" s="1"/>
  <c r="BH47" i="2" s="1"/>
  <c r="BQ237" i="2"/>
  <c r="BQ804" i="2"/>
  <c r="BR23" i="2"/>
  <c r="BR337" i="2"/>
  <c r="BQ109" i="2"/>
  <c r="BR685" i="2"/>
  <c r="BQ576" i="2"/>
  <c r="BR658" i="2"/>
  <c r="BC658" i="2" s="1"/>
  <c r="BD658" i="2" s="1"/>
  <c r="BH658" i="2" s="1"/>
  <c r="BR44" i="2"/>
  <c r="BQ407" i="2"/>
  <c r="BR334" i="2"/>
  <c r="BQ4" i="2"/>
  <c r="BQ120" i="2"/>
  <c r="BQ526" i="2"/>
  <c r="BQ716" i="2"/>
  <c r="BQ28" i="2"/>
  <c r="BQ605" i="2"/>
  <c r="BQ211" i="2"/>
  <c r="BQ555" i="2"/>
  <c r="BQ429" i="2"/>
  <c r="BQ693" i="2"/>
  <c r="BQ817" i="2"/>
  <c r="BQ482" i="2"/>
  <c r="BR177" i="2"/>
  <c r="BQ210" i="2"/>
  <c r="BQ150" i="2"/>
  <c r="BQ94" i="2"/>
  <c r="BQ597" i="2"/>
  <c r="BQ769" i="2"/>
  <c r="BR389" i="2"/>
  <c r="BQ487" i="2"/>
  <c r="BQ630" i="2"/>
  <c r="BR176" i="2"/>
  <c r="BQ139" i="2"/>
  <c r="BR476" i="2"/>
  <c r="BR664" i="2"/>
  <c r="BC664" i="2" s="1"/>
  <c r="BG664" i="2" s="1"/>
  <c r="BR410" i="2"/>
  <c r="BR236" i="2"/>
  <c r="BC236" i="2" s="1"/>
  <c r="BD236" i="2" s="1"/>
  <c r="BH236" i="2" s="1"/>
  <c r="BQ608" i="2"/>
  <c r="BQ167" i="2"/>
  <c r="BQ712" i="2"/>
  <c r="BR19" i="2"/>
  <c r="BQ618" i="2"/>
  <c r="BQ20" i="2"/>
  <c r="BR281" i="2"/>
  <c r="BR600" i="2"/>
  <c r="BR252" i="2"/>
  <c r="BC252" i="2" s="1"/>
  <c r="BG252" i="2" s="1"/>
  <c r="BQ463" i="2"/>
  <c r="BR553" i="2"/>
  <c r="BR100" i="2"/>
  <c r="BR317" i="2"/>
  <c r="BR73" i="2"/>
  <c r="BR326" i="2"/>
  <c r="BQ332" i="2"/>
  <c r="BQ789" i="2"/>
  <c r="BR351" i="2"/>
  <c r="BQ762" i="2"/>
  <c r="BQ372" i="2"/>
  <c r="BQ365" i="2"/>
  <c r="BR543" i="2"/>
  <c r="BQ682" i="2"/>
  <c r="BQ352" i="2"/>
  <c r="BQ346" i="2"/>
  <c r="BQ462" i="2"/>
  <c r="BQ491" i="2"/>
  <c r="BQ707" i="2"/>
  <c r="BR818" i="2"/>
  <c r="BR414" i="2"/>
  <c r="BR697" i="2"/>
  <c r="BQ430" i="2"/>
  <c r="BQ89" i="2"/>
  <c r="BR673" i="2"/>
  <c r="BQ654" i="2"/>
  <c r="BQ611" i="2"/>
  <c r="BR743" i="2"/>
  <c r="BQ400" i="2"/>
  <c r="BR359" i="2"/>
  <c r="BQ566" i="2"/>
  <c r="BQ186" i="2"/>
  <c r="BQ222" i="2"/>
  <c r="BR621" i="2"/>
  <c r="BQ143" i="2"/>
  <c r="BQ213" i="2"/>
  <c r="BQ258" i="2"/>
  <c r="BQ606" i="2"/>
  <c r="BQ564" i="2"/>
  <c r="BR360" i="2"/>
  <c r="BR273" i="2"/>
  <c r="BQ452" i="2"/>
  <c r="BQ91" i="2"/>
  <c r="BR86" i="2"/>
  <c r="BR48" i="2"/>
  <c r="BR572" i="2"/>
  <c r="BR290" i="2"/>
  <c r="BR665" i="2"/>
  <c r="BQ492" i="2"/>
  <c r="BB492" i="2" s="1"/>
  <c r="BF492" i="2" s="1"/>
  <c r="BR230" i="2"/>
  <c r="BR41" i="2"/>
  <c r="BQ122" i="2"/>
  <c r="BQ80" i="2"/>
  <c r="BQ398" i="2"/>
  <c r="BQ405" i="2"/>
  <c r="BQ99" i="2"/>
  <c r="BQ90" i="2"/>
  <c r="BQ494" i="2"/>
  <c r="BQ285" i="2"/>
  <c r="BR225" i="2"/>
  <c r="BR207" i="2"/>
  <c r="BC207" i="2" s="1"/>
  <c r="BD207" i="2" s="1"/>
  <c r="BH207" i="2" s="1"/>
  <c r="BQ587" i="2"/>
  <c r="BQ544" i="2"/>
  <c r="BQ277" i="2"/>
  <c r="BR589" i="2"/>
  <c r="BQ14" i="2"/>
  <c r="BQ486" i="2"/>
  <c r="BQ248" i="2"/>
  <c r="BR768" i="2"/>
  <c r="BQ294" i="2"/>
  <c r="BQ267" i="2"/>
  <c r="BR736" i="2"/>
  <c r="BQ307" i="2"/>
  <c r="BQ173" i="2"/>
  <c r="BQ16" i="2"/>
  <c r="BR54" i="2"/>
  <c r="BR75" i="2"/>
  <c r="BC75" i="2" s="1"/>
  <c r="BD75" i="2" s="1"/>
  <c r="BH75" i="2" s="1"/>
  <c r="BQ345" i="2"/>
  <c r="BQ110" i="2"/>
  <c r="BQ190" i="2"/>
  <c r="BR729" i="2"/>
  <c r="BQ499" i="2"/>
  <c r="BR800" i="2"/>
  <c r="BR631" i="2"/>
  <c r="BR694" i="2"/>
  <c r="BC694" i="2" s="1"/>
  <c r="BD694" i="2" s="1"/>
  <c r="BH694" i="2" s="1"/>
  <c r="BQ297" i="2"/>
  <c r="BQ246" i="2"/>
  <c r="BB246" i="2" s="1"/>
  <c r="BF246" i="2" s="1"/>
  <c r="BQ580" i="2"/>
  <c r="BQ256" i="2"/>
  <c r="BR341" i="2"/>
  <c r="BQ803" i="2"/>
  <c r="BR308" i="2"/>
  <c r="BQ500" i="2"/>
  <c r="BQ30" i="2"/>
  <c r="BR206" i="2"/>
  <c r="AZ150" i="2"/>
  <c r="BA140" i="2"/>
  <c r="BA250" i="2"/>
  <c r="AZ171" i="2"/>
  <c r="BB171" i="2" s="1"/>
  <c r="BF171" i="2" s="1"/>
  <c r="BA342" i="2"/>
  <c r="BC342" i="2" s="1"/>
  <c r="BG342" i="2" s="1"/>
  <c r="BA506" i="2"/>
  <c r="BA625" i="2"/>
  <c r="AZ133" i="2"/>
  <c r="BA93" i="2"/>
  <c r="BC93" i="2" s="1"/>
  <c r="BG93" i="2" s="1"/>
  <c r="AZ694" i="2"/>
  <c r="BB694" i="2" s="1"/>
  <c r="BF694" i="2" s="1"/>
  <c r="BA578" i="2"/>
  <c r="BC578" i="2" s="1"/>
  <c r="BD578" i="2" s="1"/>
  <c r="BH578" i="2" s="1"/>
  <c r="BA383" i="2"/>
  <c r="BC383" i="2" s="1"/>
  <c r="BD383" i="2" s="1"/>
  <c r="BH383" i="2" s="1"/>
  <c r="BQ156" i="2"/>
  <c r="BR88" i="2"/>
  <c r="BR529" i="2"/>
  <c r="BQ338" i="2"/>
  <c r="BQ234" i="2"/>
  <c r="BB234" i="2" s="1"/>
  <c r="BF234" i="2" s="1"/>
  <c r="BQ158" i="2"/>
  <c r="BQ508" i="2"/>
  <c r="BR799" i="2"/>
  <c r="BQ480" i="2"/>
  <c r="BB480" i="2" s="1"/>
  <c r="BF480" i="2" s="1"/>
  <c r="BR519" i="2"/>
  <c r="BR56" i="2"/>
  <c r="BC56" i="2" s="1"/>
  <c r="BG56" i="2" s="1"/>
  <c r="BQ355" i="2"/>
  <c r="BR468" i="2"/>
  <c r="BR29" i="2"/>
  <c r="BR591" i="2"/>
  <c r="BQ169" i="2"/>
  <c r="BQ327" i="2"/>
  <c r="BQ192" i="2"/>
  <c r="BQ367" i="2"/>
  <c r="BR624" i="2"/>
  <c r="BQ121" i="2"/>
  <c r="BQ550" i="2"/>
  <c r="BR242" i="2"/>
  <c r="BQ701" i="2"/>
  <c r="BQ321" i="2"/>
  <c r="BQ286" i="2"/>
  <c r="BQ60" i="2"/>
  <c r="BQ278" i="2"/>
  <c r="BR758" i="2"/>
  <c r="BQ623" i="2"/>
  <c r="BQ245" i="2"/>
  <c r="BQ170" i="2"/>
  <c r="BQ698" i="2"/>
  <c r="BQ57" i="2"/>
  <c r="BR706" i="2"/>
  <c r="BQ330" i="2"/>
  <c r="BR363" i="2"/>
  <c r="BQ809" i="2"/>
  <c r="BQ542" i="2"/>
  <c r="BQ366" i="2"/>
  <c r="BQ677" i="2"/>
  <c r="BR479" i="2"/>
  <c r="BQ406" i="2"/>
  <c r="BQ767" i="2"/>
  <c r="BR786" i="2"/>
  <c r="BQ316" i="2"/>
  <c r="BQ220" i="2"/>
  <c r="BR87" i="2"/>
  <c r="BQ251" i="2"/>
  <c r="BQ113" i="2"/>
  <c r="BQ517" i="2"/>
  <c r="BR219" i="2"/>
  <c r="BQ709" i="2"/>
  <c r="BR55" i="2"/>
  <c r="BR625" i="2"/>
  <c r="BQ134" i="2"/>
  <c r="BR805" i="2"/>
  <c r="BR289" i="2"/>
  <c r="BR695" i="2"/>
  <c r="BQ101" i="2"/>
  <c r="BQ52" i="2"/>
  <c r="BQ371" i="2"/>
  <c r="BQ364" i="2"/>
  <c r="BR300" i="2"/>
  <c r="BR746" i="2"/>
  <c r="BR194" i="2"/>
  <c r="BQ325" i="2"/>
  <c r="BQ257" i="2"/>
  <c r="BR116" i="2"/>
  <c r="BQ259" i="2"/>
  <c r="BQ238" i="2"/>
  <c r="BQ438" i="2"/>
  <c r="BR548" i="2"/>
  <c r="BR232" i="2"/>
  <c r="BQ97" i="2"/>
  <c r="BB97" i="2" s="1"/>
  <c r="BF97" i="2" s="1"/>
  <c r="BQ154" i="2"/>
  <c r="BR270" i="2"/>
  <c r="BR98" i="2"/>
  <c r="BQ291" i="2"/>
  <c r="BR385" i="2"/>
  <c r="BC385" i="2" s="1"/>
  <c r="BG385" i="2" s="1"/>
  <c r="BR661" i="2"/>
  <c r="BQ69" i="2"/>
  <c r="BQ540" i="2"/>
  <c r="BQ298" i="2"/>
  <c r="BR268" i="2"/>
  <c r="BQ254" i="2"/>
  <c r="BR696" i="2"/>
  <c r="BR722" i="2"/>
  <c r="BQ380" i="2"/>
  <c r="BA99" i="2"/>
  <c r="BC99" i="2" s="1"/>
  <c r="BG99" i="2" s="1"/>
  <c r="BA151" i="2"/>
  <c r="BA419" i="2"/>
  <c r="BC419" i="2" s="1"/>
  <c r="BG419" i="2" s="1"/>
  <c r="BA184" i="2"/>
  <c r="BC184" i="2" s="1"/>
  <c r="BG184" i="2" s="1"/>
  <c r="BA83" i="2"/>
  <c r="BC83" i="2" s="1"/>
  <c r="BD83" i="2" s="1"/>
  <c r="BH83" i="2" s="1"/>
  <c r="AZ134" i="2"/>
  <c r="BA720" i="2"/>
  <c r="BC720" i="2" s="1"/>
  <c r="BG720" i="2" s="1"/>
  <c r="AZ615" i="2"/>
  <c r="BA635" i="2"/>
  <c r="AZ561" i="2"/>
  <c r="BA555" i="2"/>
  <c r="BC555" i="2" s="1"/>
  <c r="BD555" i="2" s="1"/>
  <c r="BH555" i="2" s="1"/>
  <c r="BA348" i="2"/>
  <c r="BC348" i="2" s="1"/>
  <c r="BG348" i="2" s="1"/>
  <c r="BA311" i="2"/>
  <c r="BR25" i="2"/>
  <c r="BQ573" i="2"/>
  <c r="BR415" i="2"/>
  <c r="BR551" i="2"/>
  <c r="BQ481" i="2"/>
  <c r="BQ342" i="2"/>
  <c r="BQ152" i="2"/>
  <c r="BQ666" i="2"/>
  <c r="BQ313" i="2"/>
  <c r="BQ394" i="2"/>
  <c r="BQ447" i="2"/>
  <c r="BR451" i="2"/>
  <c r="BQ766" i="2"/>
  <c r="BQ416" i="2"/>
  <c r="BQ469" i="2"/>
  <c r="BQ613" i="2"/>
  <c r="BQ253" i="2"/>
  <c r="BR727" i="2"/>
  <c r="BQ645" i="2"/>
  <c r="BQ185" i="2"/>
  <c r="BQ390" i="2"/>
  <c r="BQ218" i="2"/>
  <c r="BQ217" i="2"/>
  <c r="BR215" i="2"/>
  <c r="BQ155" i="2"/>
  <c r="BQ301" i="2"/>
  <c r="BR34" i="2"/>
  <c r="BQ574" i="2"/>
  <c r="BR537" i="2"/>
  <c r="BQ46" i="2"/>
  <c r="BQ376" i="2"/>
  <c r="BR193" i="2"/>
  <c r="BQ627" i="2"/>
  <c r="BQ33" i="2"/>
  <c r="BQ198" i="2"/>
  <c r="BR203" i="2"/>
  <c r="BQ10" i="2"/>
  <c r="BQ21" i="2"/>
  <c r="BR39" i="2"/>
  <c r="BR751" i="2"/>
  <c r="BQ165" i="2"/>
  <c r="BQ593" i="2"/>
  <c r="BB593" i="2" s="1"/>
  <c r="BF593" i="2" s="1"/>
  <c r="BR148" i="2"/>
  <c r="BQ157" i="2"/>
  <c r="BR221" i="2"/>
  <c r="BC221" i="2" s="1"/>
  <c r="BG221" i="2" s="1"/>
  <c r="BQ539" i="2"/>
  <c r="BR525" i="2"/>
  <c r="BR72" i="2"/>
  <c r="BR670" i="2"/>
  <c r="BQ24" i="2"/>
  <c r="BQ687" i="2"/>
  <c r="BQ417" i="2"/>
  <c r="BQ556" i="2"/>
  <c r="BQ446" i="2"/>
  <c r="BB446" i="2" s="1"/>
  <c r="BF446" i="2" s="1"/>
  <c r="BR785" i="2"/>
  <c r="BC785" i="2" s="1"/>
  <c r="BD785" i="2" s="1"/>
  <c r="BH785" i="2" s="1"/>
  <c r="BQ794" i="2"/>
  <c r="BQ657" i="2"/>
  <c r="BQ607" i="2"/>
  <c r="BR763" i="2"/>
  <c r="BC763" i="2" s="1"/>
  <c r="BD763" i="2" s="1"/>
  <c r="BH763" i="2" s="1"/>
  <c r="BQ457" i="2"/>
  <c r="BR498" i="2"/>
  <c r="BR506" i="2"/>
  <c r="BR536" i="2"/>
  <c r="BR7" i="2"/>
  <c r="BC7" i="2" s="1"/>
  <c r="BD7" i="2" s="1"/>
  <c r="BH7" i="2" s="1"/>
  <c r="BR466" i="2"/>
  <c r="BA260" i="2"/>
  <c r="BC260" i="2" s="1"/>
  <c r="BG260" i="2" s="1"/>
  <c r="BR485" i="2"/>
  <c r="BR567" i="2"/>
  <c r="BR721" i="2"/>
  <c r="BR619" i="2"/>
  <c r="BQ260" i="2"/>
  <c r="BQ127" i="2"/>
  <c r="BQ737" i="2"/>
  <c r="BR77" i="2"/>
  <c r="BQ423" i="2"/>
  <c r="BQ595" i="2"/>
  <c r="BR705" i="2"/>
  <c r="BC705" i="2" s="1"/>
  <c r="BG705" i="2" s="1"/>
  <c r="BR660" i="2"/>
  <c r="BR773" i="2"/>
  <c r="BQ671" i="2"/>
  <c r="BQ778" i="2"/>
  <c r="BQ796" i="2"/>
  <c r="BR434" i="2"/>
  <c r="BR151" i="2"/>
  <c r="BQ324" i="2"/>
  <c r="BQ424" i="2"/>
  <c r="BR728" i="2"/>
  <c r="BC728" i="2" s="1"/>
  <c r="BD728" i="2" s="1"/>
  <c r="BH728" i="2" s="1"/>
  <c r="BQ477" i="2"/>
  <c r="BR516" i="2"/>
  <c r="BR200" i="2"/>
  <c r="BQ178" i="2"/>
  <c r="BQ541" i="2"/>
  <c r="BQ163" i="2"/>
  <c r="BQ638" i="2"/>
  <c r="BQ124" i="2"/>
  <c r="BQ744" i="2"/>
  <c r="BQ810" i="2"/>
  <c r="BQ475" i="2"/>
  <c r="BR311" i="2"/>
  <c r="BR420" i="2"/>
  <c r="BQ104" i="2"/>
  <c r="BQ130" i="2"/>
  <c r="BQ569" i="2"/>
  <c r="BR53" i="2"/>
  <c r="BR456" i="2"/>
  <c r="BR639" i="2"/>
  <c r="BR523" i="2"/>
  <c r="BQ604" i="2"/>
  <c r="BR411" i="2"/>
  <c r="BR181" i="2"/>
  <c r="BR577" i="2"/>
  <c r="BQ495" i="2"/>
  <c r="BR340" i="2"/>
  <c r="BR373" i="2"/>
  <c r="BC373" i="2" s="1"/>
  <c r="BD373" i="2" s="1"/>
  <c r="BH373" i="2" s="1"/>
  <c r="BQ437" i="2"/>
  <c r="BR159" i="2"/>
  <c r="BQ649" i="2"/>
  <c r="BR620" i="2"/>
  <c r="BQ659" i="2"/>
  <c r="BQ820" i="2"/>
  <c r="BQ13" i="2"/>
  <c r="BQ92" i="2"/>
  <c r="BQ776" i="2"/>
  <c r="BQ588" i="2"/>
  <c r="BQ732" i="2"/>
  <c r="BR425" i="2"/>
  <c r="BR734" i="2"/>
  <c r="BQ512" i="2"/>
  <c r="BQ453" i="2"/>
  <c r="BQ489" i="2"/>
  <c r="BQ655" i="2"/>
  <c r="BQ652" i="2"/>
  <c r="BQ464" i="2"/>
  <c r="BB464" i="2" s="1"/>
  <c r="BF464" i="2" s="1"/>
  <c r="BQ514" i="2"/>
  <c r="BQ507" i="2"/>
  <c r="BR231" i="2"/>
  <c r="BR84" i="2"/>
  <c r="BQ261" i="2"/>
  <c r="BR388" i="2"/>
  <c r="BR626" i="2"/>
  <c r="BQ63" i="2"/>
  <c r="BQ137" i="2"/>
  <c r="BR114" i="2"/>
  <c r="BQ370" i="2"/>
  <c r="BR793" i="2"/>
  <c r="BQ524" i="2"/>
  <c r="BQ387" i="2"/>
  <c r="BQ208" i="2"/>
  <c r="BQ713" i="2"/>
  <c r="BQ421" i="2"/>
  <c r="BQ71" i="2"/>
  <c r="BR760" i="2"/>
  <c r="BR717" i="2"/>
  <c r="BR496" i="2"/>
  <c r="BR546" i="2"/>
  <c r="BQ443" i="2"/>
  <c r="BR263" i="2"/>
  <c r="BQ180" i="2"/>
  <c r="BR343" i="2"/>
  <c r="BR726" i="2"/>
  <c r="BQ612" i="2"/>
  <c r="BR271" i="2"/>
  <c r="BR735" i="2"/>
  <c r="BQ647" i="2"/>
  <c r="BQ777" i="2"/>
  <c r="BB777" i="2" s="1"/>
  <c r="BF777" i="2" s="1"/>
  <c r="BQ662" i="2"/>
  <c r="BQ356" i="2"/>
  <c r="BQ149" i="2"/>
  <c r="BR648" i="2"/>
  <c r="BQ598" i="2"/>
  <c r="BQ315" i="2"/>
  <c r="BQ65" i="2"/>
  <c r="BQ51" i="2"/>
  <c r="BQ322" i="2"/>
  <c r="BQ533" i="2"/>
  <c r="BQ428" i="2"/>
  <c r="BQ579" i="2"/>
  <c r="BQ112" i="2"/>
  <c r="BR549" i="2"/>
  <c r="BQ538" i="2"/>
  <c r="BR204" i="2"/>
  <c r="BR391" i="2"/>
  <c r="BQ667" i="2"/>
  <c r="BQ522" i="2"/>
  <c r="BQ527" i="2"/>
  <c r="BR678" i="2"/>
  <c r="BQ640" i="2"/>
  <c r="BQ749" i="2"/>
  <c r="BR689" i="2"/>
  <c r="BQ646" i="2"/>
  <c r="BQ433" i="2"/>
  <c r="BR513" i="2"/>
  <c r="BR633" i="2"/>
  <c r="BQ361" i="2"/>
  <c r="BQ521" i="2"/>
  <c r="BQ668" i="2"/>
  <c r="BQ132" i="2"/>
  <c r="BR455" i="2"/>
  <c r="BR821" i="2"/>
  <c r="BR520" i="2"/>
  <c r="BR635" i="2"/>
  <c r="BR653" i="2"/>
  <c r="BQ427" i="2"/>
  <c r="BQ287" i="2"/>
  <c r="BQ780" i="2"/>
  <c r="BQ771" i="2"/>
  <c r="BR255" i="2"/>
  <c r="BQ615" i="2"/>
  <c r="BQ761" i="2"/>
  <c r="BQ386" i="2"/>
  <c r="BR103" i="2"/>
  <c r="BQ212" i="2"/>
  <c r="BQ133" i="2"/>
  <c r="BR816" i="2"/>
  <c r="BR702" i="2"/>
  <c r="BR501" i="2"/>
  <c r="BC501" i="2" s="1"/>
  <c r="BD501" i="2" s="1"/>
  <c r="BH501" i="2" s="1"/>
  <c r="BR135" i="2"/>
  <c r="BQ175" i="2"/>
  <c r="BQ681" i="2"/>
  <c r="BQ797" i="2"/>
  <c r="BR399" i="2"/>
  <c r="BQ637" i="2"/>
  <c r="BQ603" i="2"/>
  <c r="BQ562" i="2"/>
  <c r="BR279" i="2"/>
  <c r="BQ188" i="2"/>
  <c r="BQ473" i="2"/>
  <c r="BQ656" i="2"/>
  <c r="BQ764" i="2"/>
  <c r="BQ739" i="2"/>
  <c r="BQ402" i="2"/>
  <c r="BR119" i="2"/>
  <c r="BQ686" i="2"/>
  <c r="BR679" i="2"/>
  <c r="BQ418" i="2"/>
  <c r="BQ708" i="2"/>
  <c r="BR609" i="2"/>
  <c r="BQ644" i="2"/>
  <c r="BQ561" i="2"/>
  <c r="BR704" i="2"/>
  <c r="BR782" i="2"/>
  <c r="BR488" i="2"/>
  <c r="BR742" i="2"/>
  <c r="BR95" i="2"/>
  <c r="BR223" i="2"/>
  <c r="BQ509" i="2"/>
  <c r="BR725" i="2"/>
  <c r="BC725" i="2" s="1"/>
  <c r="BD725" i="2" s="1"/>
  <c r="BH725" i="2" s="1"/>
  <c r="BR710" i="2"/>
  <c r="BC710" i="2" s="1"/>
  <c r="BG710" i="2" s="1"/>
  <c r="BR493" i="2"/>
  <c r="BC493" i="2" s="1"/>
  <c r="BG493" i="2" s="1"/>
  <c r="BQ586" i="2"/>
  <c r="BQ703" i="2"/>
  <c r="BQ172" i="2"/>
  <c r="BR409" i="2"/>
  <c r="BQ672" i="2"/>
  <c r="BR748" i="2"/>
  <c r="BC748" i="2" s="1"/>
  <c r="BD748" i="2" s="1"/>
  <c r="BH748" i="2" s="1"/>
  <c r="BR814" i="2"/>
  <c r="BQ503" i="2"/>
  <c r="BR490" i="2"/>
  <c r="BR140" i="2"/>
  <c r="BR61" i="2"/>
  <c r="BQ628" i="2"/>
  <c r="BQ568" i="2"/>
  <c r="BR471" i="2"/>
  <c r="BR757" i="2"/>
  <c r="BC757" i="2" s="1"/>
  <c r="BG757" i="2" s="1"/>
  <c r="BQ714" i="2"/>
  <c r="BR560" i="2"/>
  <c r="BR458" i="2"/>
  <c r="BR583" i="2"/>
  <c r="BR459" i="2"/>
  <c r="BQ395" i="2"/>
  <c r="BQ822" i="2"/>
  <c r="BQ676" i="2"/>
  <c r="BR592" i="2"/>
  <c r="BQ570" i="2"/>
  <c r="BR756" i="2"/>
  <c r="BQ111" i="2"/>
  <c r="BQ191" i="2"/>
  <c r="BR108" i="2"/>
  <c r="BQ718" i="2"/>
  <c r="BQ792" i="2"/>
  <c r="BR381" i="2"/>
  <c r="BQ795" i="2"/>
  <c r="BR401" i="2"/>
  <c r="BQ651" i="2"/>
  <c r="BQ669" i="2"/>
  <c r="BQ750" i="2"/>
  <c r="BQ581" i="2"/>
  <c r="BR528" i="2"/>
  <c r="BQ578" i="2"/>
  <c r="BQ378" i="2"/>
  <c r="BR295" i="2"/>
  <c r="BR788" i="2"/>
  <c r="BR440" i="2"/>
  <c r="BC440" i="2" s="1"/>
  <c r="BD440" i="2" s="1"/>
  <c r="BH440" i="2" s="1"/>
  <c r="BQ393" i="2"/>
  <c r="BQ504" i="2"/>
  <c r="BQ377" i="2"/>
  <c r="BR740" i="2"/>
  <c r="BQ733" i="2"/>
  <c r="BQ426" i="2"/>
  <c r="BQ806" i="2"/>
  <c r="BQ584" i="2"/>
  <c r="BQ791" i="2"/>
  <c r="BQ557" i="2"/>
  <c r="BQ801" i="2"/>
  <c r="BQ692" i="2"/>
  <c r="BQ474" i="2"/>
  <c r="BQ724" i="2"/>
  <c r="BQ790" i="2"/>
  <c r="BQ497" i="2"/>
  <c r="BQ699" i="2"/>
  <c r="BQ715" i="2"/>
  <c r="BQ774" i="2"/>
  <c r="BQ535" i="2"/>
  <c r="BQ552" i="2"/>
  <c r="BQ602" i="2"/>
  <c r="BC585" i="2"/>
  <c r="BG585" i="2" s="1"/>
  <c r="BC66" i="2"/>
  <c r="BG66" i="2" s="1"/>
  <c r="BC144" i="2"/>
  <c r="BD144" i="2" s="1"/>
  <c r="BH144" i="2" s="1"/>
  <c r="BC397" i="2"/>
  <c r="BG397" i="2" s="1"/>
  <c r="BB245" i="2"/>
  <c r="BF245" i="2" s="1"/>
  <c r="BC421" i="2"/>
  <c r="BD421" i="2" s="1"/>
  <c r="BH421" i="2" s="1"/>
  <c r="BB585" i="2"/>
  <c r="BF585" i="2" s="1"/>
  <c r="BC684" i="2"/>
  <c r="BG684" i="2" s="1"/>
  <c r="BC482" i="2"/>
  <c r="BG482" i="2" s="1"/>
  <c r="BC365" i="2"/>
  <c r="BD365" i="2" s="1"/>
  <c r="BH365" i="2" s="1"/>
  <c r="BC338" i="2"/>
  <c r="BG338" i="2" s="1"/>
  <c r="BC510" i="2"/>
  <c r="BG510" i="2" s="1"/>
  <c r="BC105" i="2"/>
  <c r="BG105" i="2" s="1"/>
  <c r="BC316" i="2"/>
  <c r="BD316" i="2" s="1"/>
  <c r="BH316" i="2" s="1"/>
  <c r="BC13" i="2"/>
  <c r="BG13" i="2" s="1"/>
  <c r="BB484" i="2"/>
  <c r="BF484" i="2" s="1"/>
  <c r="BC364" i="2"/>
  <c r="BD364" i="2" s="1"/>
  <c r="BH364" i="2" s="1"/>
  <c r="BC779" i="2"/>
  <c r="BG779" i="2" s="1"/>
  <c r="BC369" i="2"/>
  <c r="BG369" i="2" s="1"/>
  <c r="BC179" i="2"/>
  <c r="BG179" i="2" s="1"/>
  <c r="BC649" i="2"/>
  <c r="BD649" i="2" s="1"/>
  <c r="BH649" i="2" s="1"/>
  <c r="BC640" i="2"/>
  <c r="BG640" i="2" s="1"/>
  <c r="BB391" i="2"/>
  <c r="BF391" i="2" s="1"/>
  <c r="BC502" i="2"/>
  <c r="BD502" i="2" s="1"/>
  <c r="BH502" i="2" s="1"/>
  <c r="BC481" i="2"/>
  <c r="BD481" i="2" s="1"/>
  <c r="BH481" i="2" s="1"/>
  <c r="BC62" i="2"/>
  <c r="BD62" i="2" s="1"/>
  <c r="BH62" i="2" s="1"/>
  <c r="BC341" i="2"/>
  <c r="BD341" i="2" s="1"/>
  <c r="BH341" i="2" s="1"/>
  <c r="BB206" i="2"/>
  <c r="BF206" i="2" s="1"/>
  <c r="BC472" i="2"/>
  <c r="BD472" i="2" s="1"/>
  <c r="BH472" i="2" s="1"/>
  <c r="BC394" i="2"/>
  <c r="BG394" i="2" s="1"/>
  <c r="BC809" i="2"/>
  <c r="BG809" i="2" s="1"/>
  <c r="BC487" i="2"/>
  <c r="BG487" i="2" s="1"/>
  <c r="BC765" i="2"/>
  <c r="BD765" i="2" s="1"/>
  <c r="BH765" i="2" s="1"/>
  <c r="BC379" i="2"/>
  <c r="BG379" i="2" s="1"/>
  <c r="BC113" i="2"/>
  <c r="BG113" i="2" s="1"/>
  <c r="BC226" i="2"/>
  <c r="BG226" i="2" s="1"/>
  <c r="BC542" i="2"/>
  <c r="BG542" i="2" s="1"/>
  <c r="BB476" i="2"/>
  <c r="BF476" i="2" s="1"/>
  <c r="BC590" i="2"/>
  <c r="BD590" i="2" s="1"/>
  <c r="BH590" i="2" s="1"/>
  <c r="BC49" i="2"/>
  <c r="BG49" i="2" s="1"/>
  <c r="BC318" i="2"/>
  <c r="BD318" i="2" s="1"/>
  <c r="BH318" i="2" s="1"/>
  <c r="BC173" i="2"/>
  <c r="BG173" i="2" s="1"/>
  <c r="BC557" i="2"/>
  <c r="BD557" i="2" s="1"/>
  <c r="BH557" i="2" s="1"/>
  <c r="BC552" i="2"/>
  <c r="BD552" i="2" s="1"/>
  <c r="BH552" i="2" s="1"/>
  <c r="BC584" i="2"/>
  <c r="BG584" i="2" s="1"/>
  <c r="BB319" i="2"/>
  <c r="BF319" i="2" s="1"/>
  <c r="BC403" i="2"/>
  <c r="BG403" i="2" s="1"/>
  <c r="BC178" i="2"/>
  <c r="BD178" i="2" s="1"/>
  <c r="BH178" i="2" s="1"/>
  <c r="BC24" i="2"/>
  <c r="BG24" i="2" s="1"/>
  <c r="BC446" i="2"/>
  <c r="BG446" i="2" s="1"/>
  <c r="BC163" i="2"/>
  <c r="BD163" i="2" s="1"/>
  <c r="BH163" i="2" s="1"/>
  <c r="BC35" i="2"/>
  <c r="BG35" i="2" s="1"/>
  <c r="BC115" i="2"/>
  <c r="BD115" i="2" s="1"/>
  <c r="BH115" i="2" s="1"/>
  <c r="BC558" i="2"/>
  <c r="BD558" i="2" s="1"/>
  <c r="BH558" i="2" s="1"/>
  <c r="BB271" i="2"/>
  <c r="BF271" i="2" s="1"/>
  <c r="BC437" i="2"/>
  <c r="BD437" i="2" s="1"/>
  <c r="BH437" i="2" s="1"/>
  <c r="BC284" i="2"/>
  <c r="BG284" i="2" s="1"/>
  <c r="BC404" i="2"/>
  <c r="BG404" i="2" s="1"/>
  <c r="BC171" i="2"/>
  <c r="BD171" i="2" s="1"/>
  <c r="BH171" i="2" s="1"/>
  <c r="BC376" i="2"/>
  <c r="BD376" i="2" s="1"/>
  <c r="BH376" i="2" s="1"/>
  <c r="BC789" i="2"/>
  <c r="BD789" i="2" s="1"/>
  <c r="BH789" i="2" s="1"/>
  <c r="BB488" i="2"/>
  <c r="BF488" i="2" s="1"/>
  <c r="BC672" i="2"/>
  <c r="BG672" i="2" s="1"/>
  <c r="BC495" i="2"/>
  <c r="BD495" i="2" s="1"/>
  <c r="BH495" i="2" s="1"/>
  <c r="BC477" i="2"/>
  <c r="BD477" i="2" s="1"/>
  <c r="BH477" i="2" s="1"/>
  <c r="BC574" i="2"/>
  <c r="BD574" i="2" s="1"/>
  <c r="BH574" i="2" s="1"/>
  <c r="BC250" i="2"/>
  <c r="BG250" i="2" s="1"/>
  <c r="BC811" i="2"/>
  <c r="BG811" i="2" s="1"/>
  <c r="BB142" i="2"/>
  <c r="BF142" i="2" s="1"/>
  <c r="BC336" i="2"/>
  <c r="BD336" i="2" s="1"/>
  <c r="BH336" i="2" s="1"/>
  <c r="BB383" i="2"/>
  <c r="BF383" i="2" s="1"/>
  <c r="BC642" i="2"/>
  <c r="BG642" i="2" s="1"/>
  <c r="BB106" i="2"/>
  <c r="BF106" i="2" s="1"/>
  <c r="BC17" i="2"/>
  <c r="BG17" i="2" s="1"/>
  <c r="BC783" i="2"/>
  <c r="BD783" i="2" s="1"/>
  <c r="BH783" i="2" s="1"/>
  <c r="BB374" i="2"/>
  <c r="BF374" i="2" s="1"/>
  <c r="BC700" i="2"/>
  <c r="BD700" i="2" s="1"/>
  <c r="BH700" i="2" s="1"/>
  <c r="BC701" i="2"/>
  <c r="BG701" i="2" s="1"/>
  <c r="BB311" i="2"/>
  <c r="BF311" i="2" s="1"/>
  <c r="BC277" i="2"/>
  <c r="BG277" i="2" s="1"/>
  <c r="BC65" i="2"/>
  <c r="BD65" i="2" s="1"/>
  <c r="BH65" i="2" s="1"/>
  <c r="BC478" i="2"/>
  <c r="BG478" i="2" s="1"/>
  <c r="BC579" i="2"/>
  <c r="BD579" i="2" s="1"/>
  <c r="BH579" i="2" s="1"/>
  <c r="BC112" i="2"/>
  <c r="BG112" i="2" s="1"/>
  <c r="BB706" i="2"/>
  <c r="BF706" i="2" s="1"/>
  <c r="BC81" i="2"/>
  <c r="BG81" i="2" s="1"/>
  <c r="BC345" i="2"/>
  <c r="BG345" i="2" s="1"/>
  <c r="BC190" i="2"/>
  <c r="BG190" i="2" s="1"/>
  <c r="BC517" i="2"/>
  <c r="BD517" i="2" s="1"/>
  <c r="BH517" i="2" s="1"/>
  <c r="BB589" i="2"/>
  <c r="BF589" i="2" s="1"/>
  <c r="BB240" i="2"/>
  <c r="BF240" i="2" s="1"/>
  <c r="BC475" i="2"/>
  <c r="BD475" i="2" s="1"/>
  <c r="BH475" i="2" s="1"/>
  <c r="BC164" i="2"/>
  <c r="BG164" i="2" s="1"/>
  <c r="BC187" i="2"/>
  <c r="BG187" i="2" s="1"/>
  <c r="BB59" i="2"/>
  <c r="BF59" i="2" s="1"/>
  <c r="BC169" i="2"/>
  <c r="BD169" i="2" s="1"/>
  <c r="BH169" i="2" s="1"/>
  <c r="BA305" i="2"/>
  <c r="AZ300" i="2"/>
  <c r="BA41" i="2"/>
  <c r="BA390" i="2"/>
  <c r="BA168" i="2"/>
  <c r="BC168" i="2" s="1"/>
  <c r="BA110" i="2"/>
  <c r="BC110" i="2" s="1"/>
  <c r="AZ167" i="2"/>
  <c r="AZ195" i="2"/>
  <c r="BA44" i="2"/>
  <c r="BA128" i="2"/>
  <c r="BA181" i="2"/>
  <c r="BA232" i="2"/>
  <c r="BA246" i="2"/>
  <c r="BA535" i="2"/>
  <c r="BA569" i="2"/>
  <c r="BC569" i="2" s="1"/>
  <c r="BA653" i="2"/>
  <c r="BA743" i="2"/>
  <c r="BA775" i="2"/>
  <c r="BA712" i="2"/>
  <c r="BA696" i="2"/>
  <c r="BA681" i="2"/>
  <c r="BA572" i="2"/>
  <c r="BA692" i="2"/>
  <c r="BA399" i="2"/>
  <c r="BA514" i="2"/>
  <c r="BA657" i="2"/>
  <c r="AZ218" i="2"/>
  <c r="AZ137" i="2"/>
  <c r="AZ101" i="2"/>
  <c r="AZ194" i="2"/>
  <c r="BA745" i="2"/>
  <c r="BC745" i="2" s="1"/>
  <c r="BA753" i="2"/>
  <c r="BC753" i="2" s="1"/>
  <c r="BA721" i="2"/>
  <c r="BA674" i="2"/>
  <c r="BA786" i="2"/>
  <c r="AZ619" i="2"/>
  <c r="BA504" i="2"/>
  <c r="BA488" i="2"/>
  <c r="BA508" i="2"/>
  <c r="BA492" i="2"/>
  <c r="BA476" i="2"/>
  <c r="AZ452" i="2"/>
  <c r="BA433" i="2"/>
  <c r="AZ433" i="2"/>
  <c r="BA331" i="2"/>
  <c r="AZ407" i="2"/>
  <c r="AZ327" i="2"/>
  <c r="AZ265" i="2"/>
  <c r="BA564" i="2"/>
  <c r="BC564" i="2" s="1"/>
  <c r="BA522" i="2"/>
  <c r="BA215" i="2"/>
  <c r="AZ46" i="2"/>
  <c r="BA762" i="2"/>
  <c r="BA746" i="2"/>
  <c r="BA654" i="2"/>
  <c r="BA734" i="2"/>
  <c r="BA497" i="2"/>
  <c r="AZ18" i="2"/>
  <c r="AZ146" i="2"/>
  <c r="BA91" i="2"/>
  <c r="AZ138" i="2"/>
  <c r="BA132" i="2"/>
  <c r="BA238" i="2"/>
  <c r="BA280" i="2"/>
  <c r="AZ297" i="2"/>
  <c r="BA427" i="2"/>
  <c r="BA124" i="2"/>
  <c r="BA172" i="2"/>
  <c r="BC172" i="2" s="1"/>
  <c r="AZ223" i="2"/>
  <c r="BA241" i="2"/>
  <c r="BC241" i="2" s="1"/>
  <c r="BA346" i="2"/>
  <c r="BA644" i="2"/>
  <c r="BA441" i="2"/>
  <c r="BA744" i="2"/>
  <c r="BA688" i="2"/>
  <c r="BA723" i="2"/>
  <c r="BA699" i="2"/>
  <c r="BA68" i="2"/>
  <c r="BC68" i="2" s="1"/>
  <c r="BA61" i="2"/>
  <c r="BA28" i="2"/>
  <c r="BA781" i="2"/>
  <c r="BA730" i="2"/>
  <c r="BA591" i="2"/>
  <c r="BC591" i="2" s="1"/>
  <c r="BA750" i="2"/>
  <c r="BA513" i="2"/>
  <c r="AZ557" i="2"/>
  <c r="BA460" i="2"/>
  <c r="AZ544" i="2"/>
  <c r="BA676" i="2"/>
  <c r="BA755" i="2"/>
  <c r="BA146" i="2"/>
  <c r="AZ222" i="2"/>
  <c r="BA223" i="2"/>
  <c r="AZ178" i="2"/>
  <c r="AZ226" i="2"/>
  <c r="BB226" i="2" s="1"/>
  <c r="BA137" i="2"/>
  <c r="BA687" i="2"/>
  <c r="BA42" i="2"/>
  <c r="BA805" i="2"/>
  <c r="BA714" i="2"/>
  <c r="BC714" i="2" s="1"/>
  <c r="BD714" i="2" s="1"/>
  <c r="BH714" i="2" s="1"/>
  <c r="BA638" i="2"/>
  <c r="AZ601" i="2"/>
  <c r="BA544" i="2"/>
  <c r="BC544" i="2" s="1"/>
  <c r="BD544" i="2" s="1"/>
  <c r="BH544" i="2" s="1"/>
  <c r="BA766" i="2"/>
  <c r="BA718" i="2"/>
  <c r="BA575" i="2"/>
  <c r="BA435" i="2"/>
  <c r="BA324" i="2"/>
  <c r="BA278" i="2"/>
  <c r="BA118" i="2"/>
  <c r="BA180" i="2"/>
  <c r="BA213" i="2"/>
  <c r="BA38" i="2"/>
  <c r="BA21" i="2"/>
  <c r="BC21" i="2" s="1"/>
  <c r="BA37" i="2"/>
  <c r="BA84" i="2"/>
  <c r="BA177" i="2"/>
  <c r="BA366" i="2"/>
  <c r="BA59" i="2"/>
  <c r="BC59" i="2" s="1"/>
  <c r="BA80" i="2"/>
  <c r="BA165" i="2"/>
  <c r="BA351" i="2"/>
  <c r="BA486" i="2"/>
  <c r="BA518" i="2"/>
  <c r="BA580" i="2"/>
  <c r="BA727" i="2"/>
  <c r="BA759" i="2"/>
  <c r="BA791" i="2"/>
  <c r="BA470" i="2"/>
  <c r="BC470" i="2" s="1"/>
  <c r="BA546" i="2"/>
  <c r="BA665" i="2"/>
  <c r="BA760" i="2"/>
  <c r="BA803" i="2"/>
  <c r="BA609" i="2"/>
  <c r="BA661" i="2"/>
  <c r="BA423" i="2"/>
  <c r="BC423" i="2" s="1"/>
  <c r="BA465" i="2"/>
  <c r="BA498" i="2"/>
  <c r="BA538" i="2"/>
  <c r="BC538" i="2" s="1"/>
  <c r="BA808" i="2"/>
  <c r="BC808" i="2" s="1"/>
  <c r="AZ186" i="2"/>
  <c r="AZ149" i="2"/>
  <c r="BA129" i="2"/>
  <c r="BC129" i="2" s="1"/>
  <c r="BA222" i="2"/>
  <c r="BA174" i="2"/>
  <c r="AZ145" i="2"/>
  <c r="AZ129" i="2"/>
  <c r="BA111" i="2"/>
  <c r="BA206" i="2"/>
  <c r="BA162" i="2"/>
  <c r="BA119" i="2"/>
  <c r="BA218" i="2"/>
  <c r="BA186" i="2"/>
  <c r="BA170" i="2"/>
  <c r="AZ81" i="2"/>
  <c r="BB81" i="2" s="1"/>
  <c r="BA60" i="2"/>
  <c r="BA793" i="2"/>
  <c r="BA761" i="2"/>
  <c r="BA729" i="2"/>
  <c r="BA682" i="2"/>
  <c r="BA817" i="2"/>
  <c r="AZ801" i="2"/>
  <c r="BA778" i="2"/>
  <c r="BA89" i="2"/>
  <c r="AZ821" i="2"/>
  <c r="BB821" i="2" s="1"/>
  <c r="BA813" i="2"/>
  <c r="BA769" i="2"/>
  <c r="BC769" i="2" s="1"/>
  <c r="BD769" i="2" s="1"/>
  <c r="BH769" i="2" s="1"/>
  <c r="BA737" i="2"/>
  <c r="BA698" i="2"/>
  <c r="BC698" i="2" s="1"/>
  <c r="BG698" i="2" s="1"/>
  <c r="BA40" i="2"/>
  <c r="AZ26" i="2"/>
  <c r="BB26" i="2" s="1"/>
  <c r="AZ714" i="2"/>
  <c r="BA670" i="2"/>
  <c r="AZ761" i="2"/>
  <c r="AZ745" i="2"/>
  <c r="AZ729" i="2"/>
  <c r="BA667" i="2"/>
  <c r="AZ532" i="2"/>
  <c r="AZ508" i="2"/>
  <c r="BA611" i="2"/>
  <c r="BA595" i="2"/>
  <c r="BA11" i="2"/>
  <c r="BA220" i="2"/>
  <c r="BA355" i="2"/>
  <c r="BC355" i="2" s="1"/>
  <c r="AZ184" i="2"/>
  <c r="AZ316" i="2"/>
  <c r="AZ130" i="2"/>
  <c r="AZ196" i="2"/>
  <c r="BA265" i="2"/>
  <c r="AZ358" i="2"/>
  <c r="BA197" i="2"/>
  <c r="AZ14" i="2"/>
  <c r="BA87" i="2"/>
  <c r="AZ74" i="2"/>
  <c r="BA48" i="2"/>
  <c r="BA71" i="2"/>
  <c r="BA92" i="2"/>
  <c r="BC92" i="2" s="1"/>
  <c r="AZ164" i="2"/>
  <c r="AZ231" i="2"/>
  <c r="BA292" i="2"/>
  <c r="BC292" i="2" s="1"/>
  <c r="BA317" i="2"/>
  <c r="BA354" i="2"/>
  <c r="BA375" i="2"/>
  <c r="BC375" i="2" s="1"/>
  <c r="BA114" i="2"/>
  <c r="BA152" i="2"/>
  <c r="BA208" i="2"/>
  <c r="BA254" i="2"/>
  <c r="BA269" i="2"/>
  <c r="BA306" i="2"/>
  <c r="BA367" i="2"/>
  <c r="BA88" i="2"/>
  <c r="BA109" i="2"/>
  <c r="BA135" i="2"/>
  <c r="BA159" i="2"/>
  <c r="AZ207" i="2"/>
  <c r="BA205" i="2"/>
  <c r="BA276" i="2"/>
  <c r="BC276" i="2" s="1"/>
  <c r="AZ328" i="2"/>
  <c r="BB328" i="2" s="1"/>
  <c r="BA339" i="2"/>
  <c r="BA381" i="2"/>
  <c r="BA398" i="2"/>
  <c r="BA458" i="2"/>
  <c r="BA139" i="2"/>
  <c r="AZ227" i="2"/>
  <c r="BB227" i="2" s="1"/>
  <c r="BA288" i="2"/>
  <c r="AZ296" i="2"/>
  <c r="BA314" i="2"/>
  <c r="BC314" i="2" s="1"/>
  <c r="BA377" i="2"/>
  <c r="BA534" i="2"/>
  <c r="BA587" i="2"/>
  <c r="BC587" i="2" s="1"/>
  <c r="AZ765" i="2"/>
  <c r="AZ749" i="2"/>
  <c r="AZ733" i="2"/>
  <c r="AZ717" i="2"/>
  <c r="BA619" i="2"/>
  <c r="BA509" i="2"/>
  <c r="BC509" i="2" s="1"/>
  <c r="BA666" i="2"/>
  <c r="BA650" i="2"/>
  <c r="BA582" i="2"/>
  <c r="BA566" i="2"/>
  <c r="BA512" i="2"/>
  <c r="BA496" i="2"/>
  <c r="BA480" i="2"/>
  <c r="BC480" i="2" s="1"/>
  <c r="BA489" i="2"/>
  <c r="BA532" i="2"/>
  <c r="BA516" i="2"/>
  <c r="BA500" i="2"/>
  <c r="BA484" i="2"/>
  <c r="BA485" i="2"/>
  <c r="BA349" i="2"/>
  <c r="BA420" i="2"/>
  <c r="BA405" i="2"/>
  <c r="BA389" i="2"/>
  <c r="BA444" i="2"/>
  <c r="BA387" i="2"/>
  <c r="BA439" i="2"/>
  <c r="AZ399" i="2"/>
  <c r="BA361" i="2"/>
  <c r="BA295" i="2"/>
  <c r="BA300" i="2"/>
  <c r="BA290" i="2"/>
  <c r="BA273" i="2"/>
  <c r="BA262" i="2"/>
  <c r="BC262" i="2" s="1"/>
  <c r="BA519" i="2"/>
  <c r="BA601" i="2"/>
  <c r="BA637" i="2"/>
  <c r="BA660" i="2"/>
  <c r="BA602" i="2"/>
  <c r="AZ711" i="2"/>
  <c r="BA807" i="2"/>
  <c r="BA788" i="2"/>
  <c r="BA415" i="2"/>
  <c r="BA573" i="2"/>
  <c r="BA648" i="2"/>
  <c r="BA680" i="2"/>
  <c r="BA526" i="2"/>
  <c r="BC526" i="2" s="1"/>
  <c r="BA556" i="2"/>
  <c r="BA596" i="2"/>
  <c r="BA459" i="2"/>
  <c r="BA589" i="2"/>
  <c r="BA641" i="2"/>
  <c r="BA739" i="2"/>
  <c r="BC739" i="2" s="1"/>
  <c r="BA771" i="2"/>
  <c r="BA198" i="2"/>
  <c r="BA145" i="2"/>
  <c r="BC145" i="2" s="1"/>
  <c r="AZ153" i="2"/>
  <c r="BA138" i="2"/>
  <c r="BC138" i="2" s="1"/>
  <c r="BA73" i="2"/>
  <c r="AZ161" i="2"/>
  <c r="AZ214" i="2"/>
  <c r="BA182" i="2"/>
  <c r="BA50" i="2"/>
  <c r="AZ93" i="2"/>
  <c r="BA77" i="2"/>
  <c r="BA20" i="2"/>
  <c r="BA9" i="2"/>
  <c r="BC9" i="2" s="1"/>
  <c r="AZ789" i="2"/>
  <c r="BA773" i="2"/>
  <c r="BA741" i="2"/>
  <c r="BA97" i="2"/>
  <c r="AZ50" i="2"/>
  <c r="AZ34" i="2"/>
  <c r="BB34" i="2" s="1"/>
  <c r="AZ22" i="2"/>
  <c r="BA16" i="2"/>
  <c r="BA679" i="2"/>
  <c r="AZ8" i="2"/>
  <c r="BA706" i="2"/>
  <c r="BA686" i="2"/>
  <c r="AZ678" i="2"/>
  <c r="AZ666" i="2"/>
  <c r="AZ650" i="2"/>
  <c r="AZ569" i="2"/>
  <c r="AZ504" i="2"/>
  <c r="BA662" i="2"/>
  <c r="BA646" i="2"/>
  <c r="BC646" i="2" s="1"/>
  <c r="BA631" i="2"/>
  <c r="BA563" i="2"/>
  <c r="BA782" i="2"/>
  <c r="BA774" i="2"/>
  <c r="BC774" i="2" s="1"/>
  <c r="BA758" i="2"/>
  <c r="BA742" i="2"/>
  <c r="BA726" i="2"/>
  <c r="AZ670" i="2"/>
  <c r="AZ654" i="2"/>
  <c r="AZ638" i="2"/>
  <c r="AZ631" i="2"/>
  <c r="BB631" i="2" s="1"/>
  <c r="BA559" i="2"/>
  <c r="BA505" i="2"/>
  <c r="BA599" i="2"/>
  <c r="AZ573" i="2"/>
  <c r="AZ456" i="2"/>
  <c r="AZ438" i="2"/>
  <c r="BA368" i="2"/>
  <c r="BC368" i="2" s="1"/>
  <c r="BA447" i="2"/>
  <c r="BA396" i="2"/>
  <c r="BA353" i="2"/>
  <c r="BA332" i="2"/>
  <c r="BC332" i="2" s="1"/>
  <c r="BA413" i="2"/>
  <c r="AZ315" i="2"/>
  <c r="BA263" i="2"/>
  <c r="BA333" i="2"/>
  <c r="AZ307" i="2"/>
  <c r="BA286" i="2"/>
  <c r="AZ261" i="2"/>
  <c r="BA310" i="2"/>
  <c r="BC310" i="2" s="1"/>
  <c r="BA242" i="2"/>
  <c r="BA347" i="2"/>
  <c r="BA391" i="2"/>
  <c r="BA209" i="2"/>
  <c r="AZ430" i="2"/>
  <c r="BA533" i="2"/>
  <c r="BC533" i="2" s="1"/>
  <c r="BA577" i="2"/>
  <c r="BA719" i="2"/>
  <c r="BC719" i="2" s="1"/>
  <c r="BA751" i="2"/>
  <c r="BA565" i="2"/>
  <c r="BA605" i="2"/>
  <c r="BA616" i="2"/>
  <c r="BA141" i="2"/>
  <c r="BA150" i="2"/>
  <c r="BC150" i="2" s="1"/>
  <c r="AZ190" i="2"/>
  <c r="AZ111" i="2"/>
  <c r="BA82" i="2"/>
  <c r="BC82" i="2" s="1"/>
  <c r="AZ162" i="2"/>
  <c r="BB162" i="2" s="1"/>
  <c r="BA69" i="2"/>
  <c r="BC69" i="2" s="1"/>
  <c r="BA31" i="2"/>
  <c r="BA19" i="2"/>
  <c r="BA797" i="2"/>
  <c r="BA94" i="2"/>
  <c r="BC94" i="2" s="1"/>
  <c r="BA43" i="2"/>
  <c r="AZ30" i="2"/>
  <c r="AZ817" i="2"/>
  <c r="BA23" i="2"/>
  <c r="BA675" i="2"/>
  <c r="BA659" i="2"/>
  <c r="BC659" i="2" s="1"/>
  <c r="BA643" i="2"/>
  <c r="BC643" i="2" s="1"/>
  <c r="BA567" i="2"/>
  <c r="BA603" i="2"/>
  <c r="AZ581" i="2"/>
  <c r="AZ781" i="2"/>
  <c r="AZ773" i="2"/>
  <c r="AZ757" i="2"/>
  <c r="AZ741" i="2"/>
  <c r="BB741" i="2" s="1"/>
  <c r="AZ725" i="2"/>
  <c r="BA663" i="2"/>
  <c r="BA647" i="2"/>
  <c r="AZ597" i="2"/>
  <c r="BA448" i="2"/>
  <c r="BA344" i="2"/>
  <c r="BC344" i="2" s="1"/>
  <c r="BA436" i="2"/>
  <c r="BA356" i="2"/>
  <c r="BC356" i="2" s="1"/>
  <c r="BA319" i="2"/>
  <c r="BA296" i="2"/>
  <c r="BC296" i="2" s="1"/>
  <c r="BA282" i="2"/>
  <c r="BA266" i="2"/>
  <c r="BC266" i="2" s="1"/>
  <c r="BA327" i="2"/>
  <c r="AZ282" i="2"/>
  <c r="AZ257" i="2"/>
  <c r="BA196" i="2"/>
  <c r="AZ175" i="2"/>
  <c r="BA298" i="2"/>
  <c r="AZ179" i="2"/>
  <c r="BA224" i="2"/>
  <c r="BC224" i="2" s="1"/>
  <c r="BA293" i="2"/>
  <c r="BA52" i="2"/>
  <c r="BA131" i="2"/>
  <c r="BC131" i="2" s="1"/>
  <c r="BA10" i="2"/>
  <c r="BC10" i="2" s="1"/>
  <c r="BA45" i="2"/>
  <c r="BA122" i="2"/>
  <c r="AZ188" i="2"/>
  <c r="BA597" i="2"/>
  <c r="BC597" i="2" s="1"/>
  <c r="BA593" i="2"/>
  <c r="BA799" i="2"/>
  <c r="BA407" i="2"/>
  <c r="BA462" i="2"/>
  <c r="BC462" i="2" s="1"/>
  <c r="BA673" i="2"/>
  <c r="BA633" i="2"/>
  <c r="BA656" i="2"/>
  <c r="BC656" i="2" s="1"/>
  <c r="BA787" i="2"/>
  <c r="BA153" i="2"/>
  <c r="AZ202" i="2"/>
  <c r="AZ141" i="2"/>
  <c r="AZ125" i="2"/>
  <c r="BA175" i="2"/>
  <c r="AZ67" i="2"/>
  <c r="BA191" i="2"/>
  <c r="AZ85" i="2"/>
  <c r="BB85" i="2" s="1"/>
  <c r="BA85" i="2"/>
  <c r="BC85" i="2" s="1"/>
  <c r="BA12" i="2"/>
  <c r="BA821" i="2"/>
  <c r="BA8" i="2"/>
  <c r="BC8" i="2" s="1"/>
  <c r="BA777" i="2"/>
  <c r="AZ702" i="2"/>
  <c r="AZ28" i="2"/>
  <c r="BA749" i="2"/>
  <c r="BA717" i="2"/>
  <c r="AZ512" i="2"/>
  <c r="AZ496" i="2"/>
  <c r="AZ662" i="2"/>
  <c r="AZ646" i="2"/>
  <c r="BA528" i="2"/>
  <c r="BA554" i="2"/>
  <c r="BA473" i="2"/>
  <c r="BC473" i="2" s="1"/>
  <c r="BA392" i="2"/>
  <c r="BA360" i="2"/>
  <c r="BA429" i="2"/>
  <c r="BA408" i="2"/>
  <c r="BC408" i="2" s="1"/>
  <c r="BA425" i="2"/>
  <c r="BA340" i="2"/>
  <c r="AZ303" i="2"/>
  <c r="BA258" i="2"/>
  <c r="BA79" i="2"/>
  <c r="BA63" i="2"/>
  <c r="AZ301" i="2"/>
  <c r="BA256" i="2"/>
  <c r="BC256" i="2" s="1"/>
  <c r="BA334" i="2"/>
  <c r="BA402" i="2"/>
  <c r="BC402" i="2" s="1"/>
  <c r="AZ183" i="2"/>
  <c r="BB183" i="2" s="1"/>
  <c r="AZ199" i="2"/>
  <c r="AZ320" i="2"/>
  <c r="BB320" i="2" s="1"/>
  <c r="AZ158" i="2"/>
  <c r="BA216" i="2"/>
  <c r="BA225" i="2"/>
  <c r="AZ321" i="2"/>
  <c r="BA363" i="2"/>
  <c r="BA466" i="2"/>
  <c r="AZ628" i="2"/>
  <c r="BA560" i="2"/>
  <c r="BA613" i="2"/>
  <c r="BC613" i="2" s="1"/>
  <c r="AZ549" i="2"/>
  <c r="BA561" i="2"/>
  <c r="BA708" i="2"/>
  <c r="BA735" i="2"/>
  <c r="BA767" i="2"/>
  <c r="BC767" i="2" s="1"/>
  <c r="BA581" i="2"/>
  <c r="BA704" i="2"/>
  <c r="BA795" i="2"/>
  <c r="BA202" i="2"/>
  <c r="BC202" i="2" s="1"/>
  <c r="BA157" i="2"/>
  <c r="BC157" i="2" s="1"/>
  <c r="BA134" i="2"/>
  <c r="BA90" i="2"/>
  <c r="BC90" i="2" s="1"/>
  <c r="BA210" i="2"/>
  <c r="AZ210" i="2"/>
  <c r="BB210" i="2" s="1"/>
  <c r="BA166" i="2"/>
  <c r="BA125" i="2"/>
  <c r="AZ115" i="2"/>
  <c r="AZ63" i="2"/>
  <c r="AZ12" i="2"/>
  <c r="BB12" i="2" s="1"/>
  <c r="BA790" i="2"/>
  <c r="BC790" i="2" s="1"/>
  <c r="BA101" i="2"/>
  <c r="BA36" i="2"/>
  <c r="AZ17" i="2"/>
  <c r="BA651" i="2"/>
  <c r="AZ565" i="2"/>
  <c r="BA671" i="2"/>
  <c r="BA655" i="2"/>
  <c r="BA639" i="2"/>
  <c r="BA607" i="2"/>
  <c r="BA615" i="2"/>
  <c r="BA583" i="2"/>
  <c r="BA548" i="2"/>
  <c r="AZ442" i="2"/>
  <c r="AZ421" i="2"/>
  <c r="BA372" i="2"/>
  <c r="BC372" i="2" s="1"/>
  <c r="BA417" i="2"/>
  <c r="BA337" i="2"/>
  <c r="BA352" i="2"/>
  <c r="BA315" i="2"/>
  <c r="BA307" i="2"/>
  <c r="BA274" i="2"/>
  <c r="BA240" i="2"/>
  <c r="BA271" i="2"/>
  <c r="BA14" i="2"/>
  <c r="BC14" i="2" s="1"/>
  <c r="AZ163" i="2"/>
  <c r="BA67" i="2"/>
  <c r="AZ55" i="2"/>
  <c r="BA503" i="2"/>
  <c r="BA511" i="2"/>
  <c r="BC511" i="2" s="1"/>
  <c r="BA652" i="2"/>
  <c r="BC652" i="2" s="1"/>
  <c r="BA410" i="2"/>
  <c r="AZ166" i="2"/>
  <c r="AZ77" i="2"/>
  <c r="BA54" i="2"/>
  <c r="AZ36" i="2"/>
  <c r="BA217" i="2"/>
  <c r="BA143" i="2"/>
  <c r="BA231" i="2"/>
  <c r="BA264" i="2"/>
  <c r="AZ176" i="2"/>
  <c r="BA483" i="2"/>
  <c r="BA756" i="2"/>
  <c r="BA491" i="2"/>
  <c r="BC491" i="2" s="1"/>
  <c r="BA568" i="2"/>
  <c r="BA736" i="2"/>
  <c r="AZ191" i="2"/>
  <c r="AZ305" i="2"/>
  <c r="BA445" i="2"/>
  <c r="BA764" i="2"/>
  <c r="BC764" i="2" s="1"/>
  <c r="BA474" i="2"/>
  <c r="BC474" i="2" s="1"/>
  <c r="BA86" i="2"/>
  <c r="BA46" i="2"/>
  <c r="BA770" i="2"/>
  <c r="BA754" i="2"/>
  <c r="BA738" i="2"/>
  <c r="BC738" i="2" s="1"/>
  <c r="BA722" i="2"/>
  <c r="AZ603" i="2"/>
  <c r="BA586" i="2"/>
  <c r="BC586" i="2" s="1"/>
  <c r="BA623" i="2"/>
  <c r="BA520" i="2"/>
  <c r="BA540" i="2"/>
  <c r="BC540" i="2" s="1"/>
  <c r="BA452" i="2"/>
  <c r="AZ403" i="2"/>
  <c r="BB403" i="2" s="1"/>
  <c r="BA443" i="2"/>
  <c r="BA393" i="2"/>
  <c r="BC393" i="2" s="1"/>
  <c r="BA357" i="2"/>
  <c r="BA308" i="2"/>
  <c r="AZ252" i="2"/>
  <c r="BA320" i="2"/>
  <c r="AZ299" i="2"/>
  <c r="BA127" i="2"/>
  <c r="BA204" i="2"/>
  <c r="AZ324" i="2"/>
  <c r="BA370" i="2"/>
  <c r="BA95" i="2"/>
  <c r="BA136" i="2"/>
  <c r="AZ168" i="2"/>
  <c r="AZ219" i="2"/>
  <c r="BB219" i="2" s="1"/>
  <c r="BA335" i="2"/>
  <c r="BA33" i="2"/>
  <c r="BA34" i="2"/>
  <c r="BA160" i="2"/>
  <c r="BC160" i="2" s="1"/>
  <c r="BA212" i="2"/>
  <c r="BA176" i="2"/>
  <c r="BA275" i="2"/>
  <c r="BC275" i="2" s="1"/>
  <c r="BA617" i="2"/>
  <c r="BA716" i="2"/>
  <c r="BA499" i="2"/>
  <c r="BC499" i="2" s="1"/>
  <c r="BA747" i="2"/>
  <c r="BA780" i="2"/>
  <c r="BC780" i="2" s="1"/>
  <c r="BA494" i="2"/>
  <c r="BC494" i="2" s="1"/>
  <c r="BA772" i="2"/>
  <c r="BC772" i="2" s="1"/>
  <c r="BA507" i="2"/>
  <c r="BA752" i="2"/>
  <c r="BA167" i="2"/>
  <c r="BA219" i="2"/>
  <c r="BA142" i="2"/>
  <c r="BA126" i="2"/>
  <c r="BC126" i="2" s="1"/>
  <c r="BA194" i="2"/>
  <c r="BA149" i="2"/>
  <c r="BA230" i="2"/>
  <c r="AZ89" i="2"/>
  <c r="BA801" i="2"/>
  <c r="BC801" i="2" s="1"/>
  <c r="AZ785" i="2"/>
  <c r="AZ19" i="2"/>
  <c r="BA695" i="2"/>
  <c r="AZ769" i="2"/>
  <c r="AZ753" i="2"/>
  <c r="AZ737" i="2"/>
  <c r="AZ721" i="2"/>
  <c r="BA683" i="2"/>
  <c r="BC683" i="2" s="1"/>
  <c r="BA598" i="2"/>
  <c r="BC598" i="2" s="1"/>
  <c r="AZ516" i="2"/>
  <c r="BB516" i="2" s="1"/>
  <c r="AZ500" i="2"/>
  <c r="AZ552" i="2"/>
  <c r="BA627" i="2"/>
  <c r="AZ577" i="2"/>
  <c r="BA571" i="2"/>
  <c r="BC571" i="2" s="1"/>
  <c r="BA426" i="2"/>
  <c r="AZ280" i="2"/>
  <c r="BA303" i="2"/>
  <c r="BA259" i="2"/>
  <c r="BC259" i="2" s="1"/>
  <c r="BA117" i="2"/>
  <c r="AZ180" i="2"/>
  <c r="AZ215" i="2"/>
  <c r="BA395" i="2"/>
  <c r="BA103" i="2"/>
  <c r="BA121" i="2"/>
  <c r="AZ172" i="2"/>
  <c r="BA192" i="2"/>
  <c r="BA297" i="2"/>
  <c r="BA350" i="2"/>
  <c r="BC350" i="2" s="1"/>
  <c r="AZ187" i="2"/>
  <c r="BB187" i="2" s="1"/>
  <c r="AZ211" i="2"/>
  <c r="BA343" i="2"/>
  <c r="BA411" i="2"/>
  <c r="BA669" i="2"/>
  <c r="BC669" i="2" s="1"/>
  <c r="BA732" i="2"/>
  <c r="BC732" i="2" s="1"/>
  <c r="BA515" i="2"/>
  <c r="BA490" i="2"/>
  <c r="BA530" i="2"/>
  <c r="BC530" i="2" s="1"/>
  <c r="BA806" i="2"/>
  <c r="BA479" i="2"/>
  <c r="BA636" i="2"/>
  <c r="BA668" i="2"/>
  <c r="BC668" i="2" s="1"/>
  <c r="BA724" i="2"/>
  <c r="BA431" i="2"/>
  <c r="BA768" i="2"/>
  <c r="BA133" i="2"/>
  <c r="BC133" i="2" s="1"/>
  <c r="BA211" i="2"/>
  <c r="AZ182" i="2"/>
  <c r="BB182" i="2" s="1"/>
  <c r="BA116" i="2"/>
  <c r="BA64" i="2"/>
  <c r="BC64" i="2" s="1"/>
  <c r="BA32" i="2"/>
  <c r="AZ42" i="2"/>
  <c r="AZ686" i="2"/>
  <c r="AZ805" i="2"/>
  <c r="BA678" i="2"/>
  <c r="BA702" i="2"/>
  <c r="AZ682" i="2"/>
  <c r="AZ674" i="2"/>
  <c r="BB674" i="2" s="1"/>
  <c r="AZ658" i="2"/>
  <c r="AZ642" i="2"/>
  <c r="BA536" i="2"/>
  <c r="AZ698" i="2"/>
  <c r="BA594" i="2"/>
  <c r="BC594" i="2" s="1"/>
  <c r="BA468" i="2"/>
  <c r="BA570" i="2"/>
  <c r="BC570" i="2" s="1"/>
  <c r="BA464" i="2"/>
  <c r="BA409" i="2"/>
  <c r="AZ395" i="2"/>
  <c r="AZ373" i="2"/>
  <c r="AZ417" i="2"/>
  <c r="BA401" i="2"/>
  <c r="BA248" i="2"/>
  <c r="BC248" i="2" s="1"/>
  <c r="AZ295" i="2"/>
  <c r="AZ290" i="2"/>
  <c r="AZ4" i="2"/>
  <c r="BA108" i="2"/>
  <c r="AZ302" i="2"/>
  <c r="AZ386" i="2"/>
  <c r="AZ144" i="2"/>
  <c r="BA203" i="2"/>
  <c r="AZ201" i="2"/>
  <c r="AZ335" i="2"/>
  <c r="BA29" i="2"/>
  <c r="AZ53" i="2"/>
  <c r="BB53" i="2" s="1"/>
  <c r="BA245" i="2"/>
  <c r="BC245" i="2" s="1"/>
  <c r="AZ329" i="2"/>
  <c r="BB329" i="2" s="1"/>
  <c r="BA430" i="2"/>
  <c r="BC430" i="2" s="1"/>
  <c r="AZ368" i="2"/>
  <c r="BA553" i="2"/>
  <c r="BC553" i="2" s="1"/>
  <c r="BA455" i="2"/>
  <c r="AZ551" i="2"/>
  <c r="BA707" i="2"/>
  <c r="BC707" i="2" s="1"/>
  <c r="BA469" i="2"/>
  <c r="BC469" i="2" s="1"/>
  <c r="AZ471" i="2"/>
  <c r="AZ72" i="2"/>
  <c r="BB72" i="2" s="1"/>
  <c r="AZ205" i="2"/>
  <c r="AZ298" i="2"/>
  <c r="AZ339" i="2"/>
  <c r="AZ294" i="2"/>
  <c r="AZ356" i="2"/>
  <c r="AZ372" i="2"/>
  <c r="AZ5" i="2"/>
  <c r="AZ45" i="2"/>
  <c r="AZ76" i="2"/>
  <c r="AZ27" i="2"/>
  <c r="BA57" i="2"/>
  <c r="BC57" i="2" s="1"/>
  <c r="AZ78" i="2"/>
  <c r="BB78" i="2" s="1"/>
  <c r="AZ118" i="2"/>
  <c r="AZ139" i="2"/>
  <c r="AZ181" i="2"/>
  <c r="BB181" i="2" s="1"/>
  <c r="BA200" i="2"/>
  <c r="AZ241" i="2"/>
  <c r="BA272" i="2"/>
  <c r="BC272" i="2" s="1"/>
  <c r="AZ334" i="2"/>
  <c r="BA321" i="2"/>
  <c r="BC321" i="2" s="1"/>
  <c r="AZ348" i="2"/>
  <c r="AZ375" i="2"/>
  <c r="AZ447" i="2"/>
  <c r="AZ451" i="2"/>
  <c r="AZ68" i="2"/>
  <c r="BB68" i="2" s="1"/>
  <c r="AZ155" i="2"/>
  <c r="AZ203" i="2"/>
  <c r="AZ273" i="2"/>
  <c r="AZ362" i="2"/>
  <c r="AZ402" i="2"/>
  <c r="AZ11" i="2"/>
  <c r="AZ70" i="2"/>
  <c r="BA120" i="2"/>
  <c r="BC120" i="2" s="1"/>
  <c r="BA25" i="2"/>
  <c r="BC25" i="2" s="1"/>
  <c r="BA70" i="2"/>
  <c r="BC70" i="2" s="1"/>
  <c r="BA104" i="2"/>
  <c r="BC104" i="2" s="1"/>
  <c r="BA148" i="2"/>
  <c r="AZ173" i="2"/>
  <c r="BB173" i="2" s="1"/>
  <c r="AZ229" i="2"/>
  <c r="AZ266" i="2"/>
  <c r="BB266" i="2" s="1"/>
  <c r="BA289" i="2"/>
  <c r="AZ309" i="2"/>
  <c r="BA329" i="2"/>
  <c r="BC329" i="2" s="1"/>
  <c r="BA380" i="2"/>
  <c r="BC380" i="2" s="1"/>
  <c r="AZ414" i="2"/>
  <c r="BB414" i="2" s="1"/>
  <c r="BA72" i="2"/>
  <c r="AZ140" i="2"/>
  <c r="BA201" i="2"/>
  <c r="BC201" i="2" s="1"/>
  <c r="AZ204" i="2"/>
  <c r="AZ260" i="2"/>
  <c r="BA268" i="2"/>
  <c r="AZ281" i="2"/>
  <c r="AZ314" i="2"/>
  <c r="AZ352" i="2"/>
  <c r="BA358" i="2"/>
  <c r="BC358" i="2" s="1"/>
  <c r="AZ398" i="2"/>
  <c r="AZ404" i="2"/>
  <c r="AZ485" i="2"/>
  <c r="AZ517" i="2"/>
  <c r="BA541" i="2"/>
  <c r="BC541" i="2" s="1"/>
  <c r="AZ584" i="2"/>
  <c r="AZ586" i="2"/>
  <c r="BA630" i="2"/>
  <c r="BC630" i="2" s="1"/>
  <c r="AZ612" i="2"/>
  <c r="AZ655" i="2"/>
  <c r="AZ709" i="2"/>
  <c r="AZ744" i="2"/>
  <c r="AZ693" i="2"/>
  <c r="AZ726" i="2"/>
  <c r="AZ758" i="2"/>
  <c r="AZ782" i="2"/>
  <c r="BA776" i="2"/>
  <c r="BC776" i="2" s="1"/>
  <c r="AZ784" i="2"/>
  <c r="BA810" i="2"/>
  <c r="BC810" i="2" s="1"/>
  <c r="AZ439" i="2"/>
  <c r="AZ445" i="2"/>
  <c r="BA525" i="2"/>
  <c r="AZ525" i="2"/>
  <c r="AZ574" i="2"/>
  <c r="AZ616" i="2"/>
  <c r="BB616" i="2" s="1"/>
  <c r="AZ622" i="2"/>
  <c r="BA691" i="2"/>
  <c r="BC691" i="2" s="1"/>
  <c r="AZ748" i="2"/>
  <c r="AZ806" i="2"/>
  <c r="AZ780" i="2"/>
  <c r="AZ505" i="2"/>
  <c r="AZ533" i="2"/>
  <c r="BA551" i="2"/>
  <c r="AZ580" i="2"/>
  <c r="AZ578" i="2"/>
  <c r="AZ606" i="2"/>
  <c r="AZ637" i="2"/>
  <c r="AZ610" i="2"/>
  <c r="AZ643" i="2"/>
  <c r="AZ675" i="2"/>
  <c r="AZ720" i="2"/>
  <c r="AZ695" i="2"/>
  <c r="AZ738" i="2"/>
  <c r="AZ770" i="2"/>
  <c r="BB770" i="2" s="1"/>
  <c r="AZ812" i="2"/>
  <c r="AZ408" i="2"/>
  <c r="AZ424" i="2"/>
  <c r="BA434" i="2"/>
  <c r="BA527" i="2"/>
  <c r="BC527" i="2" s="1"/>
  <c r="AZ531" i="2"/>
  <c r="AZ582" i="2"/>
  <c r="AZ588" i="2"/>
  <c r="AZ673" i="2"/>
  <c r="BA693" i="2"/>
  <c r="BC693" i="2" s="1"/>
  <c r="BA697" i="2"/>
  <c r="AZ756" i="2"/>
  <c r="BA816" i="2"/>
  <c r="AZ798" i="2"/>
  <c r="AZ820" i="2"/>
  <c r="BA229" i="2"/>
  <c r="BC229" i="2" s="1"/>
  <c r="AZ52" i="2"/>
  <c r="BA227" i="2"/>
  <c r="BC227" i="2" s="1"/>
  <c r="AZ230" i="2"/>
  <c r="AZ151" i="2"/>
  <c r="AZ54" i="2"/>
  <c r="BA58" i="2"/>
  <c r="BC58" i="2" s="1"/>
  <c r="AZ807" i="2"/>
  <c r="AZ771" i="2"/>
  <c r="AZ755" i="2"/>
  <c r="AZ739" i="2"/>
  <c r="AZ723" i="2"/>
  <c r="AZ690" i="2"/>
  <c r="AZ75" i="2"/>
  <c r="BA39" i="2"/>
  <c r="AZ783" i="2"/>
  <c r="AZ767" i="2"/>
  <c r="AZ751" i="2"/>
  <c r="AZ735" i="2"/>
  <c r="AZ719" i="2"/>
  <c r="AZ32" i="2"/>
  <c r="AZ811" i="2"/>
  <c r="BB811" i="2" s="1"/>
  <c r="AZ803" i="2"/>
  <c r="AZ763" i="2"/>
  <c r="AZ747" i="2"/>
  <c r="AZ731" i="2"/>
  <c r="AZ684" i="2"/>
  <c r="AZ668" i="2"/>
  <c r="AZ635" i="2"/>
  <c r="BB635" i="2" s="1"/>
  <c r="AZ548" i="2"/>
  <c r="AZ520" i="2"/>
  <c r="BA622" i="2"/>
  <c r="BC622" i="2" s="1"/>
  <c r="AZ688" i="2"/>
  <c r="AZ680" i="2"/>
  <c r="AZ538" i="2"/>
  <c r="AZ536" i="2"/>
  <c r="AZ524" i="2"/>
  <c r="AZ510" i="2"/>
  <c r="AZ502" i="2"/>
  <c r="AZ494" i="2"/>
  <c r="AZ486" i="2"/>
  <c r="AZ478" i="2"/>
  <c r="BA463" i="2"/>
  <c r="BC463" i="2" s="1"/>
  <c r="AZ473" i="2"/>
  <c r="AZ514" i="2"/>
  <c r="AZ506" i="2"/>
  <c r="BB506" i="2" s="1"/>
  <c r="AZ498" i="2"/>
  <c r="AZ490" i="2"/>
  <c r="AZ482" i="2"/>
  <c r="AZ474" i="2"/>
  <c r="AZ472" i="2"/>
  <c r="AZ450" i="2"/>
  <c r="BA384" i="2"/>
  <c r="BC384" i="2" s="1"/>
  <c r="AZ444" i="2"/>
  <c r="AZ415" i="2"/>
  <c r="BA386" i="2"/>
  <c r="BC386" i="2" s="1"/>
  <c r="AZ365" i="2"/>
  <c r="AZ393" i="2"/>
  <c r="AZ369" i="2"/>
  <c r="BB369" i="2" s="1"/>
  <c r="AZ448" i="2"/>
  <c r="AZ409" i="2"/>
  <c r="AZ263" i="2"/>
  <c r="AZ288" i="2"/>
  <c r="BA304" i="2"/>
  <c r="BC304" i="2" s="1"/>
  <c r="BA279" i="2"/>
  <c r="BA251" i="2"/>
  <c r="BC251" i="2" s="1"/>
  <c r="BA247" i="2"/>
  <c r="BC247" i="2" s="1"/>
  <c r="AZ47" i="2"/>
  <c r="AZ114" i="2"/>
  <c r="AZ49" i="2"/>
  <c r="AZ66" i="2"/>
  <c r="BA106" i="2"/>
  <c r="BC106" i="2" s="1"/>
  <c r="AZ127" i="2"/>
  <c r="AZ122" i="2"/>
  <c r="BA185" i="2"/>
  <c r="BC185" i="2" s="1"/>
  <c r="AZ243" i="2"/>
  <c r="BB243" i="2" s="1"/>
  <c r="AZ268" i="2"/>
  <c r="AZ338" i="2"/>
  <c r="BA326" i="2"/>
  <c r="AZ359" i="2"/>
  <c r="AZ396" i="2"/>
  <c r="BA432" i="2"/>
  <c r="BC432" i="2" s="1"/>
  <c r="AZ16" i="2"/>
  <c r="AZ86" i="2"/>
  <c r="AZ120" i="2"/>
  <c r="AZ169" i="2"/>
  <c r="AZ209" i="2"/>
  <c r="AZ220" i="2"/>
  <c r="BB220" i="2" s="1"/>
  <c r="AZ239" i="2"/>
  <c r="BA287" i="2"/>
  <c r="BC287" i="2" s="1"/>
  <c r="BA359" i="2"/>
  <c r="AZ371" i="2"/>
  <c r="AZ384" i="2"/>
  <c r="AZ23" i="2"/>
  <c r="AZ43" i="2"/>
  <c r="BA74" i="2"/>
  <c r="BC74" i="2" s="1"/>
  <c r="AZ7" i="2"/>
  <c r="AZ41" i="2"/>
  <c r="AZ62" i="2"/>
  <c r="AZ104" i="2"/>
  <c r="AZ108" i="2"/>
  <c r="AZ143" i="2"/>
  <c r="AZ148" i="2"/>
  <c r="BB148" i="2" s="1"/>
  <c r="AZ216" i="2"/>
  <c r="AZ249" i="2"/>
  <c r="AZ264" i="2"/>
  <c r="AZ283" i="2"/>
  <c r="AZ313" i="2"/>
  <c r="AZ340" i="2"/>
  <c r="AZ347" i="2"/>
  <c r="AZ376" i="2"/>
  <c r="AZ416" i="2"/>
  <c r="AZ412" i="2"/>
  <c r="AZ82" i="2"/>
  <c r="AZ160" i="2"/>
  <c r="AZ217" i="2"/>
  <c r="AZ208" i="2"/>
  <c r="AZ247" i="2"/>
  <c r="AZ287" i="2"/>
  <c r="AZ326" i="2"/>
  <c r="AZ363" i="2"/>
  <c r="BA374" i="2"/>
  <c r="BC374" i="2" s="1"/>
  <c r="BA416" i="2"/>
  <c r="BC416" i="2" s="1"/>
  <c r="AZ493" i="2"/>
  <c r="BA451" i="2"/>
  <c r="AZ521" i="2"/>
  <c r="AZ560" i="2"/>
  <c r="AZ519" i="2"/>
  <c r="AZ592" i="2"/>
  <c r="AZ645" i="2"/>
  <c r="AZ614" i="2"/>
  <c r="AZ663" i="2"/>
  <c r="AZ703" i="2"/>
  <c r="AZ760" i="2"/>
  <c r="AZ713" i="2"/>
  <c r="AZ734" i="2"/>
  <c r="AZ766" i="2"/>
  <c r="AZ786" i="2"/>
  <c r="AZ788" i="2"/>
  <c r="BA784" i="2"/>
  <c r="AZ392" i="2"/>
  <c r="AZ443" i="2"/>
  <c r="AZ469" i="2"/>
  <c r="AZ475" i="2"/>
  <c r="AZ545" i="2"/>
  <c r="AZ527" i="2"/>
  <c r="BA537" i="2"/>
  <c r="AZ598" i="2"/>
  <c r="AZ618" i="2"/>
  <c r="AZ649" i="2"/>
  <c r="AZ699" i="2"/>
  <c r="BA715" i="2"/>
  <c r="BC715" i="2" s="1"/>
  <c r="AZ764" i="2"/>
  <c r="AZ808" i="2"/>
  <c r="BA812" i="2"/>
  <c r="BC812" i="2" s="1"/>
  <c r="AZ513" i="2"/>
  <c r="AZ479" i="2"/>
  <c r="AZ535" i="2"/>
  <c r="AZ556" i="2"/>
  <c r="BA521" i="2"/>
  <c r="BC521" i="2" s="1"/>
  <c r="AZ594" i="2"/>
  <c r="BA614" i="2"/>
  <c r="BC614" i="2" s="1"/>
  <c r="AZ653" i="2"/>
  <c r="BB653" i="2" s="1"/>
  <c r="AZ596" i="2"/>
  <c r="AZ651" i="2"/>
  <c r="AZ679" i="2"/>
  <c r="BB679" i="2" s="1"/>
  <c r="AZ736" i="2"/>
  <c r="AZ697" i="2"/>
  <c r="AZ746" i="2"/>
  <c r="AZ792" i="2"/>
  <c r="BA794" i="2"/>
  <c r="BC794" i="2" s="1"/>
  <c r="AZ406" i="2"/>
  <c r="AZ434" i="2"/>
  <c r="AZ441" i="2"/>
  <c r="BB441" i="2" s="1"/>
  <c r="AZ483" i="2"/>
  <c r="AZ553" i="2"/>
  <c r="BB553" i="2" s="1"/>
  <c r="AZ546" i="2"/>
  <c r="AZ590" i="2"/>
  <c r="BA592" i="2"/>
  <c r="AZ624" i="2"/>
  <c r="AZ707" i="2"/>
  <c r="BA713" i="2"/>
  <c r="BC713" i="2" s="1"/>
  <c r="AZ772" i="2"/>
  <c r="AZ822" i="2"/>
  <c r="AZ800" i="2"/>
  <c r="BA796" i="2"/>
  <c r="BC796" i="2" s="1"/>
  <c r="AZ159" i="2"/>
  <c r="AZ119" i="2"/>
  <c r="AZ103" i="2"/>
  <c r="AZ61" i="2"/>
  <c r="AZ198" i="2"/>
  <c r="AZ123" i="2"/>
  <c r="AZ56" i="2"/>
  <c r="AZ95" i="2"/>
  <c r="BA100" i="2"/>
  <c r="AZ815" i="2"/>
  <c r="BA703" i="2"/>
  <c r="BC703" i="2" s="1"/>
  <c r="AZ99" i="2"/>
  <c r="AZ38" i="2"/>
  <c r="BB38" i="2" s="1"/>
  <c r="BA27" i="2"/>
  <c r="BC27" i="2" s="1"/>
  <c r="AZ795" i="2"/>
  <c r="AZ710" i="2"/>
  <c r="BB710" i="2" s="1"/>
  <c r="AZ672" i="2"/>
  <c r="BA30" i="2"/>
  <c r="BC30" i="2" s="1"/>
  <c r="BA802" i="2"/>
  <c r="BC802" i="2" s="1"/>
  <c r="AZ793" i="2"/>
  <c r="AZ787" i="2"/>
  <c r="BB787" i="2" s="1"/>
  <c r="AZ779" i="2"/>
  <c r="AZ633" i="2"/>
  <c r="AZ621" i="2"/>
  <c r="AZ613" i="2"/>
  <c r="BA606" i="2"/>
  <c r="BC606" i="2" s="1"/>
  <c r="AZ595" i="2"/>
  <c r="AZ518" i="2"/>
  <c r="AZ627" i="2"/>
  <c r="BA620" i="2"/>
  <c r="AZ607" i="2"/>
  <c r="AZ692" i="2"/>
  <c r="BA629" i="2"/>
  <c r="BC629" i="2" s="1"/>
  <c r="AZ591" i="2"/>
  <c r="AZ579" i="2"/>
  <c r="AZ563" i="2"/>
  <c r="BB563" i="2" s="1"/>
  <c r="AZ534" i="2"/>
  <c r="AZ468" i="2"/>
  <c r="AZ575" i="2"/>
  <c r="AZ559" i="2"/>
  <c r="BA471" i="2"/>
  <c r="AZ458" i="2"/>
  <c r="BA449" i="2"/>
  <c r="AZ429" i="2"/>
  <c r="AZ405" i="2"/>
  <c r="AZ389" i="2"/>
  <c r="AZ333" i="2"/>
  <c r="BA442" i="2"/>
  <c r="BC442" i="2" s="1"/>
  <c r="AZ419" i="2"/>
  <c r="AZ379" i="2"/>
  <c r="AZ357" i="2"/>
  <c r="BA454" i="2"/>
  <c r="AZ366" i="2"/>
  <c r="BA302" i="2"/>
  <c r="BC302" i="2" s="1"/>
  <c r="BA281" i="2"/>
  <c r="BA261" i="2"/>
  <c r="BC261" i="2" s="1"/>
  <c r="AZ293" i="2"/>
  <c r="BA255" i="2"/>
  <c r="AZ337" i="2"/>
  <c r="BA328" i="2"/>
  <c r="BC328" i="2" s="1"/>
  <c r="AZ292" i="2"/>
  <c r="AZ255" i="2"/>
  <c r="AZ250" i="2"/>
  <c r="BA243" i="2"/>
  <c r="BC243" i="2" s="1"/>
  <c r="BA18" i="2"/>
  <c r="BC18" i="2" s="1"/>
  <c r="AZ60" i="2"/>
  <c r="AZ98" i="2"/>
  <c r="AZ124" i="2"/>
  <c r="BA53" i="2"/>
  <c r="BA76" i="2"/>
  <c r="BC76" i="2" s="1"/>
  <c r="AZ112" i="2"/>
  <c r="AZ131" i="2"/>
  <c r="AZ154" i="2"/>
  <c r="AZ221" i="2"/>
  <c r="AZ235" i="2"/>
  <c r="BA253" i="2"/>
  <c r="BC253" i="2" s="1"/>
  <c r="AZ270" i="2"/>
  <c r="AZ306" i="2"/>
  <c r="AZ342" i="2"/>
  <c r="BA330" i="2"/>
  <c r="BC330" i="2" s="1"/>
  <c r="BA362" i="2"/>
  <c r="BC362" i="2" s="1"/>
  <c r="AZ355" i="2"/>
  <c r="BA428" i="2"/>
  <c r="BC428" i="2" s="1"/>
  <c r="AZ465" i="2"/>
  <c r="AZ15" i="2"/>
  <c r="AZ94" i="2"/>
  <c r="AZ152" i="2"/>
  <c r="AZ192" i="2"/>
  <c r="AZ225" i="2"/>
  <c r="AZ185" i="2"/>
  <c r="AZ256" i="2"/>
  <c r="BA294" i="2"/>
  <c r="BC294" i="2" s="1"/>
  <c r="AZ367" i="2"/>
  <c r="AZ378" i="2"/>
  <c r="BA406" i="2"/>
  <c r="BC406" i="2" s="1"/>
  <c r="AZ31" i="2"/>
  <c r="AZ51" i="2"/>
  <c r="AZ102" i="2"/>
  <c r="AZ35" i="2"/>
  <c r="AZ37" i="2"/>
  <c r="BA78" i="2"/>
  <c r="BC78" i="2" s="1"/>
  <c r="AZ110" i="2"/>
  <c r="AZ116" i="2"/>
  <c r="BA147" i="2"/>
  <c r="BC147" i="2" s="1"/>
  <c r="BA193" i="2"/>
  <c r="AZ193" i="2"/>
  <c r="AZ251" i="2"/>
  <c r="AZ275" i="2"/>
  <c r="AZ285" i="2"/>
  <c r="AZ317" i="2"/>
  <c r="AZ322" i="2"/>
  <c r="AZ351" i="2"/>
  <c r="AZ380" i="2"/>
  <c r="AZ418" i="2"/>
  <c r="AZ33" i="2"/>
  <c r="AZ90" i="2"/>
  <c r="AZ156" i="2"/>
  <c r="AZ228" i="2"/>
  <c r="AZ212" i="2"/>
  <c r="AZ258" i="2"/>
  <c r="AZ289" i="2"/>
  <c r="BA301" i="2"/>
  <c r="BC301" i="2" s="1"/>
  <c r="AZ325" i="2"/>
  <c r="AZ360" i="2"/>
  <c r="BB360" i="2" s="1"/>
  <c r="AZ330" i="2"/>
  <c r="AZ350" i="2"/>
  <c r="BA378" i="2"/>
  <c r="BC378" i="2" s="1"/>
  <c r="AZ455" i="2"/>
  <c r="AZ501" i="2"/>
  <c r="AZ487" i="2"/>
  <c r="AZ523" i="2"/>
  <c r="AZ568" i="2"/>
  <c r="AZ554" i="2"/>
  <c r="AZ626" i="2"/>
  <c r="AZ661" i="2"/>
  <c r="BB661" i="2" s="1"/>
  <c r="AZ639" i="2"/>
  <c r="AZ671" i="2"/>
  <c r="AZ705" i="2"/>
  <c r="AZ685" i="2"/>
  <c r="BA685" i="2"/>
  <c r="AZ742" i="2"/>
  <c r="BB742" i="2" s="1"/>
  <c r="AZ774" i="2"/>
  <c r="AZ790" i="2"/>
  <c r="AZ794" i="2"/>
  <c r="AZ802" i="2"/>
  <c r="AZ432" i="2"/>
  <c r="AZ428" i="2"/>
  <c r="AZ457" i="2"/>
  <c r="AZ491" i="2"/>
  <c r="AZ537" i="2"/>
  <c r="AZ541" i="2"/>
  <c r="BA547" i="2"/>
  <c r="BC547" i="2" s="1"/>
  <c r="AZ602" i="2"/>
  <c r="AZ632" i="2"/>
  <c r="AZ665" i="2"/>
  <c r="AZ701" i="2"/>
  <c r="AZ716" i="2"/>
  <c r="AZ681" i="2"/>
  <c r="BA814" i="2"/>
  <c r="AZ489" i="2"/>
  <c r="AZ461" i="2"/>
  <c r="AZ495" i="2"/>
  <c r="BA543" i="2"/>
  <c r="AZ564" i="2"/>
  <c r="BA539" i="2"/>
  <c r="BC539" i="2" s="1"/>
  <c r="AZ634" i="2"/>
  <c r="AZ629" i="2"/>
  <c r="AZ669" i="2"/>
  <c r="BA600" i="2"/>
  <c r="AZ659" i="2"/>
  <c r="AZ683" i="2"/>
  <c r="AZ752" i="2"/>
  <c r="BB752" i="2" s="1"/>
  <c r="AZ722" i="2"/>
  <c r="AZ754" i="2"/>
  <c r="BA798" i="2"/>
  <c r="AZ818" i="2"/>
  <c r="BA414" i="2"/>
  <c r="AZ410" i="2"/>
  <c r="AZ453" i="2"/>
  <c r="AZ499" i="2"/>
  <c r="BA523" i="2"/>
  <c r="BA549" i="2"/>
  <c r="BA608" i="2"/>
  <c r="BC608" i="2" s="1"/>
  <c r="AZ641" i="2"/>
  <c r="AZ630" i="2"/>
  <c r="BA677" i="2"/>
  <c r="BC677" i="2" s="1"/>
  <c r="AZ724" i="2"/>
  <c r="BA711" i="2"/>
  <c r="BA792" i="2"/>
  <c r="BC792" i="2" s="1"/>
  <c r="AZ814" i="2"/>
  <c r="BA154" i="2"/>
  <c r="BC154" i="2" s="1"/>
  <c r="AZ117" i="2"/>
  <c r="AZ109" i="2"/>
  <c r="BA123" i="2"/>
  <c r="BC123" i="2" s="1"/>
  <c r="BA161" i="2"/>
  <c r="BC161" i="2" s="1"/>
  <c r="AZ121" i="2"/>
  <c r="BA107" i="2"/>
  <c r="BC107" i="2" s="1"/>
  <c r="AZ819" i="2"/>
  <c r="BA804" i="2"/>
  <c r="BC804" i="2" s="1"/>
  <c r="AZ775" i="2"/>
  <c r="BB775" i="2" s="1"/>
  <c r="AZ759" i="2"/>
  <c r="AZ743" i="2"/>
  <c r="AZ727" i="2"/>
  <c r="AZ24" i="2"/>
  <c r="AZ813" i="2"/>
  <c r="AZ712" i="2"/>
  <c r="BA98" i="2"/>
  <c r="AZ87" i="2"/>
  <c r="AZ79" i="2"/>
  <c r="AZ73" i="2"/>
  <c r="BB73" i="2" s="1"/>
  <c r="AZ611" i="2"/>
  <c r="BA604" i="2"/>
  <c r="BC604" i="2" s="1"/>
  <c r="BA529" i="2"/>
  <c r="AZ625" i="2"/>
  <c r="AZ530" i="2"/>
  <c r="AZ704" i="2"/>
  <c r="AZ696" i="2"/>
  <c r="AZ623" i="2"/>
  <c r="AZ550" i="2"/>
  <c r="AZ542" i="2"/>
  <c r="AZ466" i="2"/>
  <c r="BB466" i="2" s="1"/>
  <c r="AZ522" i="2"/>
  <c r="AZ470" i="2"/>
  <c r="AZ462" i="2"/>
  <c r="AZ427" i="2"/>
  <c r="BA422" i="2"/>
  <c r="BC422" i="2" s="1"/>
  <c r="AZ411" i="2"/>
  <c r="AZ381" i="2"/>
  <c r="BB381" i="2" s="1"/>
  <c r="BA453" i="2"/>
  <c r="BC453" i="2" s="1"/>
  <c r="AZ440" i="2"/>
  <c r="AZ425" i="2"/>
  <c r="BA418" i="2"/>
  <c r="BC418" i="2" s="1"/>
  <c r="AZ341" i="2"/>
  <c r="AZ413" i="2"/>
  <c r="AZ401" i="2"/>
  <c r="AZ377" i="2"/>
  <c r="AZ349" i="2"/>
  <c r="AZ331" i="2"/>
  <c r="BB331" i="2" s="1"/>
  <c r="AZ274" i="2"/>
  <c r="AZ259" i="2"/>
  <c r="AZ244" i="2"/>
  <c r="BA235" i="2"/>
  <c r="BC235" i="2" s="1"/>
  <c r="BA285" i="2"/>
  <c r="BC285" i="2" s="1"/>
  <c r="AZ238" i="2"/>
  <c r="BB238" i="2" s="1"/>
  <c r="AZ286" i="2"/>
  <c r="AZ254" i="2"/>
  <c r="BA249" i="2"/>
  <c r="BC249" i="2" s="1"/>
  <c r="BA239" i="2"/>
  <c r="BC239" i="2" s="1"/>
  <c r="BA322" i="2"/>
  <c r="BC322" i="2" s="1"/>
  <c r="AZ269" i="2"/>
  <c r="BA237" i="2"/>
  <c r="BC237" i="2" s="1"/>
  <c r="AZ39" i="2"/>
  <c r="AZ57" i="2"/>
  <c r="AZ100" i="2"/>
  <c r="BA15" i="2"/>
  <c r="BC15" i="2" s="1"/>
  <c r="AZ64" i="2"/>
  <c r="BB64" i="2" s="1"/>
  <c r="AZ92" i="2"/>
  <c r="AZ128" i="2"/>
  <c r="BB128" i="2" s="1"/>
  <c r="AZ135" i="2"/>
  <c r="AZ165" i="2"/>
  <c r="BB165" i="2" s="1"/>
  <c r="AZ224" i="2"/>
  <c r="AZ237" i="2"/>
  <c r="BB237" i="2" s="1"/>
  <c r="AZ272" i="2"/>
  <c r="AZ291" i="2"/>
  <c r="AZ318" i="2"/>
  <c r="AZ346" i="2"/>
  <c r="AZ332" i="2"/>
  <c r="AZ354" i="2"/>
  <c r="BA382" i="2"/>
  <c r="AZ435" i="2"/>
  <c r="AZ467" i="2"/>
  <c r="AZ21" i="2"/>
  <c r="AZ132" i="2"/>
  <c r="AZ147" i="2"/>
  <c r="AZ200" i="2"/>
  <c r="AZ232" i="2"/>
  <c r="BA189" i="2"/>
  <c r="BC189" i="2" s="1"/>
  <c r="BA270" i="2"/>
  <c r="AZ336" i="2"/>
  <c r="AZ370" i="2"/>
  <c r="AZ394" i="2"/>
  <c r="AZ481" i="2"/>
  <c r="AZ25" i="2"/>
  <c r="AZ80" i="2"/>
  <c r="BA102" i="2"/>
  <c r="BC102" i="2" s="1"/>
  <c r="AZ29" i="2"/>
  <c r="BA55" i="2"/>
  <c r="AZ84" i="2"/>
  <c r="AZ96" i="2"/>
  <c r="AZ136" i="2"/>
  <c r="BA155" i="2"/>
  <c r="BC155" i="2" s="1"/>
  <c r="AZ213" i="2"/>
  <c r="AZ233" i="2"/>
  <c r="AZ253" i="2"/>
  <c r="BB253" i="2" s="1"/>
  <c r="AZ277" i="2"/>
  <c r="BA291" i="2"/>
  <c r="BC291" i="2" s="1"/>
  <c r="AZ304" i="2"/>
  <c r="BA325" i="2"/>
  <c r="BC325" i="2" s="1"/>
  <c r="BA371" i="2"/>
  <c r="BC371" i="2" s="1"/>
  <c r="AZ382" i="2"/>
  <c r="AZ420" i="2"/>
  <c r="BB420" i="2" s="1"/>
  <c r="AZ88" i="2"/>
  <c r="BB88" i="2" s="1"/>
  <c r="BA96" i="2"/>
  <c r="BC96" i="2" s="1"/>
  <c r="AZ177" i="2"/>
  <c r="AZ189" i="2"/>
  <c r="AZ197" i="2"/>
  <c r="AZ262" i="2"/>
  <c r="AZ279" i="2"/>
  <c r="AZ310" i="2"/>
  <c r="AZ344" i="2"/>
  <c r="AZ364" i="2"/>
  <c r="AZ343" i="2"/>
  <c r="AZ390" i="2"/>
  <c r="AZ388" i="2"/>
  <c r="AZ477" i="2"/>
  <c r="AZ509" i="2"/>
  <c r="AZ503" i="2"/>
  <c r="BA545" i="2"/>
  <c r="BC545" i="2" s="1"/>
  <c r="AZ576" i="2"/>
  <c r="AZ570" i="2"/>
  <c r="BA612" i="2"/>
  <c r="BC612" i="2" s="1"/>
  <c r="AZ600" i="2"/>
  <c r="AZ647" i="2"/>
  <c r="AZ677" i="2"/>
  <c r="AZ728" i="2"/>
  <c r="AZ691" i="2"/>
  <c r="AZ718" i="2"/>
  <c r="AZ750" i="2"/>
  <c r="AZ778" i="2"/>
  <c r="BA800" i="2"/>
  <c r="AZ796" i="2"/>
  <c r="AZ804" i="2"/>
  <c r="BA412" i="2"/>
  <c r="BC412" i="2" s="1"/>
  <c r="AZ437" i="2"/>
  <c r="AZ459" i="2"/>
  <c r="AZ507" i="2"/>
  <c r="AZ539" i="2"/>
  <c r="AZ543" i="2"/>
  <c r="BB543" i="2" s="1"/>
  <c r="AZ558" i="2"/>
  <c r="BA610" i="2"/>
  <c r="BC610" i="2" s="1"/>
  <c r="AZ620" i="2"/>
  <c r="BA628" i="2"/>
  <c r="BC628" i="2" s="1"/>
  <c r="AZ715" i="2"/>
  <c r="AZ732" i="2"/>
  <c r="BA709" i="2"/>
  <c r="BC709" i="2" s="1"/>
  <c r="BA822" i="2"/>
  <c r="BC822" i="2" s="1"/>
  <c r="AZ497" i="2"/>
  <c r="AZ463" i="2"/>
  <c r="AZ511" i="2"/>
  <c r="AZ547" i="2"/>
  <c r="BB547" i="2" s="1"/>
  <c r="AZ572" i="2"/>
  <c r="AZ562" i="2"/>
  <c r="AZ604" i="2"/>
  <c r="BA632" i="2"/>
  <c r="BC632" i="2" s="1"/>
  <c r="AZ608" i="2"/>
  <c r="BA634" i="2"/>
  <c r="BC634" i="2" s="1"/>
  <c r="AZ667" i="2"/>
  <c r="AZ687" i="2"/>
  <c r="AZ768" i="2"/>
  <c r="AZ730" i="2"/>
  <c r="AZ762" i="2"/>
  <c r="AZ810" i="2"/>
  <c r="BB810" i="2" s="1"/>
  <c r="AZ400" i="2"/>
  <c r="AZ422" i="2"/>
  <c r="AZ426" i="2"/>
  <c r="AZ449" i="2"/>
  <c r="AZ515" i="2"/>
  <c r="AZ529" i="2"/>
  <c r="BB529" i="2" s="1"/>
  <c r="AZ566" i="2"/>
  <c r="BA624" i="2"/>
  <c r="BC624" i="2" s="1"/>
  <c r="AZ657" i="2"/>
  <c r="BA626" i="2"/>
  <c r="AZ689" i="2"/>
  <c r="AZ740" i="2"/>
  <c r="AZ776" i="2"/>
  <c r="BA820" i="2"/>
  <c r="BC820" i="2" s="1"/>
  <c r="AZ816" i="2"/>
  <c r="BA199" i="2"/>
  <c r="BC199" i="2" s="1"/>
  <c r="AZ107" i="2"/>
  <c r="BA51" i="2"/>
  <c r="BC51" i="2" s="1"/>
  <c r="AZ65" i="2"/>
  <c r="BA158" i="2"/>
  <c r="BC158" i="2" s="1"/>
  <c r="AZ113" i="2"/>
  <c r="AZ105" i="2"/>
  <c r="AZ69" i="2"/>
  <c r="AZ48" i="2"/>
  <c r="AZ157" i="2"/>
  <c r="AZ58" i="2"/>
  <c r="BB58" i="2" s="1"/>
  <c r="AZ91" i="2"/>
  <c r="AZ83" i="2"/>
  <c r="AZ9" i="2"/>
  <c r="BA818" i="2"/>
  <c r="AZ809" i="2"/>
  <c r="AZ797" i="2"/>
  <c r="AZ708" i="2"/>
  <c r="AZ700" i="2"/>
  <c r="AZ676" i="2"/>
  <c r="AZ71" i="2"/>
  <c r="AZ40" i="2"/>
  <c r="BB40" i="2" s="1"/>
  <c r="AZ13" i="2"/>
  <c r="BA6" i="2"/>
  <c r="BC6" i="2" s="1"/>
  <c r="AZ791" i="2"/>
  <c r="AZ44" i="2"/>
  <c r="AZ20" i="2"/>
  <c r="AZ6" i="2"/>
  <c r="AZ799" i="2"/>
  <c r="AZ609" i="2"/>
  <c r="AZ587" i="2"/>
  <c r="AZ526" i="2"/>
  <c r="AZ660" i="2"/>
  <c r="BB660" i="2" s="1"/>
  <c r="AZ652" i="2"/>
  <c r="AZ644" i="2"/>
  <c r="AZ636" i="2"/>
  <c r="BB636" i="2" s="1"/>
  <c r="AZ617" i="2"/>
  <c r="BB617" i="2" s="1"/>
  <c r="BA588" i="2"/>
  <c r="BC588" i="2" s="1"/>
  <c r="AZ599" i="2"/>
  <c r="AZ664" i="2"/>
  <c r="BB664" i="2" s="1"/>
  <c r="AZ656" i="2"/>
  <c r="AZ648" i="2"/>
  <c r="AZ640" i="2"/>
  <c r="BA618" i="2"/>
  <c r="BC618" i="2" s="1"/>
  <c r="AZ605" i="2"/>
  <c r="AZ540" i="2"/>
  <c r="AZ571" i="2"/>
  <c r="AZ555" i="2"/>
  <c r="BA531" i="2"/>
  <c r="BC531" i="2" s="1"/>
  <c r="AZ583" i="2"/>
  <c r="AZ567" i="2"/>
  <c r="BA550" i="2"/>
  <c r="BC550" i="2" s="1"/>
  <c r="BA467" i="2"/>
  <c r="BC467" i="2" s="1"/>
  <c r="BA457" i="2"/>
  <c r="BC457" i="2" s="1"/>
  <c r="BA461" i="2"/>
  <c r="AZ454" i="2"/>
  <c r="AZ431" i="2"/>
  <c r="AZ397" i="2"/>
  <c r="AZ385" i="2"/>
  <c r="BA438" i="2"/>
  <c r="BC438" i="2" s="1"/>
  <c r="AZ423" i="2"/>
  <c r="AZ387" i="2"/>
  <c r="AZ353" i="2"/>
  <c r="BB353" i="2" s="1"/>
  <c r="AZ436" i="2"/>
  <c r="BB436" i="2" s="1"/>
  <c r="AZ361" i="2"/>
  <c r="AZ345" i="2"/>
  <c r="BA450" i="2"/>
  <c r="BC450" i="2" s="1"/>
  <c r="AZ284" i="2"/>
  <c r="AZ267" i="2"/>
  <c r="BA257" i="2"/>
  <c r="BC257" i="2" s="1"/>
  <c r="AZ242" i="2"/>
  <c r="BA233" i="2"/>
  <c r="BC233" i="2" s="1"/>
  <c r="AZ312" i="2"/>
  <c r="BA283" i="2"/>
  <c r="BC283" i="2" s="1"/>
  <c r="BA234" i="2"/>
  <c r="BC234" i="2" s="1"/>
  <c r="AZ308" i="2"/>
  <c r="AZ278" i="2"/>
  <c r="AZ236" i="2"/>
  <c r="BA4" i="2"/>
  <c r="BC4" i="2" s="1"/>
  <c r="BA5" i="2"/>
  <c r="BC5" i="2" s="1"/>
  <c r="BC209" i="2" l="1"/>
  <c r="BC784" i="2"/>
  <c r="BC798" i="2"/>
  <c r="BB588" i="2"/>
  <c r="BB789" i="2"/>
  <c r="BC519" i="2"/>
  <c r="BB213" i="2"/>
  <c r="BF213" i="2" s="1"/>
  <c r="BC454" i="2"/>
  <c r="BD454" i="2" s="1"/>
  <c r="BH454" i="2" s="1"/>
  <c r="BB247" i="2"/>
  <c r="BC456" i="2"/>
  <c r="BG456" i="2" s="1"/>
  <c r="BC388" i="2"/>
  <c r="BG388" i="2" s="1"/>
  <c r="BB248" i="2"/>
  <c r="BF248" i="2" s="1"/>
  <c r="BB170" i="2"/>
  <c r="BF170" i="2" s="1"/>
  <c r="BC689" i="2"/>
  <c r="BG689" i="2" s="1"/>
  <c r="BB10" i="2"/>
  <c r="BF10" i="2" s="1"/>
  <c r="BC55" i="2"/>
  <c r="BD55" i="2" s="1"/>
  <c r="BH55" i="2" s="1"/>
  <c r="BC98" i="2"/>
  <c r="BD98" i="2" s="1"/>
  <c r="BH98" i="2" s="1"/>
  <c r="BC800" i="2"/>
  <c r="BD800" i="2" s="1"/>
  <c r="BH800" i="2" s="1"/>
  <c r="BC100" i="2"/>
  <c r="BG100" i="2" s="1"/>
  <c r="BB143" i="2"/>
  <c r="BB407" i="2"/>
  <c r="BF407" i="2" s="1"/>
  <c r="BC449" i="2"/>
  <c r="BG449" i="2" s="1"/>
  <c r="BC600" i="2"/>
  <c r="BG600" i="2" s="1"/>
  <c r="BC461" i="2"/>
  <c r="BG461" i="2" s="1"/>
  <c r="BB110" i="2"/>
  <c r="BB564" i="2"/>
  <c r="BF564" i="2" s="1"/>
  <c r="BC685" i="2"/>
  <c r="BG685" i="2" s="1"/>
  <c r="BB133" i="2"/>
  <c r="BF133" i="2" s="1"/>
  <c r="BC140" i="2"/>
  <c r="BG140" i="2" s="1"/>
  <c r="BC311" i="2"/>
  <c r="BG311" i="2" s="1"/>
  <c r="BC740" i="2"/>
  <c r="BD740" i="2" s="1"/>
  <c r="BH740" i="2" s="1"/>
  <c r="BC148" i="2"/>
  <c r="BD148" i="2" s="1"/>
  <c r="BH148" i="2" s="1"/>
  <c r="BB615" i="2"/>
  <c r="BF615" i="2" s="1"/>
  <c r="BC818" i="2"/>
  <c r="BG818" i="2" s="1"/>
  <c r="BB645" i="2"/>
  <c r="BF645" i="2" s="1"/>
  <c r="BB150" i="2"/>
  <c r="BF150" i="2" s="1"/>
  <c r="BB365" i="2"/>
  <c r="BF365" i="2" s="1"/>
  <c r="BC317" i="2"/>
  <c r="BG317" i="2" s="1"/>
  <c r="BC636" i="2"/>
  <c r="BG636" i="2" s="1"/>
  <c r="BC621" i="2"/>
  <c r="BD621" i="2" s="1"/>
  <c r="BH621" i="2" s="1"/>
  <c r="BC661" i="2"/>
  <c r="BG661" i="2" s="1"/>
  <c r="BB327" i="2"/>
  <c r="BF327" i="2" s="1"/>
  <c r="BC635" i="2"/>
  <c r="BD635" i="2" s="1"/>
  <c r="BH635" i="2" s="1"/>
  <c r="BC506" i="2"/>
  <c r="BG506" i="2" s="1"/>
  <c r="BC281" i="2"/>
  <c r="BG281" i="2" s="1"/>
  <c r="BC151" i="2"/>
  <c r="BG151" i="2" s="1"/>
  <c r="BC625" i="2"/>
  <c r="BG625" i="2" s="1"/>
  <c r="BB561" i="2"/>
  <c r="BF561" i="2" s="1"/>
  <c r="BC382" i="2"/>
  <c r="BD382" i="2" s="1"/>
  <c r="BH382" i="2" s="1"/>
  <c r="BC711" i="2"/>
  <c r="BG711" i="2" s="1"/>
  <c r="BC754" i="2"/>
  <c r="BG754" i="2" s="1"/>
  <c r="BC231" i="2"/>
  <c r="BD231" i="2" s="1"/>
  <c r="BH231" i="2" s="1"/>
  <c r="BB138" i="2"/>
  <c r="BF138" i="2" s="1"/>
  <c r="BC50" i="2"/>
  <c r="BG50" i="2" s="1"/>
  <c r="BC153" i="2"/>
  <c r="BG153" i="2" s="1"/>
  <c r="BB462" i="2"/>
  <c r="BF462" i="2" s="1"/>
  <c r="BB792" i="2"/>
  <c r="BF792" i="2" s="1"/>
  <c r="BC29" i="2"/>
  <c r="BD29" i="2" s="1"/>
  <c r="BH29" i="2" s="1"/>
  <c r="BB286" i="2"/>
  <c r="BF286" i="2" s="1"/>
  <c r="BC326" i="2"/>
  <c r="BG326" i="2" s="1"/>
  <c r="BC289" i="2"/>
  <c r="BD289" i="2" s="1"/>
  <c r="BH289" i="2" s="1"/>
  <c r="BC203" i="2"/>
  <c r="BG203" i="2" s="1"/>
  <c r="BB682" i="2"/>
  <c r="BF682" i="2" s="1"/>
  <c r="BC626" i="2"/>
  <c r="BD626" i="2" s="1"/>
  <c r="BH626" i="2" s="1"/>
  <c r="BB457" i="2"/>
  <c r="BF457" i="2" s="1"/>
  <c r="BC543" i="2"/>
  <c r="BD543" i="2" s="1"/>
  <c r="BH543" i="2" s="1"/>
  <c r="BC451" i="2"/>
  <c r="BG451" i="2" s="1"/>
  <c r="BB208" i="2"/>
  <c r="BF208" i="2" s="1"/>
  <c r="BC551" i="2"/>
  <c r="BG551" i="2" s="1"/>
  <c r="BC159" i="2"/>
  <c r="BD159" i="2" s="1"/>
  <c r="BH159" i="2" s="1"/>
  <c r="BB60" i="2"/>
  <c r="BF60" i="2" s="1"/>
  <c r="BC697" i="2"/>
  <c r="BG697" i="2" s="1"/>
  <c r="BB759" i="2"/>
  <c r="BF759" i="2" s="1"/>
  <c r="BC414" i="2"/>
  <c r="BD414" i="2" s="1"/>
  <c r="BH414" i="2" s="1"/>
  <c r="BC359" i="2"/>
  <c r="BG359" i="2" s="1"/>
  <c r="BB258" i="2"/>
  <c r="BF258" i="2" s="1"/>
  <c r="BB192" i="2"/>
  <c r="BF192" i="2" s="1"/>
  <c r="BB4" i="2"/>
  <c r="BB18" i="2"/>
  <c r="BF18" i="2" s="1"/>
  <c r="BC537" i="2"/>
  <c r="BD537" i="2" s="1"/>
  <c r="BH537" i="2" s="1"/>
  <c r="BC706" i="2"/>
  <c r="BD706" i="2" s="1"/>
  <c r="BH706" i="2" s="1"/>
  <c r="BB587" i="2"/>
  <c r="BF587" i="2" s="1"/>
  <c r="BC529" i="2"/>
  <c r="BD529" i="2" s="1"/>
  <c r="BH529" i="2" s="1"/>
  <c r="BC525" i="2"/>
  <c r="BD525" i="2" s="1"/>
  <c r="BH525" i="2" s="1"/>
  <c r="BC268" i="2"/>
  <c r="BG268" i="2" s="1"/>
  <c r="BC270" i="2"/>
  <c r="BB134" i="2"/>
  <c r="BF134" i="2" s="1"/>
  <c r="BB376" i="2"/>
  <c r="BF376" i="2" s="1"/>
  <c r="BC39" i="2"/>
  <c r="BG39" i="2" s="1"/>
  <c r="BC116" i="2"/>
  <c r="BG116" i="2" s="1"/>
  <c r="BB366" i="2"/>
  <c r="BF366" i="2" s="1"/>
  <c r="BB169" i="2"/>
  <c r="BF169" i="2" s="1"/>
  <c r="BB24" i="2"/>
  <c r="BC722" i="2"/>
  <c r="BD722" i="2" s="1"/>
  <c r="BH722" i="2" s="1"/>
  <c r="BC77" i="2"/>
  <c r="BG77" i="2" s="1"/>
  <c r="BC488" i="2"/>
  <c r="BG488" i="2" s="1"/>
  <c r="BC53" i="2"/>
  <c r="BG53" i="2" s="1"/>
  <c r="BC751" i="2"/>
  <c r="BD751" i="2" s="1"/>
  <c r="BH751" i="2" s="1"/>
  <c r="BC72" i="2"/>
  <c r="BG72" i="2" s="1"/>
  <c r="BC193" i="2"/>
  <c r="BG193" i="2" s="1"/>
  <c r="BC119" i="2"/>
  <c r="BD119" i="2" s="1"/>
  <c r="BH119" i="2" s="1"/>
  <c r="BC108" i="2"/>
  <c r="BB662" i="2"/>
  <c r="BF662" i="2" s="1"/>
  <c r="BB423" i="2"/>
  <c r="BF423" i="2" s="1"/>
  <c r="BC485" i="2"/>
  <c r="BD485" i="2" s="1"/>
  <c r="BH485" i="2" s="1"/>
  <c r="BB667" i="2"/>
  <c r="BF667" i="2" s="1"/>
  <c r="BC523" i="2"/>
  <c r="BD523" i="2" s="1"/>
  <c r="BH523" i="2" s="1"/>
  <c r="BB655" i="2"/>
  <c r="BF655" i="2" s="1"/>
  <c r="BB356" i="2"/>
  <c r="BF356" i="2" s="1"/>
  <c r="BB507" i="2"/>
  <c r="BF507" i="2" s="1"/>
  <c r="BB569" i="2"/>
  <c r="BF569" i="2" s="1"/>
  <c r="BB724" i="2"/>
  <c r="BF724" i="2" s="1"/>
  <c r="BC434" i="2"/>
  <c r="BG434" i="2" s="1"/>
  <c r="BB533" i="2"/>
  <c r="BF533" i="2" s="1"/>
  <c r="BC702" i="2"/>
  <c r="BG702" i="2" s="1"/>
  <c r="BB315" i="2"/>
  <c r="BF315" i="2" s="1"/>
  <c r="BC549" i="2"/>
  <c r="BD549" i="2" s="1"/>
  <c r="BH549" i="2" s="1"/>
  <c r="BC773" i="2"/>
  <c r="BG773" i="2" s="1"/>
  <c r="BC592" i="2"/>
  <c r="BD592" i="2" s="1"/>
  <c r="BH592" i="2" s="1"/>
  <c r="BB324" i="2"/>
  <c r="BF324" i="2" s="1"/>
  <c r="BC223" i="2"/>
  <c r="BG223" i="2" s="1"/>
  <c r="BB13" i="2"/>
  <c r="BF13" i="2" s="1"/>
  <c r="BC411" i="2"/>
  <c r="BG411" i="2" s="1"/>
  <c r="BC279" i="2"/>
  <c r="BG279" i="2" s="1"/>
  <c r="BD184" i="2"/>
  <c r="BH184" i="2" s="1"/>
  <c r="BD585" i="2"/>
  <c r="BH585" i="2" s="1"/>
  <c r="BB750" i="2"/>
  <c r="BF750" i="2" s="1"/>
  <c r="BC816" i="2"/>
  <c r="BG816" i="2" s="1"/>
  <c r="BC200" i="2"/>
  <c r="BG200" i="2" s="1"/>
  <c r="BB644" i="2"/>
  <c r="BF644" i="2" s="1"/>
  <c r="BB509" i="2"/>
  <c r="BF509" i="2" s="1"/>
  <c r="BB322" i="2"/>
  <c r="BF322" i="2" s="1"/>
  <c r="BB771" i="2"/>
  <c r="BF771" i="2" s="1"/>
  <c r="BC455" i="2"/>
  <c r="BD455" i="2" s="1"/>
  <c r="BH455" i="2" s="1"/>
  <c r="BG477" i="2"/>
  <c r="BB137" i="2"/>
  <c r="BF137" i="2" s="1"/>
  <c r="BB791" i="2"/>
  <c r="BF791" i="2" s="1"/>
  <c r="BB378" i="2"/>
  <c r="BF378" i="2" s="1"/>
  <c r="BC620" i="2"/>
  <c r="BG620" i="2" s="1"/>
  <c r="BB424" i="2"/>
  <c r="BF424" i="2" s="1"/>
  <c r="BC560" i="2"/>
  <c r="BD560" i="2" s="1"/>
  <c r="BH560" i="2" s="1"/>
  <c r="BB130" i="2"/>
  <c r="BF130" i="2" s="1"/>
  <c r="BB522" i="2"/>
  <c r="BF522" i="2" s="1"/>
  <c r="BC814" i="2"/>
  <c r="BD814" i="2" s="1"/>
  <c r="BH814" i="2" s="1"/>
  <c r="BB656" i="2"/>
  <c r="BF656" i="2" s="1"/>
  <c r="BG645" i="2"/>
  <c r="BB418" i="2"/>
  <c r="BF418" i="2" s="1"/>
  <c r="BC255" i="2"/>
  <c r="BG255" i="2" s="1"/>
  <c r="BB473" i="2"/>
  <c r="BF473" i="2" s="1"/>
  <c r="BC471" i="2"/>
  <c r="BG471" i="2" s="1"/>
  <c r="BC401" i="2"/>
  <c r="BD401" i="2" s="1"/>
  <c r="BH401" i="2" s="1"/>
  <c r="BC756" i="2"/>
  <c r="BG756" i="2" s="1"/>
  <c r="BB557" i="2"/>
  <c r="BF557" i="2" s="1"/>
  <c r="BD250" i="2"/>
  <c r="BH250" i="2" s="1"/>
  <c r="BD478" i="2"/>
  <c r="BH478" i="2" s="1"/>
  <c r="BG728" i="2"/>
  <c r="BD705" i="2"/>
  <c r="BH705" i="2" s="1"/>
  <c r="BB790" i="2"/>
  <c r="BF790" i="2" s="1"/>
  <c r="BG437" i="2"/>
  <c r="BD672" i="2"/>
  <c r="BH672" i="2" s="1"/>
  <c r="BG207" i="2"/>
  <c r="BG649" i="2"/>
  <c r="BD113" i="2"/>
  <c r="BH113" i="2" s="1"/>
  <c r="BD156" i="2"/>
  <c r="BH156" i="2" s="1"/>
  <c r="BB236" i="2"/>
  <c r="BF236" i="2" s="1"/>
  <c r="BB387" i="2"/>
  <c r="BF387" i="2" s="1"/>
  <c r="BB652" i="2"/>
  <c r="BF652" i="2" s="1"/>
  <c r="BB400" i="2"/>
  <c r="BF400" i="2" s="1"/>
  <c r="BB608" i="2"/>
  <c r="BF608" i="2" s="1"/>
  <c r="BB497" i="2"/>
  <c r="BF497" i="2" s="1"/>
  <c r="BB718" i="2"/>
  <c r="BF718" i="2" s="1"/>
  <c r="BB477" i="2"/>
  <c r="BF477" i="2" s="1"/>
  <c r="BB336" i="2"/>
  <c r="BF336" i="2" s="1"/>
  <c r="BB411" i="2"/>
  <c r="BF411" i="2" s="1"/>
  <c r="BB550" i="2"/>
  <c r="BF550" i="2" s="1"/>
  <c r="BB611" i="2"/>
  <c r="BF611" i="2" s="1"/>
  <c r="BB629" i="2"/>
  <c r="BF629" i="2" s="1"/>
  <c r="BB541" i="2"/>
  <c r="BF541" i="2" s="1"/>
  <c r="BB685" i="2"/>
  <c r="BF685" i="2" s="1"/>
  <c r="BB523" i="2"/>
  <c r="BF523" i="2" s="1"/>
  <c r="BB33" i="2"/>
  <c r="BF33" i="2" s="1"/>
  <c r="BB98" i="2"/>
  <c r="BF98" i="2" s="1"/>
  <c r="BB357" i="2"/>
  <c r="BF357" i="2" s="1"/>
  <c r="BB333" i="2"/>
  <c r="BF333" i="2" s="1"/>
  <c r="BB575" i="2"/>
  <c r="BF575" i="2" s="1"/>
  <c r="BB633" i="2"/>
  <c r="BF633" i="2" s="1"/>
  <c r="BB707" i="2"/>
  <c r="BF707" i="2" s="1"/>
  <c r="BB594" i="2"/>
  <c r="BF594" i="2" s="1"/>
  <c r="BB392" i="2"/>
  <c r="BF392" i="2" s="1"/>
  <c r="BB592" i="2"/>
  <c r="BF592" i="2" s="1"/>
  <c r="BB363" i="2"/>
  <c r="BF363" i="2" s="1"/>
  <c r="BB412" i="2"/>
  <c r="BF412" i="2" s="1"/>
  <c r="BB108" i="2"/>
  <c r="BF108" i="2" s="1"/>
  <c r="BB384" i="2"/>
  <c r="BF384" i="2" s="1"/>
  <c r="BB268" i="2"/>
  <c r="BF268" i="2" s="1"/>
  <c r="BB114" i="2"/>
  <c r="BF114" i="2" s="1"/>
  <c r="BB690" i="2"/>
  <c r="BF690" i="2" s="1"/>
  <c r="BB756" i="2"/>
  <c r="BF756" i="2" s="1"/>
  <c r="BB439" i="2"/>
  <c r="BF439" i="2" s="1"/>
  <c r="BB140" i="2"/>
  <c r="BF140" i="2" s="1"/>
  <c r="BB11" i="2"/>
  <c r="BF11" i="2" s="1"/>
  <c r="BB471" i="2"/>
  <c r="BF471" i="2" s="1"/>
  <c r="BC536" i="2"/>
  <c r="BD536" i="2" s="1"/>
  <c r="BH536" i="2" s="1"/>
  <c r="BB686" i="2"/>
  <c r="BF686" i="2" s="1"/>
  <c r="BC490" i="2"/>
  <c r="BD490" i="2" s="1"/>
  <c r="BH490" i="2" s="1"/>
  <c r="BC219" i="2"/>
  <c r="BD219" i="2" s="1"/>
  <c r="BH219" i="2" s="1"/>
  <c r="BB252" i="2"/>
  <c r="BF252" i="2" s="1"/>
  <c r="BC445" i="2"/>
  <c r="BD445" i="2" s="1"/>
  <c r="BH445" i="2" s="1"/>
  <c r="BB442" i="2"/>
  <c r="BF442" i="2" s="1"/>
  <c r="BC429" i="2"/>
  <c r="BD429" i="2" s="1"/>
  <c r="BH429" i="2" s="1"/>
  <c r="BC407" i="2"/>
  <c r="BD407" i="2" s="1"/>
  <c r="BH407" i="2" s="1"/>
  <c r="BC603" i="2"/>
  <c r="BG603" i="2" s="1"/>
  <c r="BC616" i="2"/>
  <c r="BD616" i="2" s="1"/>
  <c r="BH616" i="2" s="1"/>
  <c r="BB456" i="2"/>
  <c r="BF456" i="2" s="1"/>
  <c r="BB670" i="2"/>
  <c r="BF670" i="2" s="1"/>
  <c r="BC631" i="2"/>
  <c r="BD631" i="2" s="1"/>
  <c r="BH631" i="2" s="1"/>
  <c r="BC679" i="2"/>
  <c r="BG679" i="2" s="1"/>
  <c r="BC788" i="2"/>
  <c r="BD788" i="2" s="1"/>
  <c r="BH788" i="2" s="1"/>
  <c r="BC339" i="2"/>
  <c r="BD339" i="2" s="1"/>
  <c r="BH339" i="2" s="1"/>
  <c r="BB508" i="2"/>
  <c r="BF508" i="2" s="1"/>
  <c r="BC778" i="2"/>
  <c r="BD778" i="2" s="1"/>
  <c r="BH778" i="2" s="1"/>
  <c r="BC665" i="2"/>
  <c r="BD665" i="2" s="1"/>
  <c r="BH665" i="2" s="1"/>
  <c r="BC324" i="2"/>
  <c r="BD324" i="2" s="1"/>
  <c r="BH324" i="2" s="1"/>
  <c r="BC750" i="2"/>
  <c r="BG750" i="2" s="1"/>
  <c r="BC280" i="2"/>
  <c r="BG280" i="2" s="1"/>
  <c r="BC721" i="2"/>
  <c r="BG721" i="2" s="1"/>
  <c r="BC743" i="2"/>
  <c r="BG743" i="2" s="1"/>
  <c r="BB300" i="2"/>
  <c r="BF300" i="2" s="1"/>
  <c r="BB595" i="2"/>
  <c r="BF595" i="2" s="1"/>
  <c r="BB795" i="2"/>
  <c r="BF795" i="2" s="1"/>
  <c r="BB409" i="2"/>
  <c r="BF409" i="2" s="1"/>
  <c r="BB431" i="2"/>
  <c r="BF431" i="2" s="1"/>
  <c r="BB48" i="2"/>
  <c r="BF48" i="2" s="1"/>
  <c r="BB449" i="2"/>
  <c r="BF449" i="2" s="1"/>
  <c r="BF543" i="2"/>
  <c r="BB344" i="2"/>
  <c r="BF344" i="2" s="1"/>
  <c r="BB254" i="2"/>
  <c r="BF254" i="2" s="1"/>
  <c r="BB440" i="2"/>
  <c r="BF440" i="2" s="1"/>
  <c r="BB743" i="2"/>
  <c r="BF743" i="2" s="1"/>
  <c r="BB754" i="2"/>
  <c r="BF754" i="2" s="1"/>
  <c r="BB537" i="2"/>
  <c r="BF537" i="2" s="1"/>
  <c r="BB228" i="2"/>
  <c r="BF228" i="2" s="1"/>
  <c r="BB221" i="2"/>
  <c r="BF221" i="2" s="1"/>
  <c r="BB255" i="2"/>
  <c r="BF255" i="2" s="1"/>
  <c r="BB379" i="2"/>
  <c r="BF379" i="2" s="1"/>
  <c r="BB389" i="2"/>
  <c r="BF389" i="2" s="1"/>
  <c r="BB458" i="2"/>
  <c r="BF458" i="2" s="1"/>
  <c r="BB468" i="2"/>
  <c r="BF468" i="2" s="1"/>
  <c r="BB815" i="2"/>
  <c r="BF815" i="2" s="1"/>
  <c r="BB123" i="2"/>
  <c r="BF123" i="2" s="1"/>
  <c r="BB822" i="2"/>
  <c r="BF822" i="2" s="1"/>
  <c r="BF553" i="2"/>
  <c r="BB697" i="2"/>
  <c r="BF697" i="2" s="1"/>
  <c r="BB513" i="2"/>
  <c r="BF513" i="2" s="1"/>
  <c r="BB493" i="2"/>
  <c r="BF493" i="2" s="1"/>
  <c r="BB217" i="2"/>
  <c r="BF217" i="2" s="1"/>
  <c r="BB416" i="2"/>
  <c r="BF416" i="2" s="1"/>
  <c r="BB216" i="2"/>
  <c r="BF216" i="2" s="1"/>
  <c r="BB371" i="2"/>
  <c r="BF371" i="2" s="1"/>
  <c r="BF220" i="2"/>
  <c r="BB86" i="2"/>
  <c r="BF86" i="2" s="1"/>
  <c r="BB359" i="2"/>
  <c r="BF359" i="2" s="1"/>
  <c r="BF243" i="2"/>
  <c r="BB448" i="2"/>
  <c r="BF448" i="2" s="1"/>
  <c r="BB450" i="2"/>
  <c r="BF450" i="2" s="1"/>
  <c r="BB494" i="2"/>
  <c r="BF494" i="2" s="1"/>
  <c r="BB668" i="2"/>
  <c r="BF668" i="2" s="1"/>
  <c r="BB763" i="2"/>
  <c r="BF763" i="2" s="1"/>
  <c r="BB783" i="2"/>
  <c r="BF783" i="2" s="1"/>
  <c r="BB723" i="2"/>
  <c r="BF723" i="2" s="1"/>
  <c r="BB807" i="2"/>
  <c r="BF807" i="2" s="1"/>
  <c r="BB820" i="2"/>
  <c r="BF820" i="2" s="1"/>
  <c r="BB582" i="2"/>
  <c r="BF582" i="2" s="1"/>
  <c r="BB643" i="2"/>
  <c r="BF643" i="2" s="1"/>
  <c r="BB578" i="2"/>
  <c r="BF578" i="2" s="1"/>
  <c r="BB505" i="2"/>
  <c r="BF505" i="2" s="1"/>
  <c r="BB709" i="2"/>
  <c r="BF709" i="2" s="1"/>
  <c r="BB586" i="2"/>
  <c r="BF586" i="2" s="1"/>
  <c r="BB485" i="2"/>
  <c r="BF485" i="2" s="1"/>
  <c r="BB352" i="2"/>
  <c r="BF352" i="2" s="1"/>
  <c r="BB260" i="2"/>
  <c r="BF260" i="2" s="1"/>
  <c r="BF173" i="2"/>
  <c r="BB155" i="2"/>
  <c r="BF155" i="2" s="1"/>
  <c r="BB139" i="2"/>
  <c r="BF139" i="2" s="1"/>
  <c r="BB27" i="2"/>
  <c r="BF27" i="2" s="1"/>
  <c r="BB372" i="2"/>
  <c r="BF372" i="2" s="1"/>
  <c r="BB201" i="2"/>
  <c r="BF201" i="2" s="1"/>
  <c r="BB302" i="2"/>
  <c r="BF302" i="2" s="1"/>
  <c r="BB642" i="2"/>
  <c r="BF642" i="2" s="1"/>
  <c r="BB42" i="2"/>
  <c r="BF42" i="2" s="1"/>
  <c r="BF182" i="2"/>
  <c r="BC431" i="2"/>
  <c r="BC479" i="2"/>
  <c r="BD479" i="2" s="1"/>
  <c r="BH479" i="2" s="1"/>
  <c r="BC515" i="2"/>
  <c r="BG515" i="2" s="1"/>
  <c r="BC297" i="2"/>
  <c r="BG297" i="2" s="1"/>
  <c r="BC103" i="2"/>
  <c r="BG103" i="2" s="1"/>
  <c r="BC117" i="2"/>
  <c r="BG117" i="2" s="1"/>
  <c r="BC426" i="2"/>
  <c r="BG426" i="2" s="1"/>
  <c r="BB552" i="2"/>
  <c r="BF552" i="2" s="1"/>
  <c r="BB769" i="2"/>
  <c r="BF769" i="2" s="1"/>
  <c r="BC194" i="2"/>
  <c r="BG194" i="2" s="1"/>
  <c r="BC167" i="2"/>
  <c r="BD167" i="2" s="1"/>
  <c r="BH167" i="2" s="1"/>
  <c r="BC716" i="2"/>
  <c r="BG716" i="2" s="1"/>
  <c r="BC212" i="2"/>
  <c r="BC335" i="2"/>
  <c r="BG335" i="2" s="1"/>
  <c r="BC95" i="2"/>
  <c r="BG95" i="2" s="1"/>
  <c r="BC127" i="2"/>
  <c r="BG127" i="2" s="1"/>
  <c r="BC308" i="2"/>
  <c r="BF403" i="2"/>
  <c r="BC623" i="2"/>
  <c r="BD623" i="2" s="1"/>
  <c r="BH623" i="2" s="1"/>
  <c r="BC264" i="2"/>
  <c r="BG264" i="2" s="1"/>
  <c r="BB36" i="2"/>
  <c r="BF36" i="2" s="1"/>
  <c r="BC410" i="2"/>
  <c r="BD410" i="2" s="1"/>
  <c r="BH410" i="2" s="1"/>
  <c r="BB55" i="2"/>
  <c r="BF55" i="2" s="1"/>
  <c r="BC271" i="2"/>
  <c r="BG271" i="2" s="1"/>
  <c r="BC417" i="2"/>
  <c r="BG417" i="2" s="1"/>
  <c r="BC548" i="2"/>
  <c r="BD548" i="2" s="1"/>
  <c r="BH548" i="2" s="1"/>
  <c r="BC639" i="2"/>
  <c r="BD639" i="2" s="1"/>
  <c r="BH639" i="2" s="1"/>
  <c r="BC651" i="2"/>
  <c r="BG651" i="2" s="1"/>
  <c r="BC795" i="2"/>
  <c r="BC735" i="2"/>
  <c r="BG735" i="2" s="1"/>
  <c r="BC363" i="2"/>
  <c r="BD363" i="2" s="1"/>
  <c r="BH363" i="2" s="1"/>
  <c r="BC63" i="2"/>
  <c r="BG63" i="2" s="1"/>
  <c r="BC340" i="2"/>
  <c r="BB512" i="2"/>
  <c r="BF512" i="2" s="1"/>
  <c r="BB702" i="2"/>
  <c r="BF702" i="2" s="1"/>
  <c r="BB67" i="2"/>
  <c r="BF67" i="2" s="1"/>
  <c r="BC633" i="2"/>
  <c r="BC799" i="2"/>
  <c r="BG799" i="2" s="1"/>
  <c r="BC52" i="2"/>
  <c r="BG52" i="2" s="1"/>
  <c r="BC298" i="2"/>
  <c r="BD298" i="2" s="1"/>
  <c r="BH298" i="2" s="1"/>
  <c r="BB282" i="2"/>
  <c r="BF282" i="2" s="1"/>
  <c r="BB773" i="2"/>
  <c r="BF773" i="2" s="1"/>
  <c r="BC567" i="2"/>
  <c r="BD567" i="2" s="1"/>
  <c r="BH567" i="2" s="1"/>
  <c r="BC23" i="2"/>
  <c r="BD23" i="2" s="1"/>
  <c r="BH23" i="2" s="1"/>
  <c r="BC577" i="2"/>
  <c r="BD577" i="2" s="1"/>
  <c r="BH577" i="2" s="1"/>
  <c r="BC391" i="2"/>
  <c r="BD391" i="2" s="1"/>
  <c r="BH391" i="2" s="1"/>
  <c r="BB307" i="2"/>
  <c r="BF307" i="2" s="1"/>
  <c r="BC413" i="2"/>
  <c r="BD413" i="2" s="1"/>
  <c r="BH413" i="2" s="1"/>
  <c r="BC447" i="2"/>
  <c r="BF631" i="2"/>
  <c r="BC726" i="2"/>
  <c r="BG726" i="2" s="1"/>
  <c r="BC782" i="2"/>
  <c r="BG782" i="2" s="1"/>
  <c r="BD646" i="2"/>
  <c r="BH646" i="2" s="1"/>
  <c r="BB650" i="2"/>
  <c r="BF650" i="2" s="1"/>
  <c r="BC16" i="2"/>
  <c r="BD16" i="2" s="1"/>
  <c r="BH16" i="2" s="1"/>
  <c r="BC97" i="2"/>
  <c r="BG97" i="2" s="1"/>
  <c r="BC641" i="2"/>
  <c r="BC807" i="2"/>
  <c r="BG807" i="2" s="1"/>
  <c r="BC637" i="2"/>
  <c r="BG637" i="2" s="1"/>
  <c r="BC361" i="2"/>
  <c r="BD361" i="2" s="1"/>
  <c r="BH361" i="2" s="1"/>
  <c r="BC349" i="2"/>
  <c r="BC516" i="2"/>
  <c r="BD516" i="2" s="1"/>
  <c r="BH516" i="2" s="1"/>
  <c r="BC496" i="2"/>
  <c r="BG496" i="2" s="1"/>
  <c r="BC650" i="2"/>
  <c r="BD650" i="2" s="1"/>
  <c r="BH650" i="2" s="1"/>
  <c r="BB717" i="2"/>
  <c r="BF717" i="2" s="1"/>
  <c r="BB296" i="2"/>
  <c r="BF296" i="2" s="1"/>
  <c r="BC458" i="2"/>
  <c r="BG458" i="2" s="1"/>
  <c r="BF328" i="2"/>
  <c r="BC367" i="2"/>
  <c r="BC208" i="2"/>
  <c r="BD208" i="2" s="1"/>
  <c r="BH208" i="2" s="1"/>
  <c r="BC354" i="2"/>
  <c r="BD354" i="2" s="1"/>
  <c r="BH354" i="2" s="1"/>
  <c r="BB358" i="2"/>
  <c r="BF358" i="2" s="1"/>
  <c r="BB316" i="2"/>
  <c r="BF316" i="2" s="1"/>
  <c r="BC11" i="2"/>
  <c r="BD11" i="2" s="1"/>
  <c r="BH11" i="2" s="1"/>
  <c r="BB532" i="2"/>
  <c r="BF532" i="2" s="1"/>
  <c r="BB761" i="2"/>
  <c r="BF761" i="2" s="1"/>
  <c r="BC40" i="2"/>
  <c r="BC813" i="2"/>
  <c r="BD813" i="2" s="1"/>
  <c r="BH813" i="2" s="1"/>
  <c r="BB801" i="2"/>
  <c r="BF801" i="2" s="1"/>
  <c r="BC761" i="2"/>
  <c r="BD761" i="2" s="1"/>
  <c r="BH761" i="2" s="1"/>
  <c r="BC170" i="2"/>
  <c r="BC162" i="2"/>
  <c r="BG162" i="2" s="1"/>
  <c r="BB145" i="2"/>
  <c r="BF145" i="2" s="1"/>
  <c r="BB149" i="2"/>
  <c r="BF149" i="2" s="1"/>
  <c r="BC498" i="2"/>
  <c r="BC609" i="2"/>
  <c r="BG609" i="2" s="1"/>
  <c r="BC546" i="2"/>
  <c r="BG546" i="2" s="1"/>
  <c r="BC351" i="2"/>
  <c r="BG351" i="2" s="1"/>
  <c r="BC366" i="2"/>
  <c r="BG366" i="2" s="1"/>
  <c r="BC180" i="2"/>
  <c r="BG180" i="2" s="1"/>
  <c r="BC435" i="2"/>
  <c r="BG435" i="2" s="1"/>
  <c r="BF226" i="2"/>
  <c r="BC146" i="2"/>
  <c r="BC460" i="2"/>
  <c r="BG460" i="2" s="1"/>
  <c r="BD591" i="2"/>
  <c r="BH591" i="2" s="1"/>
  <c r="BC61" i="2"/>
  <c r="BG61" i="2" s="1"/>
  <c r="BC124" i="2"/>
  <c r="BC238" i="2"/>
  <c r="BG238" i="2" s="1"/>
  <c r="BB146" i="2"/>
  <c r="BF146" i="2" s="1"/>
  <c r="BC654" i="2"/>
  <c r="BG654" i="2" s="1"/>
  <c r="BC215" i="2"/>
  <c r="BG215" i="2" s="1"/>
  <c r="BB265" i="2"/>
  <c r="BF265" i="2" s="1"/>
  <c r="BB433" i="2"/>
  <c r="BF433" i="2" s="1"/>
  <c r="BC492" i="2"/>
  <c r="BD492" i="2" s="1"/>
  <c r="BH492" i="2" s="1"/>
  <c r="BB619" i="2"/>
  <c r="BF619" i="2" s="1"/>
  <c r="BG753" i="2"/>
  <c r="BC399" i="2"/>
  <c r="BD399" i="2" s="1"/>
  <c r="BH399" i="2" s="1"/>
  <c r="BC696" i="2"/>
  <c r="BC653" i="2"/>
  <c r="BD653" i="2" s="1"/>
  <c r="BH653" i="2" s="1"/>
  <c r="BC232" i="2"/>
  <c r="BG232" i="2" s="1"/>
  <c r="BB195" i="2"/>
  <c r="BF195" i="2" s="1"/>
  <c r="BC390" i="2"/>
  <c r="BD390" i="2" s="1"/>
  <c r="BH390" i="2" s="1"/>
  <c r="BC305" i="2"/>
  <c r="BG305" i="2" s="1"/>
  <c r="BB47" i="2"/>
  <c r="BF47" i="2" s="1"/>
  <c r="BB326" i="2"/>
  <c r="BF326" i="2" s="1"/>
  <c r="BB663" i="2"/>
  <c r="BF663" i="2" s="1"/>
  <c r="BB119" i="2"/>
  <c r="BF119" i="2" s="1"/>
  <c r="BC12" i="2"/>
  <c r="BD12" i="2" s="1"/>
  <c r="BH12" i="2" s="1"/>
  <c r="BC360" i="2"/>
  <c r="BD360" i="2" s="1"/>
  <c r="BH360" i="2" s="1"/>
  <c r="BB332" i="2"/>
  <c r="BF332" i="2" s="1"/>
  <c r="BB486" i="2"/>
  <c r="BF486" i="2" s="1"/>
  <c r="BB249" i="2"/>
  <c r="BF249" i="2" s="1"/>
  <c r="BB104" i="2"/>
  <c r="BF104" i="2" s="1"/>
  <c r="BC420" i="2"/>
  <c r="BG420" i="2" s="1"/>
  <c r="BB530" i="2"/>
  <c r="BF530" i="2" s="1"/>
  <c r="BB738" i="2"/>
  <c r="BF738" i="2" s="1"/>
  <c r="BB525" i="2"/>
  <c r="BF525" i="2" s="1"/>
  <c r="BB129" i="2"/>
  <c r="BF129" i="2" s="1"/>
  <c r="BB74" i="2"/>
  <c r="BF74" i="2" s="1"/>
  <c r="BB598" i="2"/>
  <c r="BF598" i="2" s="1"/>
  <c r="BC466" i="2"/>
  <c r="BD466" i="2" s="1"/>
  <c r="BH466" i="2" s="1"/>
  <c r="BB35" i="2"/>
  <c r="BF35" i="2" s="1"/>
  <c r="BC528" i="2"/>
  <c r="BD528" i="2" s="1"/>
  <c r="BH528" i="2" s="1"/>
  <c r="BB747" i="2"/>
  <c r="BF747" i="2" s="1"/>
  <c r="BB490" i="2"/>
  <c r="BF490" i="2" s="1"/>
  <c r="BC33" i="2"/>
  <c r="BD33" i="2" s="1"/>
  <c r="BH33" i="2" s="1"/>
  <c r="BB103" i="2"/>
  <c r="BF103" i="2" s="1"/>
  <c r="BB44" i="2"/>
  <c r="BF44" i="2" s="1"/>
  <c r="BB305" i="2"/>
  <c r="BF305" i="2" s="1"/>
  <c r="BB401" i="2"/>
  <c r="BF401" i="2" s="1"/>
  <c r="BC688" i="2"/>
  <c r="BD688" i="2" s="1"/>
  <c r="BH688" i="2" s="1"/>
  <c r="BC86" i="2"/>
  <c r="BG86" i="2" s="1"/>
  <c r="BB280" i="2"/>
  <c r="BF280" i="2" s="1"/>
  <c r="BC343" i="2"/>
  <c r="BC468" i="2"/>
  <c r="BD468" i="2" s="1"/>
  <c r="BH468" i="2" s="1"/>
  <c r="BB796" i="2"/>
  <c r="BF796" i="2" s="1"/>
  <c r="BB572" i="2"/>
  <c r="BF572" i="2" s="1"/>
  <c r="BB519" i="2"/>
  <c r="BF519" i="2" s="1"/>
  <c r="BB397" i="2"/>
  <c r="BF397" i="2" s="1"/>
  <c r="BB583" i="2"/>
  <c r="BF583" i="2" s="1"/>
  <c r="BB609" i="2"/>
  <c r="BF609" i="2" s="1"/>
  <c r="BF40" i="2"/>
  <c r="BB708" i="2"/>
  <c r="BF708" i="2" s="1"/>
  <c r="BB9" i="2"/>
  <c r="BF9" i="2" s="1"/>
  <c r="BB107" i="2"/>
  <c r="BF107" i="2" s="1"/>
  <c r="BB776" i="2"/>
  <c r="BF776" i="2" s="1"/>
  <c r="BB515" i="2"/>
  <c r="BF515" i="2" s="1"/>
  <c r="BB768" i="2"/>
  <c r="BF768" i="2" s="1"/>
  <c r="BB715" i="2"/>
  <c r="BF715" i="2" s="1"/>
  <c r="BB576" i="2"/>
  <c r="BF576" i="2" s="1"/>
  <c r="BB364" i="2"/>
  <c r="BF364" i="2" s="1"/>
  <c r="BB262" i="2"/>
  <c r="BF262" i="2" s="1"/>
  <c r="BB25" i="2"/>
  <c r="BF25" i="2" s="1"/>
  <c r="BB467" i="2"/>
  <c r="BF467" i="2" s="1"/>
  <c r="BB272" i="2"/>
  <c r="BF272" i="2" s="1"/>
  <c r="BB135" i="2"/>
  <c r="BF135" i="2" s="1"/>
  <c r="BB274" i="2"/>
  <c r="BF274" i="2" s="1"/>
  <c r="BB425" i="2"/>
  <c r="BF425" i="2" s="1"/>
  <c r="BB683" i="2"/>
  <c r="BF683" i="2" s="1"/>
  <c r="BB665" i="2"/>
  <c r="BF665" i="2" s="1"/>
  <c r="BF661" i="2"/>
  <c r="BB251" i="2"/>
  <c r="BF251" i="2" s="1"/>
  <c r="BB116" i="2"/>
  <c r="BF116" i="2" s="1"/>
  <c r="BB235" i="2"/>
  <c r="BF235" i="2" s="1"/>
  <c r="BB250" i="2"/>
  <c r="BF250" i="2" s="1"/>
  <c r="BB607" i="2"/>
  <c r="BF607" i="2" s="1"/>
  <c r="BB56" i="2"/>
  <c r="BF56" i="2" s="1"/>
  <c r="BB800" i="2"/>
  <c r="BF800" i="2" s="1"/>
  <c r="BB546" i="2"/>
  <c r="BF546" i="2" s="1"/>
  <c r="BB434" i="2"/>
  <c r="BF434" i="2" s="1"/>
  <c r="BB479" i="2"/>
  <c r="BF479" i="2" s="1"/>
  <c r="BB618" i="2"/>
  <c r="BF618" i="2" s="1"/>
  <c r="BB545" i="2"/>
  <c r="BF545" i="2" s="1"/>
  <c r="BB766" i="2"/>
  <c r="BF766" i="2" s="1"/>
  <c r="BB340" i="2"/>
  <c r="BF340" i="2" s="1"/>
  <c r="BB7" i="2"/>
  <c r="BF7" i="2" s="1"/>
  <c r="BB396" i="2"/>
  <c r="BF396" i="2" s="1"/>
  <c r="BB127" i="2"/>
  <c r="BF127" i="2" s="1"/>
  <c r="BB482" i="2"/>
  <c r="BF482" i="2" s="1"/>
  <c r="BB688" i="2"/>
  <c r="BF688" i="2" s="1"/>
  <c r="BB151" i="2"/>
  <c r="BF151" i="2" s="1"/>
  <c r="BB675" i="2"/>
  <c r="BF675" i="2" s="1"/>
  <c r="BB782" i="2"/>
  <c r="BF782" i="2" s="1"/>
  <c r="BB744" i="2"/>
  <c r="BF744" i="2" s="1"/>
  <c r="BB229" i="2"/>
  <c r="BF229" i="2" s="1"/>
  <c r="BB334" i="2"/>
  <c r="BF334" i="2" s="1"/>
  <c r="BB5" i="2"/>
  <c r="BF5" i="2" s="1"/>
  <c r="BB335" i="2"/>
  <c r="BF335" i="2" s="1"/>
  <c r="BD350" i="2"/>
  <c r="BH350" i="2" s="1"/>
  <c r="BB180" i="2"/>
  <c r="BF180" i="2" s="1"/>
  <c r="BD598" i="2"/>
  <c r="BH598" i="2" s="1"/>
  <c r="BC149" i="2"/>
  <c r="BG149" i="2" s="1"/>
  <c r="BG499" i="2"/>
  <c r="BC136" i="2"/>
  <c r="BG136" i="2" s="1"/>
  <c r="BC46" i="2"/>
  <c r="BD46" i="2" s="1"/>
  <c r="BH46" i="2" s="1"/>
  <c r="BB176" i="2"/>
  <c r="BF176" i="2" s="1"/>
  <c r="BB166" i="2"/>
  <c r="BF166" i="2" s="1"/>
  <c r="BC307" i="2"/>
  <c r="BD307" i="2" s="1"/>
  <c r="BH307" i="2" s="1"/>
  <c r="BC607" i="2"/>
  <c r="BG607" i="2" s="1"/>
  <c r="BC101" i="2"/>
  <c r="BD101" i="2" s="1"/>
  <c r="BH101" i="2" s="1"/>
  <c r="BD202" i="2"/>
  <c r="BH202" i="2" s="1"/>
  <c r="BB549" i="2"/>
  <c r="BF549" i="2" s="1"/>
  <c r="BC216" i="2"/>
  <c r="BG216" i="2" s="1"/>
  <c r="BB301" i="2"/>
  <c r="BF301" i="2" s="1"/>
  <c r="BC554" i="2"/>
  <c r="BG554" i="2" s="1"/>
  <c r="BB28" i="2"/>
  <c r="BF28" i="2" s="1"/>
  <c r="BD656" i="2"/>
  <c r="BH656" i="2" s="1"/>
  <c r="BB188" i="2"/>
  <c r="BF188" i="2" s="1"/>
  <c r="BB179" i="2"/>
  <c r="BF179" i="2" s="1"/>
  <c r="BC282" i="2"/>
  <c r="BG282" i="2" s="1"/>
  <c r="BB757" i="2"/>
  <c r="BF757" i="2" s="1"/>
  <c r="BC43" i="2"/>
  <c r="BG43" i="2" s="1"/>
  <c r="BC396" i="2"/>
  <c r="BC559" i="2"/>
  <c r="BD559" i="2" s="1"/>
  <c r="BH559" i="2" s="1"/>
  <c r="BB93" i="2"/>
  <c r="BF93" i="2" s="1"/>
  <c r="BC596" i="2"/>
  <c r="BC295" i="2"/>
  <c r="BD295" i="2" s="1"/>
  <c r="BH295" i="2" s="1"/>
  <c r="BC500" i="2"/>
  <c r="BG500" i="2" s="1"/>
  <c r="BB765" i="2"/>
  <c r="BF765" i="2" s="1"/>
  <c r="BC254" i="2"/>
  <c r="BD254" i="2" s="1"/>
  <c r="BH254" i="2" s="1"/>
  <c r="BB231" i="2"/>
  <c r="BF231" i="2" s="1"/>
  <c r="BC197" i="2"/>
  <c r="BD197" i="2" s="1"/>
  <c r="BH197" i="2" s="1"/>
  <c r="BC220" i="2"/>
  <c r="BD220" i="2" s="1"/>
  <c r="BH220" i="2" s="1"/>
  <c r="BF81" i="2"/>
  <c r="BC759" i="2"/>
  <c r="BD759" i="2" s="1"/>
  <c r="BH759" i="2" s="1"/>
  <c r="BB222" i="2"/>
  <c r="BF222" i="2" s="1"/>
  <c r="BD172" i="2"/>
  <c r="BH172" i="2" s="1"/>
  <c r="BC734" i="2"/>
  <c r="BG734" i="2" s="1"/>
  <c r="BC331" i="2"/>
  <c r="BD331" i="2" s="1"/>
  <c r="BH331" i="2" s="1"/>
  <c r="BC504" i="2"/>
  <c r="BD504" i="2" s="1"/>
  <c r="BH504" i="2" s="1"/>
  <c r="BC514" i="2"/>
  <c r="BD514" i="2" s="1"/>
  <c r="BH514" i="2" s="1"/>
  <c r="BC246" i="2"/>
  <c r="BD246" i="2" s="1"/>
  <c r="BH246" i="2" s="1"/>
  <c r="BG168" i="2"/>
  <c r="BB657" i="2"/>
  <c r="BF657" i="2" s="1"/>
  <c r="BB727" i="2"/>
  <c r="BF727" i="2" s="1"/>
  <c r="BB112" i="2"/>
  <c r="BF112" i="2" s="1"/>
  <c r="BB703" i="2"/>
  <c r="BF703" i="2" s="1"/>
  <c r="BB373" i="2"/>
  <c r="BF373" i="2" s="1"/>
  <c r="BB239" i="2"/>
  <c r="BF239" i="2" s="1"/>
  <c r="BC619" i="2"/>
  <c r="BC210" i="2"/>
  <c r="BD210" i="2" s="1"/>
  <c r="BH210" i="2" s="1"/>
  <c r="BC660" i="2"/>
  <c r="BD660" i="2" s="1"/>
  <c r="BH660" i="2" s="1"/>
  <c r="BB278" i="2"/>
  <c r="BF278" i="2" s="1"/>
  <c r="BB267" i="2"/>
  <c r="BF267" i="2" s="1"/>
  <c r="BB361" i="2"/>
  <c r="BF361" i="2" s="1"/>
  <c r="BF660" i="2"/>
  <c r="BB71" i="2"/>
  <c r="BF71" i="2" s="1"/>
  <c r="BB83" i="2"/>
  <c r="BF83" i="2" s="1"/>
  <c r="BB437" i="2"/>
  <c r="BF437" i="2" s="1"/>
  <c r="BB691" i="2"/>
  <c r="BF691" i="2" s="1"/>
  <c r="BB197" i="2"/>
  <c r="BF197" i="2" s="1"/>
  <c r="BF253" i="2"/>
  <c r="BB435" i="2"/>
  <c r="BF435" i="2" s="1"/>
  <c r="BF237" i="2"/>
  <c r="BB623" i="2"/>
  <c r="BF623" i="2" s="1"/>
  <c r="BB625" i="2"/>
  <c r="BF625" i="2" s="1"/>
  <c r="BB712" i="2"/>
  <c r="BF712" i="2" s="1"/>
  <c r="BB659" i="2"/>
  <c r="BF659" i="2" s="1"/>
  <c r="BB774" i="2"/>
  <c r="BF774" i="2" s="1"/>
  <c r="BF110" i="2"/>
  <c r="BB185" i="2"/>
  <c r="BF185" i="2" s="1"/>
  <c r="BB355" i="2"/>
  <c r="BF355" i="2" s="1"/>
  <c r="BB306" i="2"/>
  <c r="BF306" i="2" s="1"/>
  <c r="BB779" i="2"/>
  <c r="BF779" i="2" s="1"/>
  <c r="BF436" i="2"/>
  <c r="BB454" i="2"/>
  <c r="BF454" i="2" s="1"/>
  <c r="BB555" i="2"/>
  <c r="BF555" i="2" s="1"/>
  <c r="BF664" i="2"/>
  <c r="BF636" i="2"/>
  <c r="BB6" i="2"/>
  <c r="BF6" i="2" s="1"/>
  <c r="BB676" i="2"/>
  <c r="BF676" i="2" s="1"/>
  <c r="BB809" i="2"/>
  <c r="BF809" i="2" s="1"/>
  <c r="BB91" i="2"/>
  <c r="BF91" i="2" s="1"/>
  <c r="BB816" i="2"/>
  <c r="BF816" i="2" s="1"/>
  <c r="BB689" i="2"/>
  <c r="BF689" i="2" s="1"/>
  <c r="BB566" i="2"/>
  <c r="BF566" i="2" s="1"/>
  <c r="BB762" i="2"/>
  <c r="BF762" i="2" s="1"/>
  <c r="BB604" i="2"/>
  <c r="BF604" i="2" s="1"/>
  <c r="BB511" i="2"/>
  <c r="BF511" i="2" s="1"/>
  <c r="BB620" i="2"/>
  <c r="BF620" i="2" s="1"/>
  <c r="BB539" i="2"/>
  <c r="BF539" i="2" s="1"/>
  <c r="BB778" i="2"/>
  <c r="BF778" i="2" s="1"/>
  <c r="BB728" i="2"/>
  <c r="BF728" i="2" s="1"/>
  <c r="BB503" i="2"/>
  <c r="BF503" i="2" s="1"/>
  <c r="BB390" i="2"/>
  <c r="BF390" i="2" s="1"/>
  <c r="BB310" i="2"/>
  <c r="BF310" i="2" s="1"/>
  <c r="BB189" i="2"/>
  <c r="BF189" i="2" s="1"/>
  <c r="BF420" i="2"/>
  <c r="BB233" i="2"/>
  <c r="BF233" i="2" s="1"/>
  <c r="BB394" i="2"/>
  <c r="BF394" i="2" s="1"/>
  <c r="BB132" i="2"/>
  <c r="BF132" i="2" s="1"/>
  <c r="BB318" i="2"/>
  <c r="BF318" i="2" s="1"/>
  <c r="BB224" i="2"/>
  <c r="BF224" i="2" s="1"/>
  <c r="BB92" i="2"/>
  <c r="BF92" i="2" s="1"/>
  <c r="BB57" i="2"/>
  <c r="BF57" i="2" s="1"/>
  <c r="BB244" i="2"/>
  <c r="BF244" i="2" s="1"/>
  <c r="BB349" i="2"/>
  <c r="BF349" i="2" s="1"/>
  <c r="BB341" i="2"/>
  <c r="BF341" i="2" s="1"/>
  <c r="BB427" i="2"/>
  <c r="BF427" i="2" s="1"/>
  <c r="BF466" i="2"/>
  <c r="BB696" i="2"/>
  <c r="BF696" i="2" s="1"/>
  <c r="BB79" i="2"/>
  <c r="BF79" i="2" s="1"/>
  <c r="BB813" i="2"/>
  <c r="BF813" i="2" s="1"/>
  <c r="BB109" i="2"/>
  <c r="BF109" i="2" s="1"/>
  <c r="BB630" i="2"/>
  <c r="BF630" i="2" s="1"/>
  <c r="BB461" i="2"/>
  <c r="BF461" i="2" s="1"/>
  <c r="BB716" i="2"/>
  <c r="BF716" i="2" s="1"/>
  <c r="BB602" i="2"/>
  <c r="BF602" i="2" s="1"/>
  <c r="BB491" i="2"/>
  <c r="BF491" i="2" s="1"/>
  <c r="BF742" i="2"/>
  <c r="BB554" i="2"/>
  <c r="BF554" i="2" s="1"/>
  <c r="BB289" i="2"/>
  <c r="BF289" i="2" s="1"/>
  <c r="BB156" i="2"/>
  <c r="BF156" i="2" s="1"/>
  <c r="BB285" i="2"/>
  <c r="BF285" i="2" s="1"/>
  <c r="BB367" i="2"/>
  <c r="BF367" i="2" s="1"/>
  <c r="BB225" i="2"/>
  <c r="BF225" i="2" s="1"/>
  <c r="BB15" i="2"/>
  <c r="BF15" i="2" s="1"/>
  <c r="BB270" i="2"/>
  <c r="BF270" i="2" s="1"/>
  <c r="BB293" i="2"/>
  <c r="BF293" i="2" s="1"/>
  <c r="BB419" i="2"/>
  <c r="BF419" i="2" s="1"/>
  <c r="BB405" i="2"/>
  <c r="BF405" i="2" s="1"/>
  <c r="BB534" i="2"/>
  <c r="BF534" i="2" s="1"/>
  <c r="BF787" i="2"/>
  <c r="BB672" i="2"/>
  <c r="BF672" i="2" s="1"/>
  <c r="BF38" i="2"/>
  <c r="BB159" i="2"/>
  <c r="BF159" i="2" s="1"/>
  <c r="BB772" i="2"/>
  <c r="BF772" i="2" s="1"/>
  <c r="BB483" i="2"/>
  <c r="BF483" i="2" s="1"/>
  <c r="BB736" i="2"/>
  <c r="BF736" i="2" s="1"/>
  <c r="BF653" i="2"/>
  <c r="BB699" i="2"/>
  <c r="BF699" i="2" s="1"/>
  <c r="BB713" i="2"/>
  <c r="BF713" i="2" s="1"/>
  <c r="BB614" i="2"/>
  <c r="BF614" i="2" s="1"/>
  <c r="BB560" i="2"/>
  <c r="BF560" i="2" s="1"/>
  <c r="BB287" i="2"/>
  <c r="BF287" i="2" s="1"/>
  <c r="BB160" i="2"/>
  <c r="BF160" i="2" s="1"/>
  <c r="BB283" i="2"/>
  <c r="BF283" i="2" s="1"/>
  <c r="BF148" i="2"/>
  <c r="BB62" i="2"/>
  <c r="BF62" i="2" s="1"/>
  <c r="BB43" i="2"/>
  <c r="BF43" i="2" s="1"/>
  <c r="BB209" i="2"/>
  <c r="BF209" i="2" s="1"/>
  <c r="BB16" i="2"/>
  <c r="BF16" i="2" s="1"/>
  <c r="BB66" i="2"/>
  <c r="BF66" i="2" s="1"/>
  <c r="BB288" i="2"/>
  <c r="BF288" i="2" s="1"/>
  <c r="BF369" i="2"/>
  <c r="BB415" i="2"/>
  <c r="BF415" i="2" s="1"/>
  <c r="BB472" i="2"/>
  <c r="BF472" i="2" s="1"/>
  <c r="BB498" i="2"/>
  <c r="BF498" i="2" s="1"/>
  <c r="BB502" i="2"/>
  <c r="BF502" i="2" s="1"/>
  <c r="BB538" i="2"/>
  <c r="BF538" i="2" s="1"/>
  <c r="BB520" i="2"/>
  <c r="BF520" i="2" s="1"/>
  <c r="BB684" i="2"/>
  <c r="BF684" i="2" s="1"/>
  <c r="BB798" i="2"/>
  <c r="BF798" i="2" s="1"/>
  <c r="BB531" i="2"/>
  <c r="BF531" i="2" s="1"/>
  <c r="BB408" i="2"/>
  <c r="BF408" i="2" s="1"/>
  <c r="BB695" i="2"/>
  <c r="BF695" i="2" s="1"/>
  <c r="BB610" i="2"/>
  <c r="BF610" i="2" s="1"/>
  <c r="BB580" i="2"/>
  <c r="BF580" i="2" s="1"/>
  <c r="BB622" i="2"/>
  <c r="BF622" i="2" s="1"/>
  <c r="BB784" i="2"/>
  <c r="BF784" i="2" s="1"/>
  <c r="BB726" i="2"/>
  <c r="BF726" i="2" s="1"/>
  <c r="BB314" i="2"/>
  <c r="BF314" i="2" s="1"/>
  <c r="BF414" i="2"/>
  <c r="BF68" i="2"/>
  <c r="BB348" i="2"/>
  <c r="BF348" i="2" s="1"/>
  <c r="BB241" i="2"/>
  <c r="BF241" i="2" s="1"/>
  <c r="BB118" i="2"/>
  <c r="BF118" i="2" s="1"/>
  <c r="BB76" i="2"/>
  <c r="BF76" i="2" s="1"/>
  <c r="BB205" i="2"/>
  <c r="BF205" i="2" s="1"/>
  <c r="BB368" i="2"/>
  <c r="BF368" i="2" s="1"/>
  <c r="BF53" i="2"/>
  <c r="BC409" i="2"/>
  <c r="BG409" i="2" s="1"/>
  <c r="BB658" i="2"/>
  <c r="BF658" i="2" s="1"/>
  <c r="BC678" i="2"/>
  <c r="BD678" i="2" s="1"/>
  <c r="BH678" i="2" s="1"/>
  <c r="BC724" i="2"/>
  <c r="BC806" i="2"/>
  <c r="BD806" i="2" s="1"/>
  <c r="BH806" i="2" s="1"/>
  <c r="BD732" i="2"/>
  <c r="BH732" i="2" s="1"/>
  <c r="BB211" i="2"/>
  <c r="BF211" i="2" s="1"/>
  <c r="BC192" i="2"/>
  <c r="BC395" i="2"/>
  <c r="BG395" i="2" s="1"/>
  <c r="BB500" i="2"/>
  <c r="BF500" i="2" s="1"/>
  <c r="BB721" i="2"/>
  <c r="BF721" i="2" s="1"/>
  <c r="BC695" i="2"/>
  <c r="BB89" i="2"/>
  <c r="BF89" i="2" s="1"/>
  <c r="BC752" i="2"/>
  <c r="BD752" i="2" s="1"/>
  <c r="BH752" i="2" s="1"/>
  <c r="BC617" i="2"/>
  <c r="BG617" i="2" s="1"/>
  <c r="BF219" i="2"/>
  <c r="BC370" i="2"/>
  <c r="BD370" i="2" s="1"/>
  <c r="BH370" i="2" s="1"/>
  <c r="BB299" i="2"/>
  <c r="BF299" i="2" s="1"/>
  <c r="BC357" i="2"/>
  <c r="BG357" i="2" s="1"/>
  <c r="BC452" i="2"/>
  <c r="BD452" i="2" s="1"/>
  <c r="BH452" i="2" s="1"/>
  <c r="BG474" i="2"/>
  <c r="BB191" i="2"/>
  <c r="BF191" i="2" s="1"/>
  <c r="BC54" i="2"/>
  <c r="BD54" i="2" s="1"/>
  <c r="BH54" i="2" s="1"/>
  <c r="BC583" i="2"/>
  <c r="BG583" i="2" s="1"/>
  <c r="BC655" i="2"/>
  <c r="BG655" i="2" s="1"/>
  <c r="BB17" i="2"/>
  <c r="BF17" i="2" s="1"/>
  <c r="BF12" i="2"/>
  <c r="BC166" i="2"/>
  <c r="BD166" i="2" s="1"/>
  <c r="BH166" i="2" s="1"/>
  <c r="BC704" i="2"/>
  <c r="BD704" i="2" s="1"/>
  <c r="BH704" i="2" s="1"/>
  <c r="BC708" i="2"/>
  <c r="BD708" i="2" s="1"/>
  <c r="BH708" i="2" s="1"/>
  <c r="BF320" i="2"/>
  <c r="BC334" i="2"/>
  <c r="BC79" i="2"/>
  <c r="BG79" i="2" s="1"/>
  <c r="BC425" i="2"/>
  <c r="BD425" i="2" s="1"/>
  <c r="BH425" i="2" s="1"/>
  <c r="BC392" i="2"/>
  <c r="BG392" i="2" s="1"/>
  <c r="BB646" i="2"/>
  <c r="BF646" i="2" s="1"/>
  <c r="BC717" i="2"/>
  <c r="BD717" i="2" s="1"/>
  <c r="BH717" i="2" s="1"/>
  <c r="BC175" i="2"/>
  <c r="BG175" i="2" s="1"/>
  <c r="BD153" i="2"/>
  <c r="BH153" i="2" s="1"/>
  <c r="BC45" i="2"/>
  <c r="BC293" i="2"/>
  <c r="BG293" i="2" s="1"/>
  <c r="BB175" i="2"/>
  <c r="BF175" i="2" s="1"/>
  <c r="BC319" i="2"/>
  <c r="BG319" i="2" s="1"/>
  <c r="BC448" i="2"/>
  <c r="BD448" i="2" s="1"/>
  <c r="BH448" i="2" s="1"/>
  <c r="BB817" i="2"/>
  <c r="BF817" i="2" s="1"/>
  <c r="BC797" i="2"/>
  <c r="BD797" i="2" s="1"/>
  <c r="BH797" i="2" s="1"/>
  <c r="BF162" i="2"/>
  <c r="BC565" i="2"/>
  <c r="BC347" i="2"/>
  <c r="BD347" i="2" s="1"/>
  <c r="BH347" i="2" s="1"/>
  <c r="BG332" i="2"/>
  <c r="BG368" i="2"/>
  <c r="BC599" i="2"/>
  <c r="BG599" i="2" s="1"/>
  <c r="BB638" i="2"/>
  <c r="BF638" i="2" s="1"/>
  <c r="BC742" i="2"/>
  <c r="BD742" i="2" s="1"/>
  <c r="BH742" i="2" s="1"/>
  <c r="BB22" i="2"/>
  <c r="BF22" i="2" s="1"/>
  <c r="BC741" i="2"/>
  <c r="BG741" i="2" s="1"/>
  <c r="BC20" i="2"/>
  <c r="BD20" i="2" s="1"/>
  <c r="BH20" i="2" s="1"/>
  <c r="BC182" i="2"/>
  <c r="BD182" i="2" s="1"/>
  <c r="BH182" i="2" s="1"/>
  <c r="BG138" i="2"/>
  <c r="BC771" i="2"/>
  <c r="BG771" i="2" s="1"/>
  <c r="BC573" i="2"/>
  <c r="BG573" i="2" s="1"/>
  <c r="BB711" i="2"/>
  <c r="BF711" i="2" s="1"/>
  <c r="BC601" i="2"/>
  <c r="BD601" i="2" s="1"/>
  <c r="BH601" i="2" s="1"/>
  <c r="BC290" i="2"/>
  <c r="BD290" i="2" s="1"/>
  <c r="BH290" i="2" s="1"/>
  <c r="BB399" i="2"/>
  <c r="BF399" i="2" s="1"/>
  <c r="BC389" i="2"/>
  <c r="BD389" i="2" s="1"/>
  <c r="BH389" i="2" s="1"/>
  <c r="BC532" i="2"/>
  <c r="BG532" i="2" s="1"/>
  <c r="BC666" i="2"/>
  <c r="BD666" i="2" s="1"/>
  <c r="BH666" i="2" s="1"/>
  <c r="BB733" i="2"/>
  <c r="BF733" i="2" s="1"/>
  <c r="BC534" i="2"/>
  <c r="BC288" i="2"/>
  <c r="BG288" i="2" s="1"/>
  <c r="BD276" i="2"/>
  <c r="BH276" i="2" s="1"/>
  <c r="BC306" i="2"/>
  <c r="BD306" i="2" s="1"/>
  <c r="BH306" i="2" s="1"/>
  <c r="BC152" i="2"/>
  <c r="BC87" i="2"/>
  <c r="BG87" i="2" s="1"/>
  <c r="BC265" i="2"/>
  <c r="BD265" i="2" s="1"/>
  <c r="BH265" i="2" s="1"/>
  <c r="BB184" i="2"/>
  <c r="BF184" i="2" s="1"/>
  <c r="BC667" i="2"/>
  <c r="BG667" i="2" s="1"/>
  <c r="BC670" i="2"/>
  <c r="BD670" i="2" s="1"/>
  <c r="BH670" i="2" s="1"/>
  <c r="BF821" i="2"/>
  <c r="BC817" i="2"/>
  <c r="BC793" i="2"/>
  <c r="BD793" i="2" s="1"/>
  <c r="BH793" i="2" s="1"/>
  <c r="BC186" i="2"/>
  <c r="BD186" i="2" s="1"/>
  <c r="BH186" i="2" s="1"/>
  <c r="BC206" i="2"/>
  <c r="BD206" i="2" s="1"/>
  <c r="BH206" i="2" s="1"/>
  <c r="BC174" i="2"/>
  <c r="BB186" i="2"/>
  <c r="BF186" i="2" s="1"/>
  <c r="BC465" i="2"/>
  <c r="BG465" i="2" s="1"/>
  <c r="BC803" i="2"/>
  <c r="BG803" i="2" s="1"/>
  <c r="BD470" i="2"/>
  <c r="BH470" i="2" s="1"/>
  <c r="BC580" i="2"/>
  <c r="BG580" i="2" s="1"/>
  <c r="BC177" i="2"/>
  <c r="BG177" i="2" s="1"/>
  <c r="BC38" i="2"/>
  <c r="BD38" i="2" s="1"/>
  <c r="BH38" i="2" s="1"/>
  <c r="BC118" i="2"/>
  <c r="BD118" i="2" s="1"/>
  <c r="BH118" i="2" s="1"/>
  <c r="BC575" i="2"/>
  <c r="BD575" i="2" s="1"/>
  <c r="BH575" i="2" s="1"/>
  <c r="BB601" i="2"/>
  <c r="BF601" i="2" s="1"/>
  <c r="BC42" i="2"/>
  <c r="BG42" i="2" s="1"/>
  <c r="BB178" i="2"/>
  <c r="BF178" i="2" s="1"/>
  <c r="BC755" i="2"/>
  <c r="BD755" i="2" s="1"/>
  <c r="BH755" i="2" s="1"/>
  <c r="BC730" i="2"/>
  <c r="BD730" i="2" s="1"/>
  <c r="BH730" i="2" s="1"/>
  <c r="BD68" i="2"/>
  <c r="BH68" i="2" s="1"/>
  <c r="BG241" i="2"/>
  <c r="BC427" i="2"/>
  <c r="BD427" i="2" s="1"/>
  <c r="BH427" i="2" s="1"/>
  <c r="BC132" i="2"/>
  <c r="BG132" i="2" s="1"/>
  <c r="BC746" i="2"/>
  <c r="BG746" i="2" s="1"/>
  <c r="BC522" i="2"/>
  <c r="BG522" i="2" s="1"/>
  <c r="BC433" i="2"/>
  <c r="BG433" i="2" s="1"/>
  <c r="BC508" i="2"/>
  <c r="BG508" i="2" s="1"/>
  <c r="BC786" i="2"/>
  <c r="BG786" i="2" s="1"/>
  <c r="BD745" i="2"/>
  <c r="BH745" i="2" s="1"/>
  <c r="BB218" i="2"/>
  <c r="BF218" i="2" s="1"/>
  <c r="BC712" i="2"/>
  <c r="BG712" i="2" s="1"/>
  <c r="BD569" i="2"/>
  <c r="BH569" i="2" s="1"/>
  <c r="BC181" i="2"/>
  <c r="BG181" i="2" s="1"/>
  <c r="BB167" i="2"/>
  <c r="BF167" i="2" s="1"/>
  <c r="BB203" i="2"/>
  <c r="BF203" i="2" s="1"/>
  <c r="BB722" i="2"/>
  <c r="BF722" i="2" s="1"/>
  <c r="BC198" i="2"/>
  <c r="BG198" i="2" s="1"/>
  <c r="BC240" i="2"/>
  <c r="BC556" i="2"/>
  <c r="BD556" i="2" s="1"/>
  <c r="BH556" i="2" s="1"/>
  <c r="BC589" i="2"/>
  <c r="BD589" i="2" s="1"/>
  <c r="BH589" i="2" s="1"/>
  <c r="BB687" i="2"/>
  <c r="BF687" i="2" s="1"/>
  <c r="BB517" i="2"/>
  <c r="BF517" i="2" s="1"/>
  <c r="BB526" i="2"/>
  <c r="BF526" i="2" s="1"/>
  <c r="BB120" i="2"/>
  <c r="BF120" i="2" s="1"/>
  <c r="BC436" i="2"/>
  <c r="BG436" i="2" s="1"/>
  <c r="BC73" i="2"/>
  <c r="BB606" i="2"/>
  <c r="BF606" i="2" s="1"/>
  <c r="BB317" i="2"/>
  <c r="BF317" i="2" s="1"/>
  <c r="BC663" i="2"/>
  <c r="BD663" i="2" s="1"/>
  <c r="BH663" i="2" s="1"/>
  <c r="BB292" i="2"/>
  <c r="BF292" i="2" s="1"/>
  <c r="BB402" i="2"/>
  <c r="BF402" i="2" s="1"/>
  <c r="BB739" i="2"/>
  <c r="BF739" i="2" s="1"/>
  <c r="BB764" i="2"/>
  <c r="BF764" i="2" s="1"/>
  <c r="BC67" i="2"/>
  <c r="BD67" i="2" s="1"/>
  <c r="BH67" i="2" s="1"/>
  <c r="BC134" i="2"/>
  <c r="BG134" i="2" s="1"/>
  <c r="BB648" i="2"/>
  <c r="BF648" i="2" s="1"/>
  <c r="BB190" i="2"/>
  <c r="BF190" i="2" s="1"/>
  <c r="BC727" i="2"/>
  <c r="BD727" i="2" s="1"/>
  <c r="BH727" i="2" s="1"/>
  <c r="BB330" i="2"/>
  <c r="BF330" i="2" s="1"/>
  <c r="BB613" i="2"/>
  <c r="BF613" i="2" s="1"/>
  <c r="BB321" i="2"/>
  <c r="BF321" i="2" s="1"/>
  <c r="BB579" i="2"/>
  <c r="BF579" i="2" s="1"/>
  <c r="BB51" i="2"/>
  <c r="BF51" i="2" s="1"/>
  <c r="BC648" i="2"/>
  <c r="BD648" i="2" s="1"/>
  <c r="BH648" i="2" s="1"/>
  <c r="BB426" i="2"/>
  <c r="BF426" i="2" s="1"/>
  <c r="BB788" i="2"/>
  <c r="BF788" i="2" s="1"/>
  <c r="BB96" i="2"/>
  <c r="BF96" i="2" s="1"/>
  <c r="BB304" i="2"/>
  <c r="BF304" i="2" s="1"/>
  <c r="BB158" i="2"/>
  <c r="BF158" i="2" s="1"/>
  <c r="BC125" i="2"/>
  <c r="BG125" i="2" s="1"/>
  <c r="BB735" i="2"/>
  <c r="BF735" i="2" s="1"/>
  <c r="BC122" i="2"/>
  <c r="BD122" i="2" s="1"/>
  <c r="BH122" i="2" s="1"/>
  <c r="BB459" i="2"/>
  <c r="BF459" i="2" s="1"/>
  <c r="BC32" i="2"/>
  <c r="BG32" i="2" s="1"/>
  <c r="BB596" i="2"/>
  <c r="BF596" i="2" s="1"/>
  <c r="BB524" i="2"/>
  <c r="BF524" i="2" s="1"/>
  <c r="BB453" i="2"/>
  <c r="BF453" i="2" s="1"/>
  <c r="BC673" i="2"/>
  <c r="BD673" i="2" s="1"/>
  <c r="BH673" i="2" s="1"/>
  <c r="BC744" i="2"/>
  <c r="BG744" i="2" s="1"/>
  <c r="BC41" i="2"/>
  <c r="BD41" i="2" s="1"/>
  <c r="BH41" i="2" s="1"/>
  <c r="BC191" i="2"/>
  <c r="BG191" i="2" s="1"/>
  <c r="BC211" i="2"/>
  <c r="BG211" i="2" s="1"/>
  <c r="BC31" i="2"/>
  <c r="BG31" i="2" s="1"/>
  <c r="BC48" i="2"/>
  <c r="BD48" i="2" s="1"/>
  <c r="BH48" i="2" s="1"/>
  <c r="BB719" i="2"/>
  <c r="BF719" i="2" s="1"/>
  <c r="BC805" i="2"/>
  <c r="BD805" i="2" s="1"/>
  <c r="BH805" i="2" s="1"/>
  <c r="BB573" i="2"/>
  <c r="BF573" i="2" s="1"/>
  <c r="BB313" i="2"/>
  <c r="BF313" i="2" s="1"/>
  <c r="BB666" i="2"/>
  <c r="BF666" i="2" s="1"/>
  <c r="BB342" i="2"/>
  <c r="BF342" i="2" s="1"/>
  <c r="BB481" i="2"/>
  <c r="BF481" i="2" s="1"/>
  <c r="BB308" i="2"/>
  <c r="BF308" i="2" s="1"/>
  <c r="BB780" i="2"/>
  <c r="BF780" i="2" s="1"/>
  <c r="BB204" i="2"/>
  <c r="BF204" i="2" s="1"/>
  <c r="BB230" i="2"/>
  <c r="BF230" i="2" s="1"/>
  <c r="BC512" i="2"/>
  <c r="BD512" i="2" s="1"/>
  <c r="BH512" i="2" s="1"/>
  <c r="BC605" i="2"/>
  <c r="BG605" i="2" s="1"/>
  <c r="BC346" i="2"/>
  <c r="BB337" i="2"/>
  <c r="BF337" i="2" s="1"/>
  <c r="BB624" i="2"/>
  <c r="BF624" i="2" s="1"/>
  <c r="BB536" i="2"/>
  <c r="BF536" i="2" s="1"/>
  <c r="BC273" i="2"/>
  <c r="BG273" i="2" s="1"/>
  <c r="BB113" i="2"/>
  <c r="BF113" i="2" s="1"/>
  <c r="BB514" i="2"/>
  <c r="BF514" i="2" s="1"/>
  <c r="BF635" i="2"/>
  <c r="BB32" i="2"/>
  <c r="BF32" i="2" s="1"/>
  <c r="BF588" i="2"/>
  <c r="BF770" i="2"/>
  <c r="BB574" i="2"/>
  <c r="BF574" i="2" s="1"/>
  <c r="BB447" i="2"/>
  <c r="BF447" i="2" s="1"/>
  <c r="BF181" i="2"/>
  <c r="BF329" i="2"/>
  <c r="BB386" i="2"/>
  <c r="BF386" i="2" s="1"/>
  <c r="BD570" i="2"/>
  <c r="BH570" i="2" s="1"/>
  <c r="BC768" i="2"/>
  <c r="BG768" i="2" s="1"/>
  <c r="BC121" i="2"/>
  <c r="BG121" i="2" s="1"/>
  <c r="BC627" i="2"/>
  <c r="BG627" i="2" s="1"/>
  <c r="BB753" i="2"/>
  <c r="BF753" i="2" s="1"/>
  <c r="BC176" i="2"/>
  <c r="BD176" i="2" s="1"/>
  <c r="BH176" i="2" s="1"/>
  <c r="BC204" i="2"/>
  <c r="BG204" i="2" s="1"/>
  <c r="BC443" i="2"/>
  <c r="BD443" i="2" s="1"/>
  <c r="BH443" i="2" s="1"/>
  <c r="BC568" i="2"/>
  <c r="BD568" i="2" s="1"/>
  <c r="BH568" i="2" s="1"/>
  <c r="BC217" i="2"/>
  <c r="BD217" i="2" s="1"/>
  <c r="BH217" i="2" s="1"/>
  <c r="BC503" i="2"/>
  <c r="BG503" i="2" s="1"/>
  <c r="BC337" i="2"/>
  <c r="BD337" i="2" s="1"/>
  <c r="BH337" i="2" s="1"/>
  <c r="BB565" i="2"/>
  <c r="BF565" i="2" s="1"/>
  <c r="BB115" i="2"/>
  <c r="BF115" i="2" s="1"/>
  <c r="BD767" i="2"/>
  <c r="BH767" i="2" s="1"/>
  <c r="BF183" i="2"/>
  <c r="BB303" i="2"/>
  <c r="BF303" i="2" s="1"/>
  <c r="BB496" i="2"/>
  <c r="BF496" i="2" s="1"/>
  <c r="BC821" i="2"/>
  <c r="BD821" i="2" s="1"/>
  <c r="BH821" i="2" s="1"/>
  <c r="BB141" i="2"/>
  <c r="BF141" i="2" s="1"/>
  <c r="BD131" i="2"/>
  <c r="BH131" i="2" s="1"/>
  <c r="BC675" i="2"/>
  <c r="BG675" i="2" s="1"/>
  <c r="BB111" i="2"/>
  <c r="BF111" i="2" s="1"/>
  <c r="BC686" i="2"/>
  <c r="BF789" i="2"/>
  <c r="BG262" i="2"/>
  <c r="BC387" i="2"/>
  <c r="BD387" i="2" s="1"/>
  <c r="BH387" i="2" s="1"/>
  <c r="BD480" i="2"/>
  <c r="BH480" i="2" s="1"/>
  <c r="BG314" i="2"/>
  <c r="BC139" i="2"/>
  <c r="BG139" i="2" s="1"/>
  <c r="BC88" i="2"/>
  <c r="BG88" i="2" s="1"/>
  <c r="BG375" i="2"/>
  <c r="BB745" i="2"/>
  <c r="BF745" i="2" s="1"/>
  <c r="BF26" i="2"/>
  <c r="BC137" i="2"/>
  <c r="BD137" i="2" s="1"/>
  <c r="BH137" i="2" s="1"/>
  <c r="BB544" i="2"/>
  <c r="BF544" i="2" s="1"/>
  <c r="BC723" i="2"/>
  <c r="BG723" i="2" s="1"/>
  <c r="BC644" i="2"/>
  <c r="BG644" i="2" s="1"/>
  <c r="BC91" i="2"/>
  <c r="BG91" i="2" s="1"/>
  <c r="BC476" i="2"/>
  <c r="BG476" i="2" s="1"/>
  <c r="BB101" i="2"/>
  <c r="BF101" i="2" s="1"/>
  <c r="BC681" i="2"/>
  <c r="BD681" i="2" s="1"/>
  <c r="BH681" i="2" s="1"/>
  <c r="BC44" i="2"/>
  <c r="BD44" i="2" s="1"/>
  <c r="BH44" i="2" s="1"/>
  <c r="BC486" i="2"/>
  <c r="BD486" i="2" s="1"/>
  <c r="BH486" i="2" s="1"/>
  <c r="BC37" i="2"/>
  <c r="BG37" i="2" s="1"/>
  <c r="BC766" i="2"/>
  <c r="BG766" i="2" s="1"/>
  <c r="BB746" i="2"/>
  <c r="BF746" i="2" s="1"/>
  <c r="BB339" i="2"/>
  <c r="BF339" i="2" s="1"/>
  <c r="BB748" i="2"/>
  <c r="BF748" i="2" s="1"/>
  <c r="BB152" i="2"/>
  <c r="BF152" i="2" s="1"/>
  <c r="BC520" i="2"/>
  <c r="BC28" i="2"/>
  <c r="BG28" i="2" s="1"/>
  <c r="BC729" i="2"/>
  <c r="BD729" i="2" s="1"/>
  <c r="BH729" i="2" s="1"/>
  <c r="BB312" i="2"/>
  <c r="BF312" i="2" s="1"/>
  <c r="BB605" i="2"/>
  <c r="BF605" i="2" s="1"/>
  <c r="BF617" i="2"/>
  <c r="BB797" i="2"/>
  <c r="BF797" i="2" s="1"/>
  <c r="BB740" i="2"/>
  <c r="BF740" i="2" s="1"/>
  <c r="BF810" i="2"/>
  <c r="BF547" i="2"/>
  <c r="BB600" i="2"/>
  <c r="BF600" i="2" s="1"/>
  <c r="BB388" i="2"/>
  <c r="BF388" i="2" s="1"/>
  <c r="BF88" i="2"/>
  <c r="BB136" i="2"/>
  <c r="BF136" i="2" s="1"/>
  <c r="BB29" i="2"/>
  <c r="BF29" i="2" s="1"/>
  <c r="BB346" i="2"/>
  <c r="BF346" i="2" s="1"/>
  <c r="BF128" i="2"/>
  <c r="BB269" i="2"/>
  <c r="BF269" i="2" s="1"/>
  <c r="BF331" i="2"/>
  <c r="BB413" i="2"/>
  <c r="BF413" i="2" s="1"/>
  <c r="BF73" i="2"/>
  <c r="BB819" i="2"/>
  <c r="BF819" i="2" s="1"/>
  <c r="BB410" i="2"/>
  <c r="BF410" i="2" s="1"/>
  <c r="BB634" i="2"/>
  <c r="BF634" i="2" s="1"/>
  <c r="BB495" i="2"/>
  <c r="BF495" i="2" s="1"/>
  <c r="BB681" i="2"/>
  <c r="BF681" i="2" s="1"/>
  <c r="BB432" i="2"/>
  <c r="BF432" i="2" s="1"/>
  <c r="BB705" i="2"/>
  <c r="BF705" i="2" s="1"/>
  <c r="BB626" i="2"/>
  <c r="BF626" i="2" s="1"/>
  <c r="BB350" i="2"/>
  <c r="BF350" i="2" s="1"/>
  <c r="BB193" i="2"/>
  <c r="BF193" i="2" s="1"/>
  <c r="BB102" i="2"/>
  <c r="BF102" i="2" s="1"/>
  <c r="BB94" i="2"/>
  <c r="BF94" i="2" s="1"/>
  <c r="BB242" i="2"/>
  <c r="BF242" i="2" s="1"/>
  <c r="BF353" i="2"/>
  <c r="BB385" i="2"/>
  <c r="BF385" i="2" s="1"/>
  <c r="BB567" i="2"/>
  <c r="BF567" i="2" s="1"/>
  <c r="BB571" i="2"/>
  <c r="BF571" i="2" s="1"/>
  <c r="BB599" i="2"/>
  <c r="BF599" i="2" s="1"/>
  <c r="BB20" i="2"/>
  <c r="BF20" i="2" s="1"/>
  <c r="BF58" i="2"/>
  <c r="BB105" i="2"/>
  <c r="BF105" i="2" s="1"/>
  <c r="BF529" i="2"/>
  <c r="BB422" i="2"/>
  <c r="BF422" i="2" s="1"/>
  <c r="BB730" i="2"/>
  <c r="BF730" i="2" s="1"/>
  <c r="BB562" i="2"/>
  <c r="BF562" i="2" s="1"/>
  <c r="BB463" i="2"/>
  <c r="BF463" i="2" s="1"/>
  <c r="BB732" i="2"/>
  <c r="BF732" i="2" s="1"/>
  <c r="BB804" i="2"/>
  <c r="BF804" i="2" s="1"/>
  <c r="BB677" i="2"/>
  <c r="BF677" i="2" s="1"/>
  <c r="BB570" i="2"/>
  <c r="BF570" i="2" s="1"/>
  <c r="BB343" i="2"/>
  <c r="BF343" i="2" s="1"/>
  <c r="BB279" i="2"/>
  <c r="BF279" i="2" s="1"/>
  <c r="BB177" i="2"/>
  <c r="BF177" i="2" s="1"/>
  <c r="BB382" i="2"/>
  <c r="BF382" i="2" s="1"/>
  <c r="BB84" i="2"/>
  <c r="BF84" i="2" s="1"/>
  <c r="BB80" i="2"/>
  <c r="BF80" i="2" s="1"/>
  <c r="BB232" i="2"/>
  <c r="BF232" i="2" s="1"/>
  <c r="BB354" i="2"/>
  <c r="BF354" i="2" s="1"/>
  <c r="BB291" i="2"/>
  <c r="BF291" i="2" s="1"/>
  <c r="BF165" i="2"/>
  <c r="BF64" i="2"/>
  <c r="BB39" i="2"/>
  <c r="BF39" i="2" s="1"/>
  <c r="BF238" i="2"/>
  <c r="BB377" i="2"/>
  <c r="BF377" i="2" s="1"/>
  <c r="BF381" i="2"/>
  <c r="BB542" i="2"/>
  <c r="BF542" i="2" s="1"/>
  <c r="BB704" i="2"/>
  <c r="BF704" i="2" s="1"/>
  <c r="BF24" i="2"/>
  <c r="BF775" i="2"/>
  <c r="BB121" i="2"/>
  <c r="BF121" i="2" s="1"/>
  <c r="BB117" i="2"/>
  <c r="BF117" i="2" s="1"/>
  <c r="BB641" i="2"/>
  <c r="BF641" i="2" s="1"/>
  <c r="BB499" i="2"/>
  <c r="BF499" i="2" s="1"/>
  <c r="BB818" i="2"/>
  <c r="BF818" i="2" s="1"/>
  <c r="BF752" i="2"/>
  <c r="BB669" i="2"/>
  <c r="BF669" i="2" s="1"/>
  <c r="BB489" i="2"/>
  <c r="BF489" i="2" s="1"/>
  <c r="BB701" i="2"/>
  <c r="BF701" i="2" s="1"/>
  <c r="BB639" i="2"/>
  <c r="BF639" i="2" s="1"/>
  <c r="BB455" i="2"/>
  <c r="BF455" i="2" s="1"/>
  <c r="BF360" i="2"/>
  <c r="BB90" i="2"/>
  <c r="BF90" i="2" s="1"/>
  <c r="BB351" i="2"/>
  <c r="BF351" i="2" s="1"/>
  <c r="BB275" i="2"/>
  <c r="BF275" i="2" s="1"/>
  <c r="BB37" i="2"/>
  <c r="BF37" i="2" s="1"/>
  <c r="BB31" i="2"/>
  <c r="BF31" i="2" s="1"/>
  <c r="BB465" i="2"/>
  <c r="BF465" i="2" s="1"/>
  <c r="BB131" i="2"/>
  <c r="BF131" i="2" s="1"/>
  <c r="BB124" i="2"/>
  <c r="BF124" i="2" s="1"/>
  <c r="BB429" i="2"/>
  <c r="BF429" i="2" s="1"/>
  <c r="BB559" i="2"/>
  <c r="BF559" i="2" s="1"/>
  <c r="BF563" i="2"/>
  <c r="BB692" i="2"/>
  <c r="BF692" i="2" s="1"/>
  <c r="BB518" i="2"/>
  <c r="BF518" i="2" s="1"/>
  <c r="BB621" i="2"/>
  <c r="BF621" i="2" s="1"/>
  <c r="BB793" i="2"/>
  <c r="BF793" i="2" s="1"/>
  <c r="BF710" i="2"/>
  <c r="BB99" i="2"/>
  <c r="BF99" i="2" s="1"/>
  <c r="BB95" i="2"/>
  <c r="BF95" i="2" s="1"/>
  <c r="BB61" i="2"/>
  <c r="BF61" i="2" s="1"/>
  <c r="BB590" i="2"/>
  <c r="BF590" i="2" s="1"/>
  <c r="BF441" i="2"/>
  <c r="BF679" i="2"/>
  <c r="BB535" i="2"/>
  <c r="BF535" i="2" s="1"/>
  <c r="BB808" i="2"/>
  <c r="BF808" i="2" s="1"/>
  <c r="BB649" i="2"/>
  <c r="BF649" i="2" s="1"/>
  <c r="BB527" i="2"/>
  <c r="BF527" i="2" s="1"/>
  <c r="BB443" i="2"/>
  <c r="BF443" i="2" s="1"/>
  <c r="BB786" i="2"/>
  <c r="BF786" i="2" s="1"/>
  <c r="BB760" i="2"/>
  <c r="BF760" i="2" s="1"/>
  <c r="BF247" i="2"/>
  <c r="BB82" i="2"/>
  <c r="BF82" i="2" s="1"/>
  <c r="BB347" i="2"/>
  <c r="BF347" i="2" s="1"/>
  <c r="BB264" i="2"/>
  <c r="BF264" i="2" s="1"/>
  <c r="BF143" i="2"/>
  <c r="BB41" i="2"/>
  <c r="BF41" i="2" s="1"/>
  <c r="BB338" i="2"/>
  <c r="BF338" i="2" s="1"/>
  <c r="BB122" i="2"/>
  <c r="BF122" i="2" s="1"/>
  <c r="BB49" i="2"/>
  <c r="BF49" i="2" s="1"/>
  <c r="BB263" i="2"/>
  <c r="BF263" i="2" s="1"/>
  <c r="BB393" i="2"/>
  <c r="BF393" i="2" s="1"/>
  <c r="BB444" i="2"/>
  <c r="BF444" i="2" s="1"/>
  <c r="BB474" i="2"/>
  <c r="BF474" i="2" s="1"/>
  <c r="BF506" i="2"/>
  <c r="BB478" i="2"/>
  <c r="BF478" i="2" s="1"/>
  <c r="BB510" i="2"/>
  <c r="BF510" i="2" s="1"/>
  <c r="BB680" i="2"/>
  <c r="BF680" i="2" s="1"/>
  <c r="BB548" i="2"/>
  <c r="BF548" i="2" s="1"/>
  <c r="BB731" i="2"/>
  <c r="BF731" i="2" s="1"/>
  <c r="BF811" i="2"/>
  <c r="BB751" i="2"/>
  <c r="BF751" i="2" s="1"/>
  <c r="BB75" i="2"/>
  <c r="BF75" i="2" s="1"/>
  <c r="BB755" i="2"/>
  <c r="BF755" i="2" s="1"/>
  <c r="BB54" i="2"/>
  <c r="BF54" i="2" s="1"/>
  <c r="BB52" i="2"/>
  <c r="BF52" i="2" s="1"/>
  <c r="BB673" i="2"/>
  <c r="BF673" i="2" s="1"/>
  <c r="BB812" i="2"/>
  <c r="BF812" i="2" s="1"/>
  <c r="BB637" i="2"/>
  <c r="BF637" i="2" s="1"/>
  <c r="BB806" i="2"/>
  <c r="BF806" i="2" s="1"/>
  <c r="BF616" i="2"/>
  <c r="BB445" i="2"/>
  <c r="BF445" i="2" s="1"/>
  <c r="BB693" i="2"/>
  <c r="BF693" i="2" s="1"/>
  <c r="BB612" i="2"/>
  <c r="BF612" i="2" s="1"/>
  <c r="BB398" i="2"/>
  <c r="BF398" i="2" s="1"/>
  <c r="BB281" i="2"/>
  <c r="BF281" i="2" s="1"/>
  <c r="BF266" i="2"/>
  <c r="BB70" i="2"/>
  <c r="BF70" i="2" s="1"/>
  <c r="BB273" i="2"/>
  <c r="BF273" i="2" s="1"/>
  <c r="BB451" i="2"/>
  <c r="BF451" i="2" s="1"/>
  <c r="BF78" i="2"/>
  <c r="BB45" i="2"/>
  <c r="BF45" i="2" s="1"/>
  <c r="BB294" i="2"/>
  <c r="BF294" i="2" s="1"/>
  <c r="BF72" i="2"/>
  <c r="BB551" i="2"/>
  <c r="BF551" i="2" s="1"/>
  <c r="BB144" i="2"/>
  <c r="BF144" i="2" s="1"/>
  <c r="BB290" i="2"/>
  <c r="BF290" i="2" s="1"/>
  <c r="BB417" i="2"/>
  <c r="BF417" i="2" s="1"/>
  <c r="BC464" i="2"/>
  <c r="BG464" i="2" s="1"/>
  <c r="BB698" i="2"/>
  <c r="BF698" i="2" s="1"/>
  <c r="BF674" i="2"/>
  <c r="BB805" i="2"/>
  <c r="BF805" i="2" s="1"/>
  <c r="BG133" i="2"/>
  <c r="BD530" i="2"/>
  <c r="BH530" i="2" s="1"/>
  <c r="BD669" i="2"/>
  <c r="BH669" i="2" s="1"/>
  <c r="BF187" i="2"/>
  <c r="BB172" i="2"/>
  <c r="BF172" i="2" s="1"/>
  <c r="BB215" i="2"/>
  <c r="BF215" i="2" s="1"/>
  <c r="BC303" i="2"/>
  <c r="BG303" i="2" s="1"/>
  <c r="BB577" i="2"/>
  <c r="BF577" i="2" s="1"/>
  <c r="BF516" i="2"/>
  <c r="BB737" i="2"/>
  <c r="BF737" i="2" s="1"/>
  <c r="BB19" i="2"/>
  <c r="BF19" i="2" s="1"/>
  <c r="BC230" i="2"/>
  <c r="BD230" i="2" s="1"/>
  <c r="BH230" i="2" s="1"/>
  <c r="BC142" i="2"/>
  <c r="BD142" i="2" s="1"/>
  <c r="BH142" i="2" s="1"/>
  <c r="BC507" i="2"/>
  <c r="BD507" i="2" s="1"/>
  <c r="BH507" i="2" s="1"/>
  <c r="BC747" i="2"/>
  <c r="BD747" i="2" s="1"/>
  <c r="BH747" i="2" s="1"/>
  <c r="BD275" i="2"/>
  <c r="BH275" i="2" s="1"/>
  <c r="BC34" i="2"/>
  <c r="BD34" i="2" s="1"/>
  <c r="BH34" i="2" s="1"/>
  <c r="BB168" i="2"/>
  <c r="BF168" i="2" s="1"/>
  <c r="BG393" i="2"/>
  <c r="BG540" i="2"/>
  <c r="BB603" i="2"/>
  <c r="BF603" i="2" s="1"/>
  <c r="BG764" i="2"/>
  <c r="BC736" i="2"/>
  <c r="BD736" i="2" s="1"/>
  <c r="BH736" i="2" s="1"/>
  <c r="BC483" i="2"/>
  <c r="BG483" i="2" s="1"/>
  <c r="BC143" i="2"/>
  <c r="BD143" i="2" s="1"/>
  <c r="BH143" i="2" s="1"/>
  <c r="BB77" i="2"/>
  <c r="BF77" i="2" s="1"/>
  <c r="BB163" i="2"/>
  <c r="BF163" i="2" s="1"/>
  <c r="BC352" i="2"/>
  <c r="BD352" i="2" s="1"/>
  <c r="BH352" i="2" s="1"/>
  <c r="BB421" i="2"/>
  <c r="BF421" i="2" s="1"/>
  <c r="BC615" i="2"/>
  <c r="BG615" i="2" s="1"/>
  <c r="BC671" i="2"/>
  <c r="BG671" i="2" s="1"/>
  <c r="BC36" i="2"/>
  <c r="BD36" i="2" s="1"/>
  <c r="BH36" i="2" s="1"/>
  <c r="BB63" i="2"/>
  <c r="BF63" i="2" s="1"/>
  <c r="BF210" i="2"/>
  <c r="BG157" i="2"/>
  <c r="BC561" i="2"/>
  <c r="BG561" i="2" s="1"/>
  <c r="BB628" i="2"/>
  <c r="BF628" i="2" s="1"/>
  <c r="BC225" i="2"/>
  <c r="BD225" i="2" s="1"/>
  <c r="BH225" i="2" s="1"/>
  <c r="BB199" i="2"/>
  <c r="BF199" i="2" s="1"/>
  <c r="BG256" i="2"/>
  <c r="BD473" i="2"/>
  <c r="BH473" i="2" s="1"/>
  <c r="BC749" i="2"/>
  <c r="BG8" i="2"/>
  <c r="BF85" i="2"/>
  <c r="BB125" i="2"/>
  <c r="BF125" i="2" s="1"/>
  <c r="BC787" i="2"/>
  <c r="BD787" i="2" s="1"/>
  <c r="BH787" i="2" s="1"/>
  <c r="BD597" i="2"/>
  <c r="BH597" i="2" s="1"/>
  <c r="BD10" i="2"/>
  <c r="BH10" i="2" s="1"/>
  <c r="BD356" i="2"/>
  <c r="BH356" i="2" s="1"/>
  <c r="BB597" i="2"/>
  <c r="BF597" i="2" s="1"/>
  <c r="BF741" i="2"/>
  <c r="BB581" i="2"/>
  <c r="BF581" i="2" s="1"/>
  <c r="BB30" i="2"/>
  <c r="BF30" i="2" s="1"/>
  <c r="BC19" i="2"/>
  <c r="BG19" i="2" s="1"/>
  <c r="BC141" i="2"/>
  <c r="BD141" i="2" s="1"/>
  <c r="BH141" i="2" s="1"/>
  <c r="BB430" i="2"/>
  <c r="BF430" i="2" s="1"/>
  <c r="BC242" i="2"/>
  <c r="BG242" i="2" s="1"/>
  <c r="BB261" i="2"/>
  <c r="BF261" i="2" s="1"/>
  <c r="BC263" i="2"/>
  <c r="BD263" i="2" s="1"/>
  <c r="BH263" i="2" s="1"/>
  <c r="BC353" i="2"/>
  <c r="BG353" i="2" s="1"/>
  <c r="BB438" i="2"/>
  <c r="BF438" i="2" s="1"/>
  <c r="BC758" i="2"/>
  <c r="BD758" i="2" s="1"/>
  <c r="BH758" i="2" s="1"/>
  <c r="BB504" i="2"/>
  <c r="BF504" i="2" s="1"/>
  <c r="BB678" i="2"/>
  <c r="BF678" i="2" s="1"/>
  <c r="BB8" i="2"/>
  <c r="BF8" i="2" s="1"/>
  <c r="BF34" i="2"/>
  <c r="BB214" i="2"/>
  <c r="BF214" i="2" s="1"/>
  <c r="BB153" i="2"/>
  <c r="BF153" i="2" s="1"/>
  <c r="BG739" i="2"/>
  <c r="BC459" i="2"/>
  <c r="BD459" i="2" s="1"/>
  <c r="BH459" i="2" s="1"/>
  <c r="BG526" i="2"/>
  <c r="BC415" i="2"/>
  <c r="BD415" i="2" s="1"/>
  <c r="BH415" i="2" s="1"/>
  <c r="BC602" i="2"/>
  <c r="BD602" i="2" s="1"/>
  <c r="BH602" i="2" s="1"/>
  <c r="BD519" i="2"/>
  <c r="BH519" i="2" s="1"/>
  <c r="BC300" i="2"/>
  <c r="BD300" i="2" s="1"/>
  <c r="BH300" i="2" s="1"/>
  <c r="BC439" i="2"/>
  <c r="BG439" i="2" s="1"/>
  <c r="BC405" i="2"/>
  <c r="BD405" i="2" s="1"/>
  <c r="BH405" i="2" s="1"/>
  <c r="BC484" i="2"/>
  <c r="BD484" i="2" s="1"/>
  <c r="BH484" i="2" s="1"/>
  <c r="BC489" i="2"/>
  <c r="BG489" i="2" s="1"/>
  <c r="BC566" i="2"/>
  <c r="BD566" i="2" s="1"/>
  <c r="BH566" i="2" s="1"/>
  <c r="BD509" i="2"/>
  <c r="BH509" i="2" s="1"/>
  <c r="BB749" i="2"/>
  <c r="BF749" i="2" s="1"/>
  <c r="BC377" i="2"/>
  <c r="BG377" i="2" s="1"/>
  <c r="BF227" i="2"/>
  <c r="BC381" i="2"/>
  <c r="BG381" i="2" s="1"/>
  <c r="BC205" i="2"/>
  <c r="BG205" i="2" s="1"/>
  <c r="BC109" i="2"/>
  <c r="BD109" i="2" s="1"/>
  <c r="BH109" i="2" s="1"/>
  <c r="BC269" i="2"/>
  <c r="BG269" i="2" s="1"/>
  <c r="BC114" i="2"/>
  <c r="BD114" i="2" s="1"/>
  <c r="BH114" i="2" s="1"/>
  <c r="BD292" i="2"/>
  <c r="BH292" i="2" s="1"/>
  <c r="BC71" i="2"/>
  <c r="BD71" i="2" s="1"/>
  <c r="BH71" i="2" s="1"/>
  <c r="BB196" i="2"/>
  <c r="BF196" i="2" s="1"/>
  <c r="BD355" i="2"/>
  <c r="BH355" i="2" s="1"/>
  <c r="BC611" i="2"/>
  <c r="BD611" i="2" s="1"/>
  <c r="BH611" i="2" s="1"/>
  <c r="BB729" i="2"/>
  <c r="BF729" i="2" s="1"/>
  <c r="BB714" i="2"/>
  <c r="BF714" i="2" s="1"/>
  <c r="BC737" i="2"/>
  <c r="BC682" i="2"/>
  <c r="BG682" i="2" s="1"/>
  <c r="BC218" i="2"/>
  <c r="BD218" i="2" s="1"/>
  <c r="BH218" i="2" s="1"/>
  <c r="BC111" i="2"/>
  <c r="BD111" i="2" s="1"/>
  <c r="BH111" i="2" s="1"/>
  <c r="BC222" i="2"/>
  <c r="BG808" i="2"/>
  <c r="BC760" i="2"/>
  <c r="BD760" i="2" s="1"/>
  <c r="BH760" i="2" s="1"/>
  <c r="BC791" i="2"/>
  <c r="BG791" i="2" s="1"/>
  <c r="BC518" i="2"/>
  <c r="BD518" i="2" s="1"/>
  <c r="BH518" i="2" s="1"/>
  <c r="BC80" i="2"/>
  <c r="BG80" i="2" s="1"/>
  <c r="BC84" i="2"/>
  <c r="BG84" i="2" s="1"/>
  <c r="BC278" i="2"/>
  <c r="BG278" i="2" s="1"/>
  <c r="BC513" i="2"/>
  <c r="BG513" i="2" s="1"/>
  <c r="BC781" i="2"/>
  <c r="BG781" i="2" s="1"/>
  <c r="BC699" i="2"/>
  <c r="BG699" i="2" s="1"/>
  <c r="BB297" i="2"/>
  <c r="BF297" i="2" s="1"/>
  <c r="BC497" i="2"/>
  <c r="BD497" i="2" s="1"/>
  <c r="BH497" i="2" s="1"/>
  <c r="BC762" i="2"/>
  <c r="BD762" i="2" s="1"/>
  <c r="BH762" i="2" s="1"/>
  <c r="BD564" i="2"/>
  <c r="BH564" i="2" s="1"/>
  <c r="BB452" i="2"/>
  <c r="BF452" i="2" s="1"/>
  <c r="BC674" i="2"/>
  <c r="BD674" i="2" s="1"/>
  <c r="BH674" i="2" s="1"/>
  <c r="BB194" i="2"/>
  <c r="BF194" i="2" s="1"/>
  <c r="BC572" i="2"/>
  <c r="BD572" i="2" s="1"/>
  <c r="BH572" i="2" s="1"/>
  <c r="BC775" i="2"/>
  <c r="BG775" i="2" s="1"/>
  <c r="BC535" i="2"/>
  <c r="BG535" i="2" s="1"/>
  <c r="BC128" i="2"/>
  <c r="BD110" i="2"/>
  <c r="BH110" i="2" s="1"/>
  <c r="BC60" i="2"/>
  <c r="BG60" i="2" s="1"/>
  <c r="BC441" i="2"/>
  <c r="BG441" i="2" s="1"/>
  <c r="BC286" i="2"/>
  <c r="BD286" i="2" s="1"/>
  <c r="BH286" i="2" s="1"/>
  <c r="BC563" i="2"/>
  <c r="BD563" i="2" s="1"/>
  <c r="BH563" i="2" s="1"/>
  <c r="BB591" i="2"/>
  <c r="BF591" i="2" s="1"/>
  <c r="BB632" i="2"/>
  <c r="BF632" i="2" s="1"/>
  <c r="BC258" i="2"/>
  <c r="BC320" i="2"/>
  <c r="BD320" i="2" s="1"/>
  <c r="BH320" i="2" s="1"/>
  <c r="BB470" i="2"/>
  <c r="BF470" i="2" s="1"/>
  <c r="BC213" i="2"/>
  <c r="BG213" i="2" s="1"/>
  <c r="BB375" i="2"/>
  <c r="BF375" i="2" s="1"/>
  <c r="BC662" i="2"/>
  <c r="BD662" i="2" s="1"/>
  <c r="BH662" i="2" s="1"/>
  <c r="BC777" i="2"/>
  <c r="BD777" i="2" s="1"/>
  <c r="BH777" i="2" s="1"/>
  <c r="BC657" i="2"/>
  <c r="BG657" i="2" s="1"/>
  <c r="BC647" i="2"/>
  <c r="BB257" i="2"/>
  <c r="BF257" i="2" s="1"/>
  <c r="BB21" i="2"/>
  <c r="BF21" i="2" s="1"/>
  <c r="BB380" i="2"/>
  <c r="BF380" i="2" s="1"/>
  <c r="BB325" i="2"/>
  <c r="BF325" i="2" s="1"/>
  <c r="BB198" i="2"/>
  <c r="BF198" i="2" s="1"/>
  <c r="BB556" i="2"/>
  <c r="BF556" i="2" s="1"/>
  <c r="BB157" i="2"/>
  <c r="BF157" i="2" s="1"/>
  <c r="BB469" i="2"/>
  <c r="BF469" i="2" s="1"/>
  <c r="BB164" i="2"/>
  <c r="BF164" i="2" s="1"/>
  <c r="BB475" i="2"/>
  <c r="BF475" i="2" s="1"/>
  <c r="BC687" i="2"/>
  <c r="BG687" i="2" s="1"/>
  <c r="BB647" i="2"/>
  <c r="BF647" i="2" s="1"/>
  <c r="BB802" i="2"/>
  <c r="BF802" i="2" s="1"/>
  <c r="BB161" i="2"/>
  <c r="BF161" i="2" s="1"/>
  <c r="BC315" i="2"/>
  <c r="BD315" i="2" s="1"/>
  <c r="BH315" i="2" s="1"/>
  <c r="BC505" i="2"/>
  <c r="BB100" i="2"/>
  <c r="BF100" i="2" s="1"/>
  <c r="BC595" i="2"/>
  <c r="BD595" i="2" s="1"/>
  <c r="BH595" i="2" s="1"/>
  <c r="BB700" i="2"/>
  <c r="BF700" i="2" s="1"/>
  <c r="BB720" i="2"/>
  <c r="BF720" i="2" s="1"/>
  <c r="BB540" i="2"/>
  <c r="BF540" i="2" s="1"/>
  <c r="BB345" i="2"/>
  <c r="BF345" i="2" s="1"/>
  <c r="BB202" i="2"/>
  <c r="BF202" i="2" s="1"/>
  <c r="BB69" i="2"/>
  <c r="BF69" i="2" s="1"/>
  <c r="BB14" i="2"/>
  <c r="BF14" i="2" s="1"/>
  <c r="BB428" i="2"/>
  <c r="BF428" i="2" s="1"/>
  <c r="BB65" i="2"/>
  <c r="BF65" i="2" s="1"/>
  <c r="BB277" i="2"/>
  <c r="BF277" i="2" s="1"/>
  <c r="BB785" i="2"/>
  <c r="BF785" i="2" s="1"/>
  <c r="BB558" i="2"/>
  <c r="BF558" i="2" s="1"/>
  <c r="BC680" i="2"/>
  <c r="BD680" i="2" s="1"/>
  <c r="BH680" i="2" s="1"/>
  <c r="BB212" i="2"/>
  <c r="BF212" i="2" s="1"/>
  <c r="BB651" i="2"/>
  <c r="BF651" i="2" s="1"/>
  <c r="BB584" i="2"/>
  <c r="BF584" i="2" s="1"/>
  <c r="BB362" i="2"/>
  <c r="BF362" i="2" s="1"/>
  <c r="BB259" i="2"/>
  <c r="BF259" i="2" s="1"/>
  <c r="BB207" i="2"/>
  <c r="BF207" i="2" s="1"/>
  <c r="BC676" i="2"/>
  <c r="BG676" i="2" s="1"/>
  <c r="BC398" i="2"/>
  <c r="BG398" i="2" s="1"/>
  <c r="BB404" i="2"/>
  <c r="BF404" i="2" s="1"/>
  <c r="BB814" i="2"/>
  <c r="BF814" i="2" s="1"/>
  <c r="BC89" i="2"/>
  <c r="BD89" i="2" s="1"/>
  <c r="BH89" i="2" s="1"/>
  <c r="BB568" i="2"/>
  <c r="BF568" i="2" s="1"/>
  <c r="BB309" i="2"/>
  <c r="BF309" i="2" s="1"/>
  <c r="BB370" i="2"/>
  <c r="BF370" i="2" s="1"/>
  <c r="BB794" i="2"/>
  <c r="BF794" i="2" s="1"/>
  <c r="BB654" i="2"/>
  <c r="BF654" i="2" s="1"/>
  <c r="BB627" i="2"/>
  <c r="BF627" i="2" s="1"/>
  <c r="BB298" i="2"/>
  <c r="BF298" i="2" s="1"/>
  <c r="BB46" i="2"/>
  <c r="BF46" i="2" s="1"/>
  <c r="BB781" i="2"/>
  <c r="BF781" i="2" s="1"/>
  <c r="BC638" i="2"/>
  <c r="BD638" i="2" s="1"/>
  <c r="BH638" i="2" s="1"/>
  <c r="BC444" i="2"/>
  <c r="BG444" i="2" s="1"/>
  <c r="BC582" i="2"/>
  <c r="BG582" i="2" s="1"/>
  <c r="BB200" i="2"/>
  <c r="BF200" i="2" s="1"/>
  <c r="BB295" i="2"/>
  <c r="BF295" i="2" s="1"/>
  <c r="BC581" i="2"/>
  <c r="BG581" i="2" s="1"/>
  <c r="BC718" i="2"/>
  <c r="BD718" i="2" s="1"/>
  <c r="BH718" i="2" s="1"/>
  <c r="BC692" i="2"/>
  <c r="BG692" i="2" s="1"/>
  <c r="BB147" i="2"/>
  <c r="BF147" i="2" s="1"/>
  <c r="BB50" i="2"/>
  <c r="BF50" i="2" s="1"/>
  <c r="BB87" i="2"/>
  <c r="BF87" i="2" s="1"/>
  <c r="BB671" i="2"/>
  <c r="BF671" i="2" s="1"/>
  <c r="BC274" i="2"/>
  <c r="BB23" i="2"/>
  <c r="BF23" i="2" s="1"/>
  <c r="BB501" i="2"/>
  <c r="BF501" i="2" s="1"/>
  <c r="BB406" i="2"/>
  <c r="BF406" i="2" s="1"/>
  <c r="BB487" i="2"/>
  <c r="BF487" i="2" s="1"/>
  <c r="BB799" i="2"/>
  <c r="BF799" i="2" s="1"/>
  <c r="BB521" i="2"/>
  <c r="BF521" i="2" s="1"/>
  <c r="BB154" i="2"/>
  <c r="BF154" i="2" s="1"/>
  <c r="BC333" i="2"/>
  <c r="BD333" i="2" s="1"/>
  <c r="BH333" i="2" s="1"/>
  <c r="BC135" i="2"/>
  <c r="BD135" i="2" s="1"/>
  <c r="BH135" i="2" s="1"/>
  <c r="BB640" i="2"/>
  <c r="BF640" i="2" s="1"/>
  <c r="BB395" i="2"/>
  <c r="BF395" i="2" s="1"/>
  <c r="BB284" i="2"/>
  <c r="BF284" i="2" s="1"/>
  <c r="BC196" i="2"/>
  <c r="BD196" i="2" s="1"/>
  <c r="BH196" i="2" s="1"/>
  <c r="BB734" i="2"/>
  <c r="BF734" i="2" s="1"/>
  <c r="BC165" i="2"/>
  <c r="BG165" i="2" s="1"/>
  <c r="BB767" i="2"/>
  <c r="BF767" i="2" s="1"/>
  <c r="BB803" i="2"/>
  <c r="BF803" i="2" s="1"/>
  <c r="BC593" i="2"/>
  <c r="BG593" i="2" s="1"/>
  <c r="BB758" i="2"/>
  <c r="BF758" i="2" s="1"/>
  <c r="BC770" i="2"/>
  <c r="BB256" i="2"/>
  <c r="BF256" i="2" s="1"/>
  <c r="BC327" i="2"/>
  <c r="BD327" i="2" s="1"/>
  <c r="BH327" i="2" s="1"/>
  <c r="BB725" i="2"/>
  <c r="BF725" i="2" s="1"/>
  <c r="BB223" i="2"/>
  <c r="BF223" i="2" s="1"/>
  <c r="BG75" i="2"/>
  <c r="BG524" i="2"/>
  <c r="BD190" i="2"/>
  <c r="BH190" i="2" s="1"/>
  <c r="BG365" i="2"/>
  <c r="BD342" i="2"/>
  <c r="BH342" i="2" s="1"/>
  <c r="BD164" i="2"/>
  <c r="BH164" i="2" s="1"/>
  <c r="BD385" i="2"/>
  <c r="BH385" i="2" s="1"/>
  <c r="BD26" i="2"/>
  <c r="BH26" i="2" s="1"/>
  <c r="BG591" i="2"/>
  <c r="BD56" i="2"/>
  <c r="BH56" i="2" s="1"/>
  <c r="BD811" i="2"/>
  <c r="BH811" i="2" s="1"/>
  <c r="BG373" i="2"/>
  <c r="BD482" i="2"/>
  <c r="BH482" i="2" s="1"/>
  <c r="BG748" i="2"/>
  <c r="BD819" i="2"/>
  <c r="BH819" i="2" s="1"/>
  <c r="BD419" i="2"/>
  <c r="BH419" i="2" s="1"/>
  <c r="BD757" i="2"/>
  <c r="BH757" i="2" s="1"/>
  <c r="BF4" i="2"/>
  <c r="BG646" i="2"/>
  <c r="BG83" i="2"/>
  <c r="BD179" i="2"/>
  <c r="BH179" i="2" s="1"/>
  <c r="BG552" i="2"/>
  <c r="BD403" i="2"/>
  <c r="BH403" i="2" s="1"/>
  <c r="BG763" i="2"/>
  <c r="BG312" i="2"/>
  <c r="BD397" i="2"/>
  <c r="BH397" i="2" s="1"/>
  <c r="BD690" i="2"/>
  <c r="BH690" i="2" s="1"/>
  <c r="BD446" i="2"/>
  <c r="BH446" i="2" s="1"/>
  <c r="BG316" i="2"/>
  <c r="BD323" i="2"/>
  <c r="BH323" i="2" s="1"/>
  <c r="BG502" i="2"/>
  <c r="BG195" i="2"/>
  <c r="BD404" i="2"/>
  <c r="BH404" i="2" s="1"/>
  <c r="BG22" i="2"/>
  <c r="BG557" i="2"/>
  <c r="BD584" i="2"/>
  <c r="BH584" i="2" s="1"/>
  <c r="BD731" i="2"/>
  <c r="BH731" i="2" s="1"/>
  <c r="BD284" i="2"/>
  <c r="BH284" i="2" s="1"/>
  <c r="BG376" i="2"/>
  <c r="BD277" i="2"/>
  <c r="BH277" i="2" s="1"/>
  <c r="BD345" i="2"/>
  <c r="BH345" i="2" s="1"/>
  <c r="BD815" i="2"/>
  <c r="BH815" i="2" s="1"/>
  <c r="BG783" i="2"/>
  <c r="BG383" i="2"/>
  <c r="BD49" i="2"/>
  <c r="BH49" i="2" s="1"/>
  <c r="BD24" i="2"/>
  <c r="BH24" i="2" s="1"/>
  <c r="BG169" i="2"/>
  <c r="BG789" i="2"/>
  <c r="BG62" i="2"/>
  <c r="BG172" i="2"/>
  <c r="BG579" i="2"/>
  <c r="BD17" i="2"/>
  <c r="BH17" i="2" s="1"/>
  <c r="BG110" i="2"/>
  <c r="BD260" i="2"/>
  <c r="BH260" i="2" s="1"/>
  <c r="BD474" i="2"/>
  <c r="BH474" i="2" s="1"/>
  <c r="BG440" i="2"/>
  <c r="BD540" i="2"/>
  <c r="BH540" i="2" s="1"/>
  <c r="BG267" i="2"/>
  <c r="BG597" i="2"/>
  <c r="BD92" i="2"/>
  <c r="BH92" i="2" s="1"/>
  <c r="BG92" i="2"/>
  <c r="BG364" i="2"/>
  <c r="BG569" i="2"/>
  <c r="BD241" i="2"/>
  <c r="BH241" i="2" s="1"/>
  <c r="BD698" i="2"/>
  <c r="BH698" i="2" s="1"/>
  <c r="BD332" i="2"/>
  <c r="BH332" i="2" s="1"/>
  <c r="BG423" i="2"/>
  <c r="BD423" i="2"/>
  <c r="BH423" i="2" s="1"/>
  <c r="BD526" i="2"/>
  <c r="BH526" i="2" s="1"/>
  <c r="BD168" i="2"/>
  <c r="BH168" i="2" s="1"/>
  <c r="BG745" i="2"/>
  <c r="BD809" i="2"/>
  <c r="BH809" i="2" s="1"/>
  <c r="BG292" i="2"/>
  <c r="BD369" i="2"/>
  <c r="BH369" i="2" s="1"/>
  <c r="BD739" i="2"/>
  <c r="BH739" i="2" s="1"/>
  <c r="BD710" i="2"/>
  <c r="BH710" i="2" s="1"/>
  <c r="BG564" i="2"/>
  <c r="BD808" i="2"/>
  <c r="BH808" i="2" s="1"/>
  <c r="BD338" i="2"/>
  <c r="BH338" i="2" s="1"/>
  <c r="BD228" i="2"/>
  <c r="BH228" i="2" s="1"/>
  <c r="BD133" i="2"/>
  <c r="BH133" i="2" s="1"/>
  <c r="BG236" i="2"/>
  <c r="BG656" i="2"/>
  <c r="BD99" i="2"/>
  <c r="BH99" i="2" s="1"/>
  <c r="BG470" i="2"/>
  <c r="BG276" i="2"/>
  <c r="BG131" i="2"/>
  <c r="BG694" i="2"/>
  <c r="BG202" i="2"/>
  <c r="BG555" i="2"/>
  <c r="BD456" i="2"/>
  <c r="BH456" i="2" s="1"/>
  <c r="BG570" i="2"/>
  <c r="BG501" i="2"/>
  <c r="BG171" i="2"/>
  <c r="BD664" i="2"/>
  <c r="BH664" i="2" s="1"/>
  <c r="BG130" i="2"/>
  <c r="BD105" i="2"/>
  <c r="BH105" i="2" s="1"/>
  <c r="BG7" i="2"/>
  <c r="BD368" i="2"/>
  <c r="BH368" i="2" s="1"/>
  <c r="BG115" i="2"/>
  <c r="BG668" i="2"/>
  <c r="BD668" i="2"/>
  <c r="BH668" i="2" s="1"/>
  <c r="BG511" i="2"/>
  <c r="BD511" i="2"/>
  <c r="BH511" i="2" s="1"/>
  <c r="BD393" i="2"/>
  <c r="BH393" i="2" s="1"/>
  <c r="BG10" i="2"/>
  <c r="BG341" i="2"/>
  <c r="BD138" i="2"/>
  <c r="BH138" i="2" s="1"/>
  <c r="BG481" i="2"/>
  <c r="BD779" i="2"/>
  <c r="BH779" i="2" s="1"/>
  <c r="BD35" i="2"/>
  <c r="BH35" i="2" s="1"/>
  <c r="BG785" i="2"/>
  <c r="BD780" i="2"/>
  <c r="BH780" i="2" s="1"/>
  <c r="BG780" i="2"/>
  <c r="BG85" i="2"/>
  <c r="BD85" i="2"/>
  <c r="BH85" i="2" s="1"/>
  <c r="BG643" i="2"/>
  <c r="BD643" i="2"/>
  <c r="BH643" i="2" s="1"/>
  <c r="BD150" i="2"/>
  <c r="BH150" i="2" s="1"/>
  <c r="BG150" i="2"/>
  <c r="BD764" i="2"/>
  <c r="BH764" i="2" s="1"/>
  <c r="BG725" i="2"/>
  <c r="BG509" i="2"/>
  <c r="BD642" i="2"/>
  <c r="BH642" i="2" s="1"/>
  <c r="BG336" i="2"/>
  <c r="BD424" i="2"/>
  <c r="BH424" i="2" s="1"/>
  <c r="BD187" i="2"/>
  <c r="BH187" i="2" s="1"/>
  <c r="BG400" i="2"/>
  <c r="BD252" i="2"/>
  <c r="BH252" i="2" s="1"/>
  <c r="BG495" i="2"/>
  <c r="BD640" i="2"/>
  <c r="BH640" i="2" s="1"/>
  <c r="BD774" i="2"/>
  <c r="BH774" i="2" s="1"/>
  <c r="BG774" i="2"/>
  <c r="BG145" i="2"/>
  <c r="BD145" i="2"/>
  <c r="BH145" i="2" s="1"/>
  <c r="BG538" i="2"/>
  <c r="BD538" i="2"/>
  <c r="BH538" i="2" s="1"/>
  <c r="BD224" i="2"/>
  <c r="BH224" i="2" s="1"/>
  <c r="BG224" i="2"/>
  <c r="BG266" i="2"/>
  <c r="BD266" i="2"/>
  <c r="BH266" i="2" s="1"/>
  <c r="BD659" i="2"/>
  <c r="BH659" i="2" s="1"/>
  <c r="BG659" i="2"/>
  <c r="BG82" i="2"/>
  <c r="BD82" i="2"/>
  <c r="BH82" i="2" s="1"/>
  <c r="BG9" i="2"/>
  <c r="BD9" i="2"/>
  <c r="BH9" i="2" s="1"/>
  <c r="BG587" i="2"/>
  <c r="BD587" i="2"/>
  <c r="BH587" i="2" s="1"/>
  <c r="BD21" i="2"/>
  <c r="BH21" i="2" s="1"/>
  <c r="BG21" i="2"/>
  <c r="BG129" i="2"/>
  <c r="BD129" i="2"/>
  <c r="BH129" i="2" s="1"/>
  <c r="BG59" i="2"/>
  <c r="BD59" i="2"/>
  <c r="BH59" i="2" s="1"/>
  <c r="BD772" i="2"/>
  <c r="BH772" i="2" s="1"/>
  <c r="BG772" i="2"/>
  <c r="BD14" i="2"/>
  <c r="BH14" i="2" s="1"/>
  <c r="BG14" i="2"/>
  <c r="BG719" i="2"/>
  <c r="BD719" i="2"/>
  <c r="BH719" i="2" s="1"/>
  <c r="BD499" i="2"/>
  <c r="BH499" i="2" s="1"/>
  <c r="BG473" i="2"/>
  <c r="BG769" i="2"/>
  <c r="BG163" i="2"/>
  <c r="BG350" i="2"/>
  <c r="BD256" i="2"/>
  <c r="BH256" i="2" s="1"/>
  <c r="BG480" i="2"/>
  <c r="BG767" i="2"/>
  <c r="BD244" i="2"/>
  <c r="BH244" i="2" s="1"/>
  <c r="BD221" i="2"/>
  <c r="BH221" i="2" s="1"/>
  <c r="BD701" i="2"/>
  <c r="BH701" i="2" s="1"/>
  <c r="BD314" i="2"/>
  <c r="BH314" i="2" s="1"/>
  <c r="BD183" i="2"/>
  <c r="BH183" i="2" s="1"/>
  <c r="BD13" i="2"/>
  <c r="BH13" i="2" s="1"/>
  <c r="BG65" i="2"/>
  <c r="BG765" i="2"/>
  <c r="BD8" i="2"/>
  <c r="BH8" i="2" s="1"/>
  <c r="BD112" i="2"/>
  <c r="BH112" i="2" s="1"/>
  <c r="BD684" i="2"/>
  <c r="BH684" i="2" s="1"/>
  <c r="BG590" i="2"/>
  <c r="BG356" i="2"/>
  <c r="BG188" i="2"/>
  <c r="BD753" i="2"/>
  <c r="BH753" i="2" s="1"/>
  <c r="BG714" i="2"/>
  <c r="BD379" i="2"/>
  <c r="BH379" i="2" s="1"/>
  <c r="BG475" i="2"/>
  <c r="BD226" i="2"/>
  <c r="BH226" i="2" s="1"/>
  <c r="BD375" i="2"/>
  <c r="BH375" i="2" s="1"/>
  <c r="BG408" i="2"/>
  <c r="BD408" i="2"/>
  <c r="BH408" i="2" s="1"/>
  <c r="BG594" i="2"/>
  <c r="BD594" i="2"/>
  <c r="BH594" i="2" s="1"/>
  <c r="BG259" i="2"/>
  <c r="BD259" i="2"/>
  <c r="BH259" i="2" s="1"/>
  <c r="BD571" i="2"/>
  <c r="BH571" i="2" s="1"/>
  <c r="BG571" i="2"/>
  <c r="BG126" i="2"/>
  <c r="BD126" i="2"/>
  <c r="BH126" i="2" s="1"/>
  <c r="BG160" i="2"/>
  <c r="BD160" i="2"/>
  <c r="BH160" i="2" s="1"/>
  <c r="BD586" i="2"/>
  <c r="BH586" i="2" s="1"/>
  <c r="BG586" i="2"/>
  <c r="BD652" i="2"/>
  <c r="BH652" i="2" s="1"/>
  <c r="BG652" i="2"/>
  <c r="BD372" i="2"/>
  <c r="BH372" i="2" s="1"/>
  <c r="BG372" i="2"/>
  <c r="BG790" i="2"/>
  <c r="BD790" i="2"/>
  <c r="BH790" i="2" s="1"/>
  <c r="BG90" i="2"/>
  <c r="BD90" i="2"/>
  <c r="BH90" i="2" s="1"/>
  <c r="BG613" i="2"/>
  <c r="BD613" i="2"/>
  <c r="BH613" i="2" s="1"/>
  <c r="BG402" i="2"/>
  <c r="BD402" i="2"/>
  <c r="BH402" i="2" s="1"/>
  <c r="BD296" i="2"/>
  <c r="BH296" i="2" s="1"/>
  <c r="BG296" i="2"/>
  <c r="BD344" i="2"/>
  <c r="BH344" i="2" s="1"/>
  <c r="BG344" i="2"/>
  <c r="BG94" i="2"/>
  <c r="BD94" i="2"/>
  <c r="BH94" i="2" s="1"/>
  <c r="BD69" i="2"/>
  <c r="BH69" i="2" s="1"/>
  <c r="BG69" i="2"/>
  <c r="BG310" i="2"/>
  <c r="BD310" i="2"/>
  <c r="BH310" i="2" s="1"/>
  <c r="BG462" i="2"/>
  <c r="BD462" i="2"/>
  <c r="BH462" i="2" s="1"/>
  <c r="BD81" i="2"/>
  <c r="BH81" i="2" s="1"/>
  <c r="BG558" i="2"/>
  <c r="BG517" i="2"/>
  <c r="BD562" i="2"/>
  <c r="BH562" i="2" s="1"/>
  <c r="BG574" i="2"/>
  <c r="BD93" i="2"/>
  <c r="BH93" i="2" s="1"/>
  <c r="BG530" i="2"/>
  <c r="BD388" i="2"/>
  <c r="BH388" i="2" s="1"/>
  <c r="BD394" i="2"/>
  <c r="BH394" i="2" s="1"/>
  <c r="BG578" i="2"/>
  <c r="BG598" i="2"/>
  <c r="BG178" i="2"/>
  <c r="BG700" i="2"/>
  <c r="BG732" i="2"/>
  <c r="BG669" i="2"/>
  <c r="BD248" i="2"/>
  <c r="BH248" i="2" s="1"/>
  <c r="BG248" i="2"/>
  <c r="BD738" i="2"/>
  <c r="BH738" i="2" s="1"/>
  <c r="BG738" i="2"/>
  <c r="BG733" i="2"/>
  <c r="BD157" i="2"/>
  <c r="BH157" i="2" s="1"/>
  <c r="BG355" i="2"/>
  <c r="BG519" i="2"/>
  <c r="BD510" i="2"/>
  <c r="BH510" i="2" s="1"/>
  <c r="BD493" i="2"/>
  <c r="BH493" i="2" s="1"/>
  <c r="BD151" i="2"/>
  <c r="BH151" i="2" s="1"/>
  <c r="BD348" i="2"/>
  <c r="BH348" i="2" s="1"/>
  <c r="BD720" i="2"/>
  <c r="BH720" i="2" s="1"/>
  <c r="BD683" i="2"/>
  <c r="BH683" i="2" s="1"/>
  <c r="BG683" i="2"/>
  <c r="BG494" i="2"/>
  <c r="BD494" i="2"/>
  <c r="BH494" i="2" s="1"/>
  <c r="BG491" i="2"/>
  <c r="BD491" i="2"/>
  <c r="BH491" i="2" s="1"/>
  <c r="BD64" i="2"/>
  <c r="BH64" i="2" s="1"/>
  <c r="BG64" i="2"/>
  <c r="BG801" i="2"/>
  <c r="BD801" i="2"/>
  <c r="BH801" i="2" s="1"/>
  <c r="BD66" i="2"/>
  <c r="BH66" i="2" s="1"/>
  <c r="BG472" i="2"/>
  <c r="BG544" i="2"/>
  <c r="BG658" i="2"/>
  <c r="BG421" i="2"/>
  <c r="BD262" i="2"/>
  <c r="BH262" i="2" s="1"/>
  <c r="BG299" i="2"/>
  <c r="BD214" i="2"/>
  <c r="BH214" i="2" s="1"/>
  <c r="BD487" i="2"/>
  <c r="BH487" i="2" s="1"/>
  <c r="BD576" i="2"/>
  <c r="BH576" i="2" s="1"/>
  <c r="BD173" i="2"/>
  <c r="BH173" i="2" s="1"/>
  <c r="BG68" i="2"/>
  <c r="BG313" i="2"/>
  <c r="BD309" i="2"/>
  <c r="BH309" i="2" s="1"/>
  <c r="BG144" i="2"/>
  <c r="BD542" i="2"/>
  <c r="BH542" i="2" s="1"/>
  <c r="BG275" i="2"/>
  <c r="BG318" i="2"/>
  <c r="BG47" i="2"/>
  <c r="BD209" i="2"/>
  <c r="BH209" i="2" s="1"/>
  <c r="BG209" i="2"/>
  <c r="BG533" i="2"/>
  <c r="BD533" i="2"/>
  <c r="BH533" i="2" s="1"/>
  <c r="BD469" i="2"/>
  <c r="BH469" i="2" s="1"/>
  <c r="BG469" i="2"/>
  <c r="BD553" i="2"/>
  <c r="BH553" i="2" s="1"/>
  <c r="BG553" i="2"/>
  <c r="BG245" i="2"/>
  <c r="BD245" i="2"/>
  <c r="BH245" i="2" s="1"/>
  <c r="BD707" i="2"/>
  <c r="BH707" i="2" s="1"/>
  <c r="BG707" i="2"/>
  <c r="BD108" i="2"/>
  <c r="BH108" i="2" s="1"/>
  <c r="BG108" i="2"/>
  <c r="BG430" i="2"/>
  <c r="BD430" i="2"/>
  <c r="BH430" i="2" s="1"/>
  <c r="BD467" i="2"/>
  <c r="BH467" i="2" s="1"/>
  <c r="BG467" i="2"/>
  <c r="BD531" i="2"/>
  <c r="BH531" i="2" s="1"/>
  <c r="BG531" i="2"/>
  <c r="BD158" i="2"/>
  <c r="BH158" i="2" s="1"/>
  <c r="BG158" i="2"/>
  <c r="BD199" i="2"/>
  <c r="BH199" i="2" s="1"/>
  <c r="BG199" i="2"/>
  <c r="BD624" i="2"/>
  <c r="BH624" i="2" s="1"/>
  <c r="BG624" i="2"/>
  <c r="BD632" i="2"/>
  <c r="BH632" i="2" s="1"/>
  <c r="BG632" i="2"/>
  <c r="BG822" i="2"/>
  <c r="BD822" i="2"/>
  <c r="BH822" i="2" s="1"/>
  <c r="BG628" i="2"/>
  <c r="BD628" i="2"/>
  <c r="BH628" i="2" s="1"/>
  <c r="BD545" i="2"/>
  <c r="BH545" i="2" s="1"/>
  <c r="BG545" i="2"/>
  <c r="BD325" i="2"/>
  <c r="BH325" i="2" s="1"/>
  <c r="BG325" i="2"/>
  <c r="BG270" i="2"/>
  <c r="BD270" i="2"/>
  <c r="BH270" i="2" s="1"/>
  <c r="BG235" i="2"/>
  <c r="BD235" i="2"/>
  <c r="BH235" i="2" s="1"/>
  <c r="BD422" i="2"/>
  <c r="BH422" i="2" s="1"/>
  <c r="BG422" i="2"/>
  <c r="BG123" i="2"/>
  <c r="BD123" i="2"/>
  <c r="BH123" i="2" s="1"/>
  <c r="BG677" i="2"/>
  <c r="BD677" i="2"/>
  <c r="BH677" i="2" s="1"/>
  <c r="BG301" i="2"/>
  <c r="BD301" i="2"/>
  <c r="BH301" i="2" s="1"/>
  <c r="BD76" i="2"/>
  <c r="BH76" i="2" s="1"/>
  <c r="BG76" i="2"/>
  <c r="BD302" i="2"/>
  <c r="BH302" i="2" s="1"/>
  <c r="BG302" i="2"/>
  <c r="BG606" i="2"/>
  <c r="BD606" i="2"/>
  <c r="BH606" i="2" s="1"/>
  <c r="BG30" i="2"/>
  <c r="BD30" i="2"/>
  <c r="BH30" i="2" s="1"/>
  <c r="BG27" i="2"/>
  <c r="BD27" i="2"/>
  <c r="BH27" i="2" s="1"/>
  <c r="BG521" i="2"/>
  <c r="BD521" i="2"/>
  <c r="BH521" i="2" s="1"/>
  <c r="BG715" i="2"/>
  <c r="BD715" i="2"/>
  <c r="BH715" i="2" s="1"/>
  <c r="BG784" i="2"/>
  <c r="BD784" i="2"/>
  <c r="BH784" i="2" s="1"/>
  <c r="BG74" i="2"/>
  <c r="BD74" i="2"/>
  <c r="BH74" i="2" s="1"/>
  <c r="BG106" i="2"/>
  <c r="BD106" i="2"/>
  <c r="BH106" i="2" s="1"/>
  <c r="BG304" i="2"/>
  <c r="BD304" i="2"/>
  <c r="BH304" i="2" s="1"/>
  <c r="BG386" i="2"/>
  <c r="BD386" i="2"/>
  <c r="BH386" i="2" s="1"/>
  <c r="BD622" i="2"/>
  <c r="BH622" i="2" s="1"/>
  <c r="BG622" i="2"/>
  <c r="BG691" i="2"/>
  <c r="BD691" i="2"/>
  <c r="BH691" i="2" s="1"/>
  <c r="BG810" i="2"/>
  <c r="BD810" i="2"/>
  <c r="BH810" i="2" s="1"/>
  <c r="BD25" i="2"/>
  <c r="BH25" i="2" s="1"/>
  <c r="BG25" i="2"/>
  <c r="BD272" i="2"/>
  <c r="BH272" i="2" s="1"/>
  <c r="BG272" i="2"/>
  <c r="BG233" i="2"/>
  <c r="BD233" i="2"/>
  <c r="BH233" i="2" s="1"/>
  <c r="BD438" i="2"/>
  <c r="BH438" i="2" s="1"/>
  <c r="BG438" i="2"/>
  <c r="BG550" i="2"/>
  <c r="BD550" i="2"/>
  <c r="BH550" i="2" s="1"/>
  <c r="BG618" i="2"/>
  <c r="BD618" i="2"/>
  <c r="BH618" i="2" s="1"/>
  <c r="BG6" i="2"/>
  <c r="BD6" i="2"/>
  <c r="BH6" i="2" s="1"/>
  <c r="BG709" i="2"/>
  <c r="BD709" i="2"/>
  <c r="BH709" i="2" s="1"/>
  <c r="BD412" i="2"/>
  <c r="BH412" i="2" s="1"/>
  <c r="BG412" i="2"/>
  <c r="BD612" i="2"/>
  <c r="BH612" i="2" s="1"/>
  <c r="BG612" i="2"/>
  <c r="BG102" i="2"/>
  <c r="BD102" i="2"/>
  <c r="BH102" i="2" s="1"/>
  <c r="BD189" i="2"/>
  <c r="BH189" i="2" s="1"/>
  <c r="BG189" i="2"/>
  <c r="BD322" i="2"/>
  <c r="BH322" i="2" s="1"/>
  <c r="BG322" i="2"/>
  <c r="BD453" i="2"/>
  <c r="BH453" i="2" s="1"/>
  <c r="BG453" i="2"/>
  <c r="BD107" i="2"/>
  <c r="BH107" i="2" s="1"/>
  <c r="BG107" i="2"/>
  <c r="BG792" i="2"/>
  <c r="BD792" i="2"/>
  <c r="BH792" i="2" s="1"/>
  <c r="BD539" i="2"/>
  <c r="BH539" i="2" s="1"/>
  <c r="BG539" i="2"/>
  <c r="BG78" i="2"/>
  <c r="BD78" i="2"/>
  <c r="BH78" i="2" s="1"/>
  <c r="BG362" i="2"/>
  <c r="BD362" i="2"/>
  <c r="BH362" i="2" s="1"/>
  <c r="BD18" i="2"/>
  <c r="BH18" i="2" s="1"/>
  <c r="BG18" i="2"/>
  <c r="BG629" i="2"/>
  <c r="BD629" i="2"/>
  <c r="BH629" i="2" s="1"/>
  <c r="BG794" i="2"/>
  <c r="BD794" i="2"/>
  <c r="BH794" i="2" s="1"/>
  <c r="BG812" i="2"/>
  <c r="BD812" i="2"/>
  <c r="BH812" i="2" s="1"/>
  <c r="BD416" i="2"/>
  <c r="BH416" i="2" s="1"/>
  <c r="BG416" i="2"/>
  <c r="BD185" i="2"/>
  <c r="BH185" i="2" s="1"/>
  <c r="BG185" i="2"/>
  <c r="BD247" i="2"/>
  <c r="BH247" i="2" s="1"/>
  <c r="BG247" i="2"/>
  <c r="BG463" i="2"/>
  <c r="BD463" i="2"/>
  <c r="BH463" i="2" s="1"/>
  <c r="BD58" i="2"/>
  <c r="BH58" i="2" s="1"/>
  <c r="BG58" i="2"/>
  <c r="BD227" i="2"/>
  <c r="BH227" i="2" s="1"/>
  <c r="BG227" i="2"/>
  <c r="BG693" i="2"/>
  <c r="BD693" i="2"/>
  <c r="BH693" i="2" s="1"/>
  <c r="BD120" i="2"/>
  <c r="BH120" i="2" s="1"/>
  <c r="BG120" i="2"/>
  <c r="BG634" i="2"/>
  <c r="BD634" i="2"/>
  <c r="BH634" i="2" s="1"/>
  <c r="BG610" i="2"/>
  <c r="BD610" i="2"/>
  <c r="BH610" i="2" s="1"/>
  <c r="BG291" i="2"/>
  <c r="BD291" i="2"/>
  <c r="BH291" i="2" s="1"/>
  <c r="BD239" i="2"/>
  <c r="BH239" i="2" s="1"/>
  <c r="BG239" i="2"/>
  <c r="BG418" i="2"/>
  <c r="BD418" i="2"/>
  <c r="BH418" i="2" s="1"/>
  <c r="BG604" i="2"/>
  <c r="BD604" i="2"/>
  <c r="BH604" i="2" s="1"/>
  <c r="BG547" i="2"/>
  <c r="BD547" i="2"/>
  <c r="BH547" i="2" s="1"/>
  <c r="BD147" i="2"/>
  <c r="BH147" i="2" s="1"/>
  <c r="BG147" i="2"/>
  <c r="BD294" i="2"/>
  <c r="BH294" i="2" s="1"/>
  <c r="BG294" i="2"/>
  <c r="BG330" i="2"/>
  <c r="BD330" i="2"/>
  <c r="BH330" i="2" s="1"/>
  <c r="BD253" i="2"/>
  <c r="BH253" i="2" s="1"/>
  <c r="BG253" i="2"/>
  <c r="BG243" i="2"/>
  <c r="BD243" i="2"/>
  <c r="BH243" i="2" s="1"/>
  <c r="BD328" i="2"/>
  <c r="BH328" i="2" s="1"/>
  <c r="BG328" i="2"/>
  <c r="BG261" i="2"/>
  <c r="BD261" i="2"/>
  <c r="BH261" i="2" s="1"/>
  <c r="BG442" i="2"/>
  <c r="BD442" i="2"/>
  <c r="BH442" i="2" s="1"/>
  <c r="BD796" i="2"/>
  <c r="BH796" i="2" s="1"/>
  <c r="BG796" i="2"/>
  <c r="BD713" i="2"/>
  <c r="BH713" i="2" s="1"/>
  <c r="BG713" i="2"/>
  <c r="BG614" i="2"/>
  <c r="BD614" i="2"/>
  <c r="BH614" i="2" s="1"/>
  <c r="BD374" i="2"/>
  <c r="BH374" i="2" s="1"/>
  <c r="BG374" i="2"/>
  <c r="BD287" i="2"/>
  <c r="BH287" i="2" s="1"/>
  <c r="BG287" i="2"/>
  <c r="BG432" i="2"/>
  <c r="BD432" i="2"/>
  <c r="BH432" i="2" s="1"/>
  <c r="BG251" i="2"/>
  <c r="BD251" i="2"/>
  <c r="BH251" i="2" s="1"/>
  <c r="BG527" i="2"/>
  <c r="BD527" i="2"/>
  <c r="BH527" i="2" s="1"/>
  <c r="BG776" i="2"/>
  <c r="BD776" i="2"/>
  <c r="BH776" i="2" s="1"/>
  <c r="BD541" i="2"/>
  <c r="BH541" i="2" s="1"/>
  <c r="BG541" i="2"/>
  <c r="BD201" i="2"/>
  <c r="BH201" i="2" s="1"/>
  <c r="BG201" i="2"/>
  <c r="BD380" i="2"/>
  <c r="BH380" i="2" s="1"/>
  <c r="BG380" i="2"/>
  <c r="BD104" i="2"/>
  <c r="BH104" i="2" s="1"/>
  <c r="BG104" i="2"/>
  <c r="BD321" i="2"/>
  <c r="BH321" i="2" s="1"/>
  <c r="BG321" i="2"/>
  <c r="BD234" i="2"/>
  <c r="BH234" i="2" s="1"/>
  <c r="BG234" i="2"/>
  <c r="BD450" i="2"/>
  <c r="BH450" i="2" s="1"/>
  <c r="BG450" i="2"/>
  <c r="BD51" i="2"/>
  <c r="BH51" i="2" s="1"/>
  <c r="BG51" i="2"/>
  <c r="BD820" i="2"/>
  <c r="BH820" i="2" s="1"/>
  <c r="BG820" i="2"/>
  <c r="BG283" i="2"/>
  <c r="BD283" i="2"/>
  <c r="BH283" i="2" s="1"/>
  <c r="BG257" i="2"/>
  <c r="BD257" i="2"/>
  <c r="BH257" i="2" s="1"/>
  <c r="BD457" i="2"/>
  <c r="BH457" i="2" s="1"/>
  <c r="BG457" i="2"/>
  <c r="BD588" i="2"/>
  <c r="BH588" i="2" s="1"/>
  <c r="BG588" i="2"/>
  <c r="BD96" i="2"/>
  <c r="BH96" i="2" s="1"/>
  <c r="BG96" i="2"/>
  <c r="BG371" i="2"/>
  <c r="BD371" i="2"/>
  <c r="BH371" i="2" s="1"/>
  <c r="BG155" i="2"/>
  <c r="BD155" i="2"/>
  <c r="BH155" i="2" s="1"/>
  <c r="BG15" i="2"/>
  <c r="BD15" i="2"/>
  <c r="BH15" i="2" s="1"/>
  <c r="BG237" i="2"/>
  <c r="BD237" i="2"/>
  <c r="BH237" i="2" s="1"/>
  <c r="BG249" i="2"/>
  <c r="BD249" i="2"/>
  <c r="BH249" i="2" s="1"/>
  <c r="BD285" i="2"/>
  <c r="BH285" i="2" s="1"/>
  <c r="BG285" i="2"/>
  <c r="BG804" i="2"/>
  <c r="BD804" i="2"/>
  <c r="BH804" i="2" s="1"/>
  <c r="BG161" i="2"/>
  <c r="BD161" i="2"/>
  <c r="BH161" i="2" s="1"/>
  <c r="BD154" i="2"/>
  <c r="BH154" i="2" s="1"/>
  <c r="BG154" i="2"/>
  <c r="BG608" i="2"/>
  <c r="BD608" i="2"/>
  <c r="BH608" i="2" s="1"/>
  <c r="BD798" i="2"/>
  <c r="BH798" i="2" s="1"/>
  <c r="BG798" i="2"/>
  <c r="BD378" i="2"/>
  <c r="BH378" i="2" s="1"/>
  <c r="BG378" i="2"/>
  <c r="BG406" i="2"/>
  <c r="BD406" i="2"/>
  <c r="BH406" i="2" s="1"/>
  <c r="BG428" i="2"/>
  <c r="BD428" i="2"/>
  <c r="BH428" i="2" s="1"/>
  <c r="BD449" i="2"/>
  <c r="BH449" i="2" s="1"/>
  <c r="BD802" i="2"/>
  <c r="BH802" i="2" s="1"/>
  <c r="BG802" i="2"/>
  <c r="BD703" i="2"/>
  <c r="BH703" i="2" s="1"/>
  <c r="BG703" i="2"/>
  <c r="BD384" i="2"/>
  <c r="BH384" i="2" s="1"/>
  <c r="BG384" i="2"/>
  <c r="BD229" i="2"/>
  <c r="BH229" i="2" s="1"/>
  <c r="BG229" i="2"/>
  <c r="BD630" i="2"/>
  <c r="BH630" i="2" s="1"/>
  <c r="BG630" i="2"/>
  <c r="BG358" i="2"/>
  <c r="BD358" i="2"/>
  <c r="BH358" i="2" s="1"/>
  <c r="BG329" i="2"/>
  <c r="BD329" i="2"/>
  <c r="BH329" i="2" s="1"/>
  <c r="BD70" i="2"/>
  <c r="BH70" i="2" s="1"/>
  <c r="BG70" i="2"/>
  <c r="BD57" i="2"/>
  <c r="BH57" i="2" s="1"/>
  <c r="BG57" i="2"/>
  <c r="BD5" i="2"/>
  <c r="BH5" i="2" s="1"/>
  <c r="BG5" i="2"/>
  <c r="BD4" i="2"/>
  <c r="BG4" i="2"/>
  <c r="BD636" i="2" l="1"/>
  <c r="BH636" i="2" s="1"/>
  <c r="BD625" i="2"/>
  <c r="BH625" i="2" s="1"/>
  <c r="BD600" i="2"/>
  <c r="BH600" i="2" s="1"/>
  <c r="BG740" i="2"/>
  <c r="BG55" i="2"/>
  <c r="BG454" i="2"/>
  <c r="BG148" i="2"/>
  <c r="BD203" i="2"/>
  <c r="BH203" i="2" s="1"/>
  <c r="BG722" i="2"/>
  <c r="BD50" i="2"/>
  <c r="BH50" i="2" s="1"/>
  <c r="BD317" i="2"/>
  <c r="BH317" i="2" s="1"/>
  <c r="BG159" i="2"/>
  <c r="BD311" i="2"/>
  <c r="BH311" i="2" s="1"/>
  <c r="BD773" i="2"/>
  <c r="BH773" i="2" s="1"/>
  <c r="BD689" i="2"/>
  <c r="BH689" i="2" s="1"/>
  <c r="BD661" i="2"/>
  <c r="BH661" i="2" s="1"/>
  <c r="BD461" i="2"/>
  <c r="BH461" i="2" s="1"/>
  <c r="BG98" i="2"/>
  <c r="BG626" i="2"/>
  <c r="BD100" i="2"/>
  <c r="BH100" i="2" s="1"/>
  <c r="BG800" i="2"/>
  <c r="BD551" i="2"/>
  <c r="BH551" i="2" s="1"/>
  <c r="BG289" i="2"/>
  <c r="BD685" i="2"/>
  <c r="BH685" i="2" s="1"/>
  <c r="BG549" i="2"/>
  <c r="BD268" i="2"/>
  <c r="BH268" i="2" s="1"/>
  <c r="BD281" i="2"/>
  <c r="BH281" i="2" s="1"/>
  <c r="BG119" i="2"/>
  <c r="BD359" i="2"/>
  <c r="BH359" i="2" s="1"/>
  <c r="BD818" i="2"/>
  <c r="BH818" i="2" s="1"/>
  <c r="BD140" i="2"/>
  <c r="BH140" i="2" s="1"/>
  <c r="BD506" i="2"/>
  <c r="BH506" i="2" s="1"/>
  <c r="BG621" i="2"/>
  <c r="BG635" i="2"/>
  <c r="BG706" i="2"/>
  <c r="BG382" i="2"/>
  <c r="BD711" i="2"/>
  <c r="BH711" i="2" s="1"/>
  <c r="BG414" i="2"/>
  <c r="BG29" i="2"/>
  <c r="BG231" i="2"/>
  <c r="BD451" i="2"/>
  <c r="BH451" i="2" s="1"/>
  <c r="BG529" i="2"/>
  <c r="BD754" i="2"/>
  <c r="BH754" i="2" s="1"/>
  <c r="BD326" i="2"/>
  <c r="BH326" i="2" s="1"/>
  <c r="BG525" i="2"/>
  <c r="BD697" i="2"/>
  <c r="BH697" i="2" s="1"/>
  <c r="BG543" i="2"/>
  <c r="BG537" i="2"/>
  <c r="BD39" i="2"/>
  <c r="BH39" i="2" s="1"/>
  <c r="BD77" i="2"/>
  <c r="BH77" i="2" s="1"/>
  <c r="BD488" i="2"/>
  <c r="BH488" i="2" s="1"/>
  <c r="BD434" i="2"/>
  <c r="BH434" i="2" s="1"/>
  <c r="BD116" i="2"/>
  <c r="BH116" i="2" s="1"/>
  <c r="BD72" i="2"/>
  <c r="BH72" i="2" s="1"/>
  <c r="BD53" i="2"/>
  <c r="BH53" i="2" s="1"/>
  <c r="BG681" i="2"/>
  <c r="BG751" i="2"/>
  <c r="BG485" i="2"/>
  <c r="BG466" i="2"/>
  <c r="BD193" i="2"/>
  <c r="BH193" i="2" s="1"/>
  <c r="BD279" i="2"/>
  <c r="BH279" i="2" s="1"/>
  <c r="BD620" i="2"/>
  <c r="BH620" i="2" s="1"/>
  <c r="BD816" i="2"/>
  <c r="BH816" i="2" s="1"/>
  <c r="BD223" i="2"/>
  <c r="BH223" i="2" s="1"/>
  <c r="BG523" i="2"/>
  <c r="BD411" i="2"/>
  <c r="BH411" i="2" s="1"/>
  <c r="BG592" i="2"/>
  <c r="BD702" i="2"/>
  <c r="BH702" i="2" s="1"/>
  <c r="BG514" i="2"/>
  <c r="BG730" i="2"/>
  <c r="BG44" i="2"/>
  <c r="BG814" i="2"/>
  <c r="BG306" i="2"/>
  <c r="BG182" i="2"/>
  <c r="BG660" i="2"/>
  <c r="BG455" i="2"/>
  <c r="BG673" i="2"/>
  <c r="BD255" i="2"/>
  <c r="BH255" i="2" s="1"/>
  <c r="BD32" i="2"/>
  <c r="BH32" i="2" s="1"/>
  <c r="BD392" i="2"/>
  <c r="BH392" i="2" s="1"/>
  <c r="BG54" i="2"/>
  <c r="BG67" i="2"/>
  <c r="BG665" i="2"/>
  <c r="BD357" i="2"/>
  <c r="BH357" i="2" s="1"/>
  <c r="BD803" i="2"/>
  <c r="BH803" i="2" s="1"/>
  <c r="BG206" i="2"/>
  <c r="BD211" i="2"/>
  <c r="BH211" i="2" s="1"/>
  <c r="BG560" i="2"/>
  <c r="BG286" i="2"/>
  <c r="BD132" i="2"/>
  <c r="BH132" i="2" s="1"/>
  <c r="BG137" i="2"/>
  <c r="BG663" i="2"/>
  <c r="BG360" i="2"/>
  <c r="BD200" i="2"/>
  <c r="BH200" i="2" s="1"/>
  <c r="BD471" i="2"/>
  <c r="BH471" i="2" s="1"/>
  <c r="BD716" i="2"/>
  <c r="BH716" i="2" s="1"/>
  <c r="BD264" i="2"/>
  <c r="BH264" i="2" s="1"/>
  <c r="BG778" i="2"/>
  <c r="BD654" i="2"/>
  <c r="BH654" i="2" s="1"/>
  <c r="BD165" i="2"/>
  <c r="BH165" i="2" s="1"/>
  <c r="BD439" i="2"/>
  <c r="BH439" i="2" s="1"/>
  <c r="BG225" i="2"/>
  <c r="BD699" i="2"/>
  <c r="BH699" i="2" s="1"/>
  <c r="BD615" i="2"/>
  <c r="BH615" i="2" s="1"/>
  <c r="BG415" i="2"/>
  <c r="BG680" i="2"/>
  <c r="BD687" i="2"/>
  <c r="BH687" i="2" s="1"/>
  <c r="BD61" i="2"/>
  <c r="BH61" i="2" s="1"/>
  <c r="BG762" i="2"/>
  <c r="BG220" i="2"/>
  <c r="BG401" i="2"/>
  <c r="BD651" i="2"/>
  <c r="BH651" i="2" s="1"/>
  <c r="BD43" i="2"/>
  <c r="BH43" i="2" s="1"/>
  <c r="BG315" i="2"/>
  <c r="BG788" i="2"/>
  <c r="BD398" i="2"/>
  <c r="BH398" i="2" s="1"/>
  <c r="BG674" i="2"/>
  <c r="BD756" i="2"/>
  <c r="BH756" i="2" s="1"/>
  <c r="BG563" i="2"/>
  <c r="BG390" i="2"/>
  <c r="BG405" i="2"/>
  <c r="BG210" i="2"/>
  <c r="BD194" i="2"/>
  <c r="BH194" i="2" s="1"/>
  <c r="BG813" i="2"/>
  <c r="BG548" i="2"/>
  <c r="BG410" i="2"/>
  <c r="BG602" i="2"/>
  <c r="BD483" i="2"/>
  <c r="BH483" i="2" s="1"/>
  <c r="BD460" i="2"/>
  <c r="BH460" i="2" s="1"/>
  <c r="BD282" i="2"/>
  <c r="BH282" i="2" s="1"/>
  <c r="BG143" i="2"/>
  <c r="BG290" i="2"/>
  <c r="BD807" i="2"/>
  <c r="BH807" i="2" s="1"/>
  <c r="BD444" i="2"/>
  <c r="BH444" i="2" s="1"/>
  <c r="BG516" i="2"/>
  <c r="BG320" i="2"/>
  <c r="BG331" i="2"/>
  <c r="BG176" i="2"/>
  <c r="BD117" i="2"/>
  <c r="BH117" i="2" s="1"/>
  <c r="BD799" i="2"/>
  <c r="BH799" i="2" s="1"/>
  <c r="BD136" i="2"/>
  <c r="BH136" i="2" s="1"/>
  <c r="BG352" i="2"/>
  <c r="BD125" i="2"/>
  <c r="BH125" i="2" s="1"/>
  <c r="BG575" i="2"/>
  <c r="BD609" i="2"/>
  <c r="BH609" i="2" s="1"/>
  <c r="BG631" i="2"/>
  <c r="BG307" i="2"/>
  <c r="BG445" i="2"/>
  <c r="BD603" i="2"/>
  <c r="BH603" i="2" s="1"/>
  <c r="BG11" i="2"/>
  <c r="BG806" i="2"/>
  <c r="BD580" i="2"/>
  <c r="BH580" i="2" s="1"/>
  <c r="BD532" i="2"/>
  <c r="BH532" i="2" s="1"/>
  <c r="BG755" i="2"/>
  <c r="BG479" i="2"/>
  <c r="BG572" i="2"/>
  <c r="BG208" i="2"/>
  <c r="BG118" i="2"/>
  <c r="BD335" i="2"/>
  <c r="BH335" i="2" s="1"/>
  <c r="BD735" i="2"/>
  <c r="BH735" i="2" s="1"/>
  <c r="BD667" i="2"/>
  <c r="BH667" i="2" s="1"/>
  <c r="BD395" i="2"/>
  <c r="BH395" i="2" s="1"/>
  <c r="BG452" i="2"/>
  <c r="BD409" i="2"/>
  <c r="BH409" i="2" s="1"/>
  <c r="BG559" i="2"/>
  <c r="BD28" i="2"/>
  <c r="BH28" i="2" s="1"/>
  <c r="BD561" i="2"/>
  <c r="BH561" i="2" s="1"/>
  <c r="BD180" i="2"/>
  <c r="BH180" i="2" s="1"/>
  <c r="BD675" i="2"/>
  <c r="BH675" i="2" s="1"/>
  <c r="BG486" i="2"/>
  <c r="BD238" i="2"/>
  <c r="BH238" i="2" s="1"/>
  <c r="BD508" i="2"/>
  <c r="BH508" i="2" s="1"/>
  <c r="BD476" i="2"/>
  <c r="BH476" i="2" s="1"/>
  <c r="BG793" i="2"/>
  <c r="BD581" i="2"/>
  <c r="BH581" i="2" s="1"/>
  <c r="BD288" i="2"/>
  <c r="BH288" i="2" s="1"/>
  <c r="BD162" i="2"/>
  <c r="BH162" i="2" s="1"/>
  <c r="BG217" i="2"/>
  <c r="BG391" i="2"/>
  <c r="BD746" i="2"/>
  <c r="BH746" i="2" s="1"/>
  <c r="BG805" i="2"/>
  <c r="BG295" i="2"/>
  <c r="BD750" i="2"/>
  <c r="BH750" i="2" s="1"/>
  <c r="BG448" i="2"/>
  <c r="BG717" i="2"/>
  <c r="BG166" i="2"/>
  <c r="BG653" i="2"/>
  <c r="BD269" i="2"/>
  <c r="BH269" i="2" s="1"/>
  <c r="BD433" i="2"/>
  <c r="BH433" i="2" s="1"/>
  <c r="BG759" i="2"/>
  <c r="BG688" i="2"/>
  <c r="BG20" i="2"/>
  <c r="BG41" i="2"/>
  <c r="BG142" i="2"/>
  <c r="BG186" i="2"/>
  <c r="BG141" i="2"/>
  <c r="BD175" i="2"/>
  <c r="BH175" i="2" s="1"/>
  <c r="BD464" i="2"/>
  <c r="BH464" i="2" s="1"/>
  <c r="BD726" i="2"/>
  <c r="BH726" i="2" s="1"/>
  <c r="BG821" i="2"/>
  <c r="BG611" i="2"/>
  <c r="BG662" i="2"/>
  <c r="BG648" i="2"/>
  <c r="BG196" i="2"/>
  <c r="BD121" i="2"/>
  <c r="BH121" i="2" s="1"/>
  <c r="BG36" i="2"/>
  <c r="BG34" i="2"/>
  <c r="BG263" i="2"/>
  <c r="BG504" i="2"/>
  <c r="BG135" i="2"/>
  <c r="BD353" i="2"/>
  <c r="BH353" i="2" s="1"/>
  <c r="BG12" i="2"/>
  <c r="BD139" i="2"/>
  <c r="BH139" i="2" s="1"/>
  <c r="BD503" i="2"/>
  <c r="BH503" i="2" s="1"/>
  <c r="BD500" i="2"/>
  <c r="BH500" i="2" s="1"/>
  <c r="BG490" i="2"/>
  <c r="BG48" i="2"/>
  <c r="BD573" i="2"/>
  <c r="BH573" i="2" s="1"/>
  <c r="BG623" i="2"/>
  <c r="BD280" i="2"/>
  <c r="BH280" i="2" s="1"/>
  <c r="BD435" i="2"/>
  <c r="BH435" i="2" s="1"/>
  <c r="BD637" i="2"/>
  <c r="BH637" i="2" s="1"/>
  <c r="BG752" i="2"/>
  <c r="BG567" i="2"/>
  <c r="BG639" i="2"/>
  <c r="BG16" i="2"/>
  <c r="BD496" i="2"/>
  <c r="BH496" i="2" s="1"/>
  <c r="BD87" i="2"/>
  <c r="BH87" i="2" s="1"/>
  <c r="BG708" i="2"/>
  <c r="BG670" i="2"/>
  <c r="BD216" i="2"/>
  <c r="BH216" i="2" s="1"/>
  <c r="BD458" i="2"/>
  <c r="BH458" i="2" s="1"/>
  <c r="BG354" i="2"/>
  <c r="BD232" i="2"/>
  <c r="BH232" i="2" s="1"/>
  <c r="BD515" i="2"/>
  <c r="BH515" i="2" s="1"/>
  <c r="BG363" i="2"/>
  <c r="BD52" i="2"/>
  <c r="BH52" i="2" s="1"/>
  <c r="BD679" i="2"/>
  <c r="BH679" i="2" s="1"/>
  <c r="BG512" i="2"/>
  <c r="BG46" i="2"/>
  <c r="BG797" i="2"/>
  <c r="BG507" i="2"/>
  <c r="BG197" i="2"/>
  <c r="BG589" i="2"/>
  <c r="BD465" i="2"/>
  <c r="BH465" i="2" s="1"/>
  <c r="BG616" i="2"/>
  <c r="BD786" i="2"/>
  <c r="BH786" i="2" s="1"/>
  <c r="BD522" i="2"/>
  <c r="BH522" i="2" s="1"/>
  <c r="BD657" i="2"/>
  <c r="BH657" i="2" s="1"/>
  <c r="BG737" i="2"/>
  <c r="BD737" i="2"/>
  <c r="BH737" i="2" s="1"/>
  <c r="BG749" i="2"/>
  <c r="BD749" i="2"/>
  <c r="BH749" i="2" s="1"/>
  <c r="BD73" i="2"/>
  <c r="BH73" i="2" s="1"/>
  <c r="BG73" i="2"/>
  <c r="BD343" i="2"/>
  <c r="BH343" i="2" s="1"/>
  <c r="BG343" i="2"/>
  <c r="BD447" i="2"/>
  <c r="BH447" i="2" s="1"/>
  <c r="BG447" i="2"/>
  <c r="BD274" i="2"/>
  <c r="BH274" i="2" s="1"/>
  <c r="BG274" i="2"/>
  <c r="BD505" i="2"/>
  <c r="BH505" i="2" s="1"/>
  <c r="BG505" i="2"/>
  <c r="BG258" i="2"/>
  <c r="BD258" i="2"/>
  <c r="BH258" i="2" s="1"/>
  <c r="BG128" i="2"/>
  <c r="BD128" i="2"/>
  <c r="BH128" i="2" s="1"/>
  <c r="BD520" i="2"/>
  <c r="BH520" i="2" s="1"/>
  <c r="BG520" i="2"/>
  <c r="BG686" i="2"/>
  <c r="BD686" i="2"/>
  <c r="BH686" i="2" s="1"/>
  <c r="BG240" i="2"/>
  <c r="BD240" i="2"/>
  <c r="BH240" i="2" s="1"/>
  <c r="BD174" i="2"/>
  <c r="BH174" i="2" s="1"/>
  <c r="BG174" i="2"/>
  <c r="BD152" i="2"/>
  <c r="BH152" i="2" s="1"/>
  <c r="BG152" i="2"/>
  <c r="BD45" i="2"/>
  <c r="BH45" i="2" s="1"/>
  <c r="BG45" i="2"/>
  <c r="BG695" i="2"/>
  <c r="BD695" i="2"/>
  <c r="BH695" i="2" s="1"/>
  <c r="BG724" i="2"/>
  <c r="BD724" i="2"/>
  <c r="BH724" i="2" s="1"/>
  <c r="BG596" i="2"/>
  <c r="BD596" i="2"/>
  <c r="BH596" i="2" s="1"/>
  <c r="BG124" i="2"/>
  <c r="BD124" i="2"/>
  <c r="BH124" i="2" s="1"/>
  <c r="BG146" i="2"/>
  <c r="BD146" i="2"/>
  <c r="BH146" i="2" s="1"/>
  <c r="BG498" i="2"/>
  <c r="BD498" i="2"/>
  <c r="BH498" i="2" s="1"/>
  <c r="BG367" i="2"/>
  <c r="BD367" i="2"/>
  <c r="BH367" i="2" s="1"/>
  <c r="BD349" i="2"/>
  <c r="BH349" i="2" s="1"/>
  <c r="BG349" i="2"/>
  <c r="BG641" i="2"/>
  <c r="BD641" i="2"/>
  <c r="BH641" i="2" s="1"/>
  <c r="BG633" i="2"/>
  <c r="BD633" i="2"/>
  <c r="BH633" i="2" s="1"/>
  <c r="BD795" i="2"/>
  <c r="BH795" i="2" s="1"/>
  <c r="BG795" i="2"/>
  <c r="BD212" i="2"/>
  <c r="BH212" i="2" s="1"/>
  <c r="BG212" i="2"/>
  <c r="BD91" i="2"/>
  <c r="BH91" i="2" s="1"/>
  <c r="BG568" i="2"/>
  <c r="BD103" i="2"/>
  <c r="BH103" i="2" s="1"/>
  <c r="BG577" i="2"/>
  <c r="BD554" i="2"/>
  <c r="BH554" i="2" s="1"/>
  <c r="BG114" i="2"/>
  <c r="BD273" i="2"/>
  <c r="BH273" i="2" s="1"/>
  <c r="BG246" i="2"/>
  <c r="BG518" i="2"/>
  <c r="BG758" i="2"/>
  <c r="BG770" i="2"/>
  <c r="BD770" i="2"/>
  <c r="BH770" i="2" s="1"/>
  <c r="BG647" i="2"/>
  <c r="BD647" i="2"/>
  <c r="BH647" i="2" s="1"/>
  <c r="BG222" i="2"/>
  <c r="BD222" i="2"/>
  <c r="BH222" i="2" s="1"/>
  <c r="BG346" i="2"/>
  <c r="BD346" i="2"/>
  <c r="BH346" i="2" s="1"/>
  <c r="BD817" i="2"/>
  <c r="BH817" i="2" s="1"/>
  <c r="BG817" i="2"/>
  <c r="BD534" i="2"/>
  <c r="BH534" i="2" s="1"/>
  <c r="BG534" i="2"/>
  <c r="BD565" i="2"/>
  <c r="BH565" i="2" s="1"/>
  <c r="BG565" i="2"/>
  <c r="BG334" i="2"/>
  <c r="BD334" i="2"/>
  <c r="BH334" i="2" s="1"/>
  <c r="BG192" i="2"/>
  <c r="BD192" i="2"/>
  <c r="BH192" i="2" s="1"/>
  <c r="BD619" i="2"/>
  <c r="BH619" i="2" s="1"/>
  <c r="BG619" i="2"/>
  <c r="BG396" i="2"/>
  <c r="BD396" i="2"/>
  <c r="BH396" i="2" s="1"/>
  <c r="BD696" i="2"/>
  <c r="BH696" i="2" s="1"/>
  <c r="BG696" i="2"/>
  <c r="BD170" i="2"/>
  <c r="BH170" i="2" s="1"/>
  <c r="BG170" i="2"/>
  <c r="BD40" i="2"/>
  <c r="BH40" i="2" s="1"/>
  <c r="BG40" i="2"/>
  <c r="BG340" i="2"/>
  <c r="BD340" i="2"/>
  <c r="BH340" i="2" s="1"/>
  <c r="BG308" i="2"/>
  <c r="BD308" i="2"/>
  <c r="BH308" i="2" s="1"/>
  <c r="BD431" i="2"/>
  <c r="BH431" i="2" s="1"/>
  <c r="BG431" i="2"/>
  <c r="BG727" i="2"/>
  <c r="BD599" i="2"/>
  <c r="BH599" i="2" s="1"/>
  <c r="BD583" i="2"/>
  <c r="BH583" i="2" s="1"/>
  <c r="BD215" i="2"/>
  <c r="BH215" i="2" s="1"/>
  <c r="BG333" i="2"/>
  <c r="BG254" i="2"/>
  <c r="BG33" i="2"/>
  <c r="BD420" i="2"/>
  <c r="BH420" i="2" s="1"/>
  <c r="BD366" i="2"/>
  <c r="BH366" i="2" s="1"/>
  <c r="BD417" i="2"/>
  <c r="BH417" i="2" s="1"/>
  <c r="BG638" i="2"/>
  <c r="BD381" i="2"/>
  <c r="BH381" i="2" s="1"/>
  <c r="BD191" i="2"/>
  <c r="BH191" i="2" s="1"/>
  <c r="BD436" i="2"/>
  <c r="BH436" i="2" s="1"/>
  <c r="BG111" i="2"/>
  <c r="BD303" i="2"/>
  <c r="BH303" i="2" s="1"/>
  <c r="BD42" i="2"/>
  <c r="BH42" i="2" s="1"/>
  <c r="BG389" i="2"/>
  <c r="BD278" i="2"/>
  <c r="BH278" i="2" s="1"/>
  <c r="BD181" i="2"/>
  <c r="BH181" i="2" s="1"/>
  <c r="BD791" i="2"/>
  <c r="BH791" i="2" s="1"/>
  <c r="BD692" i="2"/>
  <c r="BH692" i="2" s="1"/>
  <c r="BD127" i="2"/>
  <c r="BH127" i="2" s="1"/>
  <c r="BD86" i="2"/>
  <c r="BH86" i="2" s="1"/>
  <c r="BG429" i="2"/>
  <c r="BG399" i="2"/>
  <c r="BG678" i="2"/>
  <c r="BG566" i="2"/>
  <c r="BG122" i="2"/>
  <c r="BD605" i="2"/>
  <c r="BH605" i="2" s="1"/>
  <c r="BD607" i="2"/>
  <c r="BH607" i="2" s="1"/>
  <c r="BD271" i="2"/>
  <c r="BH271" i="2" s="1"/>
  <c r="BD766" i="2"/>
  <c r="BH766" i="2" s="1"/>
  <c r="BG219" i="2"/>
  <c r="BD319" i="2"/>
  <c r="BH319" i="2" s="1"/>
  <c r="BD723" i="2"/>
  <c r="BH723" i="2" s="1"/>
  <c r="BD617" i="2"/>
  <c r="BH617" i="2" s="1"/>
  <c r="BG747" i="2"/>
  <c r="BD721" i="2"/>
  <c r="BH721" i="2" s="1"/>
  <c r="BG425" i="2"/>
  <c r="BG265" i="2"/>
  <c r="BG666" i="2"/>
  <c r="BD204" i="2"/>
  <c r="BH204" i="2" s="1"/>
  <c r="BD177" i="2"/>
  <c r="BH177" i="2" s="1"/>
  <c r="BD627" i="2"/>
  <c r="BH627" i="2" s="1"/>
  <c r="BD441" i="2"/>
  <c r="BH441" i="2" s="1"/>
  <c r="BG742" i="2"/>
  <c r="BD535" i="2"/>
  <c r="BH535" i="2" s="1"/>
  <c r="BD213" i="2"/>
  <c r="BH213" i="2" s="1"/>
  <c r="BD351" i="2"/>
  <c r="BH351" i="2" s="1"/>
  <c r="BG761" i="2"/>
  <c r="BG492" i="2"/>
  <c r="BD198" i="2"/>
  <c r="BH198" i="2" s="1"/>
  <c r="BG497" i="2"/>
  <c r="BD775" i="2"/>
  <c r="BH775" i="2" s="1"/>
  <c r="BD377" i="2"/>
  <c r="BH377" i="2" s="1"/>
  <c r="BG777" i="2"/>
  <c r="BG361" i="2"/>
  <c r="BG370" i="2"/>
  <c r="BG387" i="2"/>
  <c r="BG729" i="2"/>
  <c r="BG468" i="2"/>
  <c r="BD743" i="2"/>
  <c r="BH743" i="2" s="1"/>
  <c r="BD782" i="2"/>
  <c r="BH782" i="2" s="1"/>
  <c r="BD741" i="2"/>
  <c r="BH741" i="2" s="1"/>
  <c r="BD671" i="2"/>
  <c r="BH671" i="2" s="1"/>
  <c r="BG89" i="2"/>
  <c r="BG718" i="2"/>
  <c r="BG218" i="2"/>
  <c r="BG71" i="2"/>
  <c r="BJ9" i="2"/>
  <c r="B64" i="1" s="1"/>
  <c r="B69" i="1" s="1"/>
  <c r="BG704" i="2"/>
  <c r="BG300" i="2"/>
  <c r="BG23" i="2"/>
  <c r="BG787" i="2"/>
  <c r="BD297" i="2"/>
  <c r="BH297" i="2" s="1"/>
  <c r="BD37" i="2"/>
  <c r="BH37" i="2" s="1"/>
  <c r="BD95" i="2"/>
  <c r="BH95" i="2" s="1"/>
  <c r="BG536" i="2"/>
  <c r="BD426" i="2"/>
  <c r="BH426" i="2" s="1"/>
  <c r="BD305" i="2"/>
  <c r="BH305" i="2" s="1"/>
  <c r="BG528" i="2"/>
  <c r="BD134" i="2"/>
  <c r="BH134" i="2" s="1"/>
  <c r="BD768" i="2"/>
  <c r="BH768" i="2" s="1"/>
  <c r="BG650" i="2"/>
  <c r="BG327" i="2"/>
  <c r="BD84" i="2"/>
  <c r="BH84" i="2" s="1"/>
  <c r="BG595" i="2"/>
  <c r="BG556" i="2"/>
  <c r="BD31" i="2"/>
  <c r="BH31" i="2" s="1"/>
  <c r="BG427" i="2"/>
  <c r="BG101" i="2"/>
  <c r="BD682" i="2"/>
  <c r="BH682" i="2" s="1"/>
  <c r="BD205" i="2"/>
  <c r="BH205" i="2" s="1"/>
  <c r="BG298" i="2"/>
  <c r="BD781" i="2"/>
  <c r="BH781" i="2" s="1"/>
  <c r="BG459" i="2"/>
  <c r="BD676" i="2"/>
  <c r="BH676" i="2" s="1"/>
  <c r="BG736" i="2"/>
  <c r="BG347" i="2"/>
  <c r="BD513" i="2"/>
  <c r="BH513" i="2" s="1"/>
  <c r="BD546" i="2"/>
  <c r="BH546" i="2" s="1"/>
  <c r="BG413" i="2"/>
  <c r="BD582" i="2"/>
  <c r="BH582" i="2" s="1"/>
  <c r="BD60" i="2"/>
  <c r="BH60" i="2" s="1"/>
  <c r="BG339" i="2"/>
  <c r="BG407" i="2"/>
  <c r="BD97" i="2"/>
  <c r="BH97" i="2" s="1"/>
  <c r="BD293" i="2"/>
  <c r="BH293" i="2" s="1"/>
  <c r="BG167" i="2"/>
  <c r="BD744" i="2"/>
  <c r="BH744" i="2" s="1"/>
  <c r="BG109" i="2"/>
  <c r="BG760" i="2"/>
  <c r="BD88" i="2"/>
  <c r="BH88" i="2" s="1"/>
  <c r="BD63" i="2"/>
  <c r="BH63" i="2" s="1"/>
  <c r="BD655" i="2"/>
  <c r="BH655" i="2" s="1"/>
  <c r="BD79" i="2"/>
  <c r="BH79" i="2" s="1"/>
  <c r="BD734" i="2"/>
  <c r="BH734" i="2" s="1"/>
  <c r="BD644" i="2"/>
  <c r="BH644" i="2" s="1"/>
  <c r="BD149" i="2"/>
  <c r="BH149" i="2" s="1"/>
  <c r="BG337" i="2"/>
  <c r="BD19" i="2"/>
  <c r="BH19" i="2" s="1"/>
  <c r="BD593" i="2"/>
  <c r="BH593" i="2" s="1"/>
  <c r="BG324" i="2"/>
  <c r="BD242" i="2"/>
  <c r="BH242" i="2" s="1"/>
  <c r="BG230" i="2"/>
  <c r="BG38" i="2"/>
  <c r="BD489" i="2"/>
  <c r="BH489" i="2" s="1"/>
  <c r="BD771" i="2"/>
  <c r="BH771" i="2" s="1"/>
  <c r="BG443" i="2"/>
  <c r="BD80" i="2"/>
  <c r="BH80" i="2" s="1"/>
  <c r="BG484" i="2"/>
  <c r="BD712" i="2"/>
  <c r="BH712" i="2" s="1"/>
  <c r="BG601" i="2"/>
  <c r="BJ4" i="2"/>
  <c r="BH4" i="2"/>
  <c r="BJ5" i="2"/>
  <c r="BJ10" i="2" l="1"/>
  <c r="B65" i="1" s="1"/>
  <c r="BJ6" i="2"/>
  <c r="BJ11" i="2"/>
  <c r="B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4" authorId="0" shapeId="0" xr:uid="{00000000-0006-0000-0000-000001000000}">
      <text>
        <r>
          <rPr>
            <b/>
            <sz val="9"/>
            <color indexed="81"/>
            <rFont val="Tahoma"/>
            <family val="2"/>
          </rPr>
          <t>Welcome to the TPS61378-Q1 Quickstart Design Tool</t>
        </r>
        <r>
          <rPr>
            <sz val="9"/>
            <color indexed="81"/>
            <rFont val="Tahoma"/>
            <family val="2"/>
          </rPr>
          <t xml:space="preserve">
This stand-alone tool facilitates and assists the power supply engineer with the design of a DC/DC converter based on TPS61378-Q1.
</t>
        </r>
        <r>
          <rPr>
            <b/>
            <sz val="9"/>
            <color indexed="81"/>
            <rFont val="Tahoma"/>
            <family val="2"/>
          </rPr>
          <t>Rev 1.0, Texas Instruments, Inc.</t>
        </r>
      </text>
    </comment>
    <comment ref="K4" authorId="0" shapeId="0" xr:uid="{00000000-0006-0000-0000-000002000000}">
      <text>
        <r>
          <rPr>
            <b/>
            <sz val="9"/>
            <color indexed="81"/>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TPS61378-Q1 product datasheet and EVM user guides for more details.</t>
        </r>
      </text>
    </comment>
    <comment ref="C7" authorId="0" shapeId="0" xr:uid="{00000000-0006-0000-0000-000003000000}">
      <text>
        <r>
          <rPr>
            <b/>
            <sz val="9"/>
            <color indexed="81"/>
            <rFont val="Tahoma"/>
            <family val="2"/>
          </rPr>
          <t xml:space="preserve">Minimum Input Voltage:
</t>
        </r>
        <r>
          <rPr>
            <sz val="9"/>
            <color indexed="81"/>
            <rFont val="Tahoma"/>
            <family val="2"/>
          </rPr>
          <t>Enter the minimum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below 2.3V
-The input voltage is above 14V</t>
        </r>
      </text>
    </comment>
    <comment ref="C8" authorId="0" shapeId="0" xr:uid="{00000000-0006-0000-0000-000004000000}">
      <text>
        <r>
          <rPr>
            <b/>
            <sz val="9"/>
            <color indexed="81"/>
            <rFont val="Tahoma"/>
            <family val="2"/>
          </rPr>
          <t xml:space="preserve">Nominal Input Voltage:
</t>
        </r>
        <r>
          <rPr>
            <sz val="9"/>
            <color indexed="81"/>
            <rFont val="Tahoma"/>
            <family val="2"/>
          </rPr>
          <t>Enter the nominal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above VIN(max)
-The input voltage is below VIN(min)</t>
        </r>
      </text>
    </comment>
    <comment ref="C9" authorId="0" shapeId="0" xr:uid="{00000000-0006-0000-0000-000005000000}">
      <text>
        <r>
          <rPr>
            <b/>
            <sz val="9"/>
            <color indexed="81"/>
            <rFont val="Tahoma"/>
            <family val="2"/>
          </rPr>
          <t xml:space="preserve">Maximum Input Voltage:
</t>
        </r>
        <r>
          <rPr>
            <sz val="9"/>
            <color indexed="81"/>
            <rFont val="Tahoma"/>
            <family val="2"/>
          </rPr>
          <t>Enter the maximum operating input voltage
The TPS61378-Q1 input voltage operating range is 2.3V to 14V.</t>
        </r>
        <r>
          <rPr>
            <b/>
            <sz val="9"/>
            <color indexed="81"/>
            <rFont val="Tahoma"/>
            <family val="2"/>
          </rPr>
          <t xml:space="preserve">
The text in the cell is flaged red if:
</t>
        </r>
        <r>
          <rPr>
            <sz val="9"/>
            <color indexed="10"/>
            <rFont val="Tahoma"/>
            <family val="2"/>
          </rPr>
          <t>-The input voltage is below 2.3V
-The input voltage is above 14V</t>
        </r>
      </text>
    </comment>
    <comment ref="C10" authorId="0" shapeId="0" xr:uid="{00000000-0006-0000-0000-000006000000}">
      <text>
        <r>
          <rPr>
            <b/>
            <sz val="9"/>
            <color indexed="81"/>
            <rFont val="Tahoma"/>
            <family val="2"/>
          </rPr>
          <t xml:space="preserve">Onput Voltage:
</t>
        </r>
        <r>
          <rPr>
            <sz val="9"/>
            <color indexed="81"/>
            <rFont val="Tahoma"/>
            <family val="2"/>
          </rPr>
          <t>Enter the desied operating output voltage
The TPS61378-Q1 maximum output voltage is 18.5V.</t>
        </r>
        <r>
          <rPr>
            <b/>
            <sz val="9"/>
            <color indexed="81"/>
            <rFont val="Tahoma"/>
            <family val="2"/>
          </rPr>
          <t xml:space="preserve">
The text in the cell is flaged red if:
</t>
        </r>
        <r>
          <rPr>
            <sz val="9"/>
            <color indexed="10"/>
            <rFont val="Tahoma"/>
            <family val="2"/>
          </rPr>
          <t>-The output voltage is above 18.5V</t>
        </r>
      </text>
    </comment>
    <comment ref="C12" authorId="0" shapeId="0" xr:uid="{00000000-0006-0000-0000-000007000000}">
      <text>
        <r>
          <rPr>
            <sz val="9"/>
            <color indexed="81"/>
            <rFont val="Tahoma"/>
            <family val="2"/>
          </rPr>
          <t xml:space="preserve">Enter estimated efficiency based on pratical input and output condition. Use 88% for a starting point. </t>
        </r>
      </text>
    </comment>
    <comment ref="C13" authorId="0" shapeId="0" xr:uid="{00000000-0006-0000-0000-000008000000}">
      <text>
        <r>
          <rPr>
            <b/>
            <sz val="9"/>
            <color indexed="81"/>
            <rFont val="Tahoma"/>
            <family val="2"/>
          </rPr>
          <t xml:space="preserve">Switching Frequency:
</t>
        </r>
        <r>
          <rPr>
            <sz val="9"/>
            <color indexed="81"/>
            <rFont val="Tahoma"/>
            <family val="2"/>
          </rPr>
          <t>Programmable switching frequency: 200 kHz to 2.2 MHz</t>
        </r>
        <r>
          <rPr>
            <sz val="9"/>
            <color indexed="81"/>
            <rFont val="Tahoma"/>
            <family val="2"/>
          </rPr>
          <t xml:space="preserve">
</t>
        </r>
        <r>
          <rPr>
            <b/>
            <sz val="9"/>
            <color indexed="81"/>
            <rFont val="Tahoma"/>
            <family val="2"/>
          </rPr>
          <t>The text in the cell is flaged red if:</t>
        </r>
        <r>
          <rPr>
            <sz val="9"/>
            <color indexed="81"/>
            <rFont val="Tahoma"/>
            <family val="2"/>
          </rPr>
          <t xml:space="preserve">
</t>
        </r>
        <r>
          <rPr>
            <sz val="9"/>
            <color indexed="10"/>
            <rFont val="Tahoma"/>
            <family val="2"/>
          </rPr>
          <t>-The switching frequency is out of range 200k Hz ~ 2.2 MHz</t>
        </r>
      </text>
    </comment>
    <comment ref="C15" authorId="0" shapeId="0" xr:uid="{00000000-0006-0000-0000-000009000000}">
      <text>
        <r>
          <rPr>
            <b/>
            <sz val="9"/>
            <color indexed="81"/>
            <rFont val="Tahoma"/>
            <family val="2"/>
          </rPr>
          <t>Duty Cycle at normal input voltage</t>
        </r>
        <r>
          <rPr>
            <sz val="9"/>
            <color indexed="81"/>
            <rFont val="Tahoma"/>
            <family val="2"/>
          </rPr>
          <t xml:space="preserve">
</t>
        </r>
      </text>
    </comment>
    <comment ref="C18" authorId="0" shapeId="0" xr:uid="{00000000-0006-0000-0000-00000A000000}">
      <text>
        <r>
          <rPr>
            <b/>
            <sz val="9"/>
            <color indexed="81"/>
            <rFont val="Tahoma"/>
            <family val="2"/>
          </rPr>
          <t xml:space="preserve">Selected Inductor Peak-to-Peak Current Ripple:
</t>
        </r>
        <r>
          <rPr>
            <sz val="9"/>
            <color indexed="81"/>
            <rFont val="Tahoma"/>
            <family val="2"/>
          </rPr>
          <t xml:space="preserve">TPS61378-Q1 recommends the inductor current ripple in the range of 800mA ~2A.
Once the Ripple has been selected it will be used to calculate the inductor value
The text in this cell is flaged red if:
</t>
        </r>
        <r>
          <rPr>
            <sz val="9"/>
            <color indexed="10"/>
            <rFont val="Tahoma"/>
            <family val="2"/>
          </rPr>
          <t>- inductor current ripple is out of range 800mA ~ 2A</t>
        </r>
      </text>
    </comment>
    <comment ref="C20" authorId="0" shapeId="0" xr:uid="{00000000-0006-0000-0000-00000B000000}">
      <text>
        <r>
          <rPr>
            <b/>
            <sz val="9"/>
            <color indexed="81"/>
            <rFont val="Tahoma"/>
            <family val="2"/>
          </rPr>
          <t xml:space="preserve">Selected Inductance Value:
</t>
        </r>
        <r>
          <rPr>
            <sz val="9"/>
            <color indexed="81"/>
            <rFont val="Tahoma"/>
            <family val="2"/>
          </rPr>
          <t>This is the selected inductance value. The calculated inductance value should be used as a guide line to select the inductance value.</t>
        </r>
      </text>
    </comment>
    <comment ref="C22" authorId="0" shapeId="0" xr:uid="{00000000-0006-0000-0000-00000C000000}">
      <text>
        <r>
          <rPr>
            <b/>
            <sz val="9"/>
            <color indexed="81"/>
            <rFont val="Tahoma"/>
            <family val="2"/>
          </rPr>
          <t xml:space="preserve">Inductor Peak-to-Peak Current Ripple at minimum Vin:
</t>
        </r>
        <r>
          <rPr>
            <sz val="9"/>
            <color indexed="81"/>
            <rFont val="Tahoma"/>
            <family val="2"/>
          </rPr>
          <t>The text in this cell is flaged red if:</t>
        </r>
        <r>
          <rPr>
            <sz val="9"/>
            <color indexed="10"/>
            <rFont val="Tahoma"/>
            <family val="2"/>
          </rPr>
          <t xml:space="preserve">
- inductor current ripple is out of range 800mA ~ 2A</t>
        </r>
      </text>
    </comment>
    <comment ref="C23" authorId="0" shapeId="0" xr:uid="{00000000-0006-0000-0000-00000D000000}">
      <text>
        <r>
          <rPr>
            <b/>
            <sz val="9"/>
            <color indexed="81"/>
            <rFont val="Tahoma"/>
            <family val="2"/>
          </rPr>
          <t xml:space="preserve">Inductor Peak-to-Peak Current Ripple at nominal Vin:
</t>
        </r>
        <r>
          <rPr>
            <sz val="9"/>
            <color indexed="81"/>
            <rFont val="Tahoma"/>
            <family val="2"/>
          </rPr>
          <t xml:space="preserve">The text in this cell is flaged red if:
</t>
        </r>
        <r>
          <rPr>
            <sz val="9"/>
            <color indexed="10"/>
            <rFont val="Tahoma"/>
            <family val="2"/>
          </rPr>
          <t>- inductor current ripple is out of range 800mA ~ 2A</t>
        </r>
      </text>
    </comment>
    <comment ref="C24" authorId="0" shapeId="0" xr:uid="{00000000-0006-0000-0000-00000E000000}">
      <text>
        <r>
          <rPr>
            <b/>
            <sz val="9"/>
            <color indexed="81"/>
            <rFont val="Tahoma"/>
            <family val="2"/>
          </rPr>
          <t xml:space="preserve">Inductor Peak-to-Peak Current Ripple at maximum Vin:
</t>
        </r>
        <r>
          <rPr>
            <sz val="9"/>
            <color indexed="81"/>
            <rFont val="Tahoma"/>
            <family val="2"/>
          </rPr>
          <t xml:space="preserve">The text in this cell is flaged red if:
</t>
        </r>
        <r>
          <rPr>
            <sz val="9"/>
            <color indexed="10"/>
            <rFont val="Tahoma"/>
            <family val="2"/>
          </rPr>
          <t>- inductor current ripple is out of range 800mA ~ 2A</t>
        </r>
      </text>
    </comment>
    <comment ref="C25" authorId="0" shapeId="0" xr:uid="{00000000-0006-0000-0000-00000F000000}">
      <text>
        <r>
          <rPr>
            <b/>
            <sz val="9"/>
            <color indexed="81"/>
            <rFont val="Tahoma"/>
            <family val="2"/>
          </rPr>
          <t xml:space="preserve">Inductor Peak Current at minimum Vin:
</t>
        </r>
        <r>
          <rPr>
            <sz val="9"/>
            <color indexed="81"/>
            <rFont val="Tahoma"/>
            <family val="2"/>
          </rPr>
          <t>The chosen inductor Isat spec should be larger than calculated inductor peak current and leave 30% margin at least.</t>
        </r>
        <r>
          <rPr>
            <b/>
            <sz val="9"/>
            <color indexed="81"/>
            <rFont val="Tahoma"/>
            <family val="2"/>
          </rPr>
          <t xml:space="preserve">
</t>
        </r>
        <r>
          <rPr>
            <sz val="9"/>
            <color indexed="81"/>
            <rFont val="Tahoma"/>
            <family val="2"/>
          </rPr>
          <t xml:space="preserve">
The text in this cell is flaged red if:
</t>
        </r>
        <r>
          <rPr>
            <sz val="9"/>
            <color indexed="10"/>
            <rFont val="Tahoma"/>
            <family val="2"/>
          </rPr>
          <t>- calculated inductor peak current is larger than selected max current limit</t>
        </r>
      </text>
    </comment>
    <comment ref="C26" authorId="0" shapeId="0" xr:uid="{00000000-0006-0000-0000-000010000000}">
      <text>
        <r>
          <rPr>
            <b/>
            <sz val="9"/>
            <color indexed="81"/>
            <rFont val="Tahoma"/>
            <family val="2"/>
          </rPr>
          <t xml:space="preserve">Inductor RMS current at minimum Vin:
</t>
        </r>
        <r>
          <rPr>
            <sz val="9"/>
            <color indexed="81"/>
            <rFont val="Tahoma"/>
            <family val="2"/>
          </rPr>
          <t>The chosen inductor Irms spec should be larger than calculated inductor RMS current.</t>
        </r>
      </text>
    </comment>
    <comment ref="C27" authorId="0" shapeId="0" xr:uid="{00000000-0006-0000-0000-000011000000}">
      <text>
        <r>
          <rPr>
            <b/>
            <sz val="9"/>
            <color indexed="81"/>
            <rFont val="Tahoma"/>
            <family val="2"/>
          </rPr>
          <t>Selected max current limit_typical value:</t>
        </r>
        <r>
          <rPr>
            <sz val="9"/>
            <color indexed="81"/>
            <rFont val="Tahoma"/>
            <family val="2"/>
          </rPr>
          <t xml:space="preserve">
For TPS61378-Q1, the programmable switching peak current limit: 1A to 4.8A.
Note that this is seleceted typical value. 
If ILIM_SW = 4.8A, the tolerance is </t>
        </r>
        <r>
          <rPr>
            <b/>
            <sz val="9"/>
            <color indexed="10"/>
            <rFont val="Cambria"/>
            <family val="1"/>
          </rPr>
          <t>± 1.0A</t>
        </r>
        <r>
          <rPr>
            <sz val="9"/>
            <color indexed="81"/>
            <rFont val="Tahoma"/>
            <family val="2"/>
          </rPr>
          <t xml:space="preserve">.
The text in this cell is flaged red if:
</t>
        </r>
        <r>
          <rPr>
            <sz val="9"/>
            <color indexed="10"/>
            <rFont val="Tahoma"/>
            <family val="2"/>
          </rPr>
          <t>- selcted max current limit is out of range of 1A to 4.8A</t>
        </r>
      </text>
    </comment>
    <comment ref="C33" authorId="0" shapeId="0" xr:uid="{00000000-0006-0000-0000-000012000000}">
      <text>
        <r>
          <rPr>
            <b/>
            <sz val="9"/>
            <color indexed="81"/>
            <rFont val="Tahoma"/>
            <family val="2"/>
          </rPr>
          <t xml:space="preserve">Output Capacitance:
</t>
        </r>
        <r>
          <rPr>
            <sz val="9"/>
            <color indexed="81"/>
            <rFont val="Tahoma"/>
            <family val="2"/>
          </rPr>
          <t>Enter the output capacitance here based on the minimum calculated result. Make sure that the nominal capacitance is appropriately derated for applied voltage particularly with ceramics.</t>
        </r>
        <r>
          <rPr>
            <b/>
            <sz val="9"/>
            <color indexed="81"/>
            <rFont val="Tahoma"/>
            <family val="2"/>
          </rPr>
          <t xml:space="preserve">
</t>
        </r>
        <r>
          <rPr>
            <sz val="9"/>
            <color indexed="81"/>
            <rFont val="Tahoma"/>
            <family val="2"/>
          </rPr>
          <t xml:space="preserve">
The text in the cell is flagged red if:</t>
        </r>
        <r>
          <rPr>
            <b/>
            <sz val="9"/>
            <color indexed="81"/>
            <rFont val="Tahoma"/>
            <family val="2"/>
          </rPr>
          <t xml:space="preserve">
</t>
        </r>
        <r>
          <rPr>
            <sz val="9"/>
            <color indexed="10"/>
            <rFont val="Tahoma"/>
            <family val="2"/>
          </rPr>
          <t>-The chosen output capacitor is smaller than the minimum ideal capacitance.</t>
        </r>
      </text>
    </comment>
    <comment ref="C36" authorId="0" shapeId="0" xr:uid="{00000000-0006-0000-0000-000013000000}">
      <text>
        <r>
          <rPr>
            <sz val="9"/>
            <color indexed="81"/>
            <rFont val="Tahoma"/>
            <family val="2"/>
          </rPr>
          <t xml:space="preserve">C3 is the capacitance of OUT pin. Recommended valud is 0.2~1uF.
The text in the cell is flagged red if:
</t>
        </r>
        <r>
          <rPr>
            <sz val="9"/>
            <color indexed="10"/>
            <rFont val="Tahoma"/>
            <family val="2"/>
          </rPr>
          <t>-C3 is out of range of 0.2~1uF.</t>
        </r>
      </text>
    </comment>
    <comment ref="C45" authorId="0" shapeId="0" xr:uid="{00000000-0006-0000-0000-000014000000}">
      <text>
        <r>
          <rPr>
            <b/>
            <sz val="9"/>
            <color indexed="81"/>
            <rFont val="Tahoma"/>
            <family val="2"/>
          </rPr>
          <t>Resistor R7 between FB pin and Feedback Voltage Divider:</t>
        </r>
        <r>
          <rPr>
            <sz val="9"/>
            <color indexed="81"/>
            <rFont val="Tahoma"/>
            <family val="2"/>
          </rPr>
          <t xml:space="preserve">
If the resistance between FB and GND is less than 16 k</t>
        </r>
        <r>
          <rPr>
            <sz val="9"/>
            <color indexed="81"/>
            <rFont val="Calibri"/>
            <family val="2"/>
          </rPr>
          <t>Ω</t>
        </r>
        <r>
          <rPr>
            <sz val="9"/>
            <color indexed="81"/>
            <rFont val="Tahoma"/>
            <family val="2"/>
          </rPr>
          <t xml:space="preserve"> during startup, TPS61378-Q1 works as a fixed output voltage version. 
For automotive application of not preferring using resistors more than 100 k</t>
        </r>
        <r>
          <rPr>
            <sz val="9"/>
            <color indexed="81"/>
            <rFont val="Calibri"/>
            <family val="2"/>
          </rPr>
          <t>Ω</t>
        </r>
        <r>
          <rPr>
            <sz val="9"/>
            <color indexed="81"/>
            <rFont val="Tahoma"/>
            <family val="2"/>
          </rPr>
          <t xml:space="preserve"> or 200kΩ, R7 (&gt;16 kΩ) could be added between FB pin and feedback voltage divider middle point so that calculated top feedback resistor R6 value could be less than 100kΩ. 
0kΩ and 20kΩ is chosen as default value here. 
</t>
        </r>
      </text>
    </comment>
    <comment ref="C46" authorId="0" shapeId="0" xr:uid="{00000000-0006-0000-0000-000015000000}">
      <text>
        <r>
          <rPr>
            <b/>
            <sz val="9"/>
            <color indexed="81"/>
            <rFont val="Tahoma"/>
            <family val="2"/>
          </rPr>
          <t xml:space="preserve">Choose Bottom Resistor Divider R4:
</t>
        </r>
        <r>
          <rPr>
            <sz val="9"/>
            <color indexed="81"/>
            <rFont val="Tahoma"/>
            <family val="2"/>
          </rPr>
          <t>If the resistance between FB and GND is less than 16 k</t>
        </r>
        <r>
          <rPr>
            <sz val="9"/>
            <color indexed="81"/>
            <rFont val="Calibri"/>
            <family val="2"/>
          </rPr>
          <t>Ω</t>
        </r>
        <r>
          <rPr>
            <sz val="9"/>
            <color indexed="81"/>
            <rFont val="Tahoma"/>
            <family val="2"/>
          </rPr>
          <t xml:space="preserve"> during startup, the TPS61378-Q1 works as a fixed output voltage version. 
If R7 is chosen as 0 kΩ, require R4 &gt; 16kΩ
If R7 is chosen as 20kΩ, no minimum resistance requirement for R4.
The text in the cell is flagged red if:
</t>
        </r>
        <r>
          <rPr>
            <sz val="9"/>
            <color indexed="10"/>
            <rFont val="Tahoma"/>
            <family val="2"/>
          </rPr>
          <t>- R4 + R7 &lt; 16kΩ</t>
        </r>
      </text>
    </comment>
    <comment ref="C50" authorId="0" shapeId="0" xr:uid="{00000000-0006-0000-0000-000016000000}">
      <text>
        <r>
          <rPr>
            <b/>
            <sz val="9"/>
            <color indexed="81"/>
            <rFont val="Tahoma"/>
            <family val="2"/>
          </rPr>
          <t xml:space="preserve">Boost  RHP Zero Frequency:
</t>
        </r>
        <r>
          <rPr>
            <sz val="9"/>
            <color indexed="81"/>
            <rFont val="Tahoma"/>
            <family val="2"/>
          </rPr>
          <t>Boost right half plane zero frequency at minimum input voltage condition.</t>
        </r>
      </text>
    </comment>
    <comment ref="C51" authorId="0" shapeId="0" xr:uid="{00000000-0006-0000-0000-000017000000}">
      <text>
        <r>
          <rPr>
            <b/>
            <sz val="9"/>
            <color indexed="81"/>
            <rFont val="Tahoma"/>
            <family val="2"/>
          </rPr>
          <t xml:space="preserve">Crossover Frequency:
</t>
        </r>
        <r>
          <rPr>
            <sz val="9"/>
            <color indexed="81"/>
            <rFont val="Tahoma"/>
            <family val="2"/>
          </rPr>
          <t>The target crossover frequency should be less than 1/4 of RHP zero frequency or less than 1/10 of switching frequency.</t>
        </r>
      </text>
    </comment>
    <comment ref="C52" authorId="0" shapeId="0" xr:uid="{00000000-0006-0000-0000-000018000000}">
      <text>
        <r>
          <rPr>
            <b/>
            <sz val="9"/>
            <color indexed="81"/>
            <rFont val="Tahoma"/>
            <family val="2"/>
          </rPr>
          <t xml:space="preserve">Crossover Frequency:
</t>
        </r>
        <r>
          <rPr>
            <sz val="9"/>
            <color indexed="81"/>
            <rFont val="Tahoma"/>
            <family val="2"/>
          </rPr>
          <t>Enter the target crossover frequency. The compensation network are calculated based on the chosen crossover frequency.</t>
        </r>
      </text>
    </comment>
    <comment ref="C59" authorId="0" shapeId="0" xr:uid="{00000000-0006-0000-0000-000019000000}">
      <text>
        <r>
          <rPr>
            <b/>
            <sz val="9"/>
            <color indexed="81"/>
            <rFont val="Tahoma"/>
            <family val="2"/>
          </rPr>
          <t xml:space="preserve">Cp:
</t>
        </r>
        <r>
          <rPr>
            <sz val="9"/>
            <color indexed="81"/>
            <rFont val="Tahoma"/>
            <family val="2"/>
          </rPr>
          <t>A compensation pole can be implemented with Cp capacitor. If the calculated result is less than 10pF. It's not needed to put a Cp capacitor here.</t>
        </r>
      </text>
    </comment>
    <comment ref="C62" authorId="0" shapeId="0" xr:uid="{00000000-0006-0000-0000-00001A000000}">
      <text>
        <r>
          <rPr>
            <b/>
            <sz val="9"/>
            <color indexed="81"/>
            <rFont val="Tahoma"/>
            <family val="2"/>
          </rPr>
          <t xml:space="preserve">Optional Feedforward Capacitor Cff:
</t>
        </r>
        <r>
          <rPr>
            <sz val="9"/>
            <color indexed="81"/>
            <rFont val="Tahoma"/>
            <family val="2"/>
          </rPr>
          <t xml:space="preserve">Select a feedforward capacitor to add a Cff zero in the loop to increase crossover frequency and phase margin.
Note that if R7 is added, the feedforward capacitor Cff no longer works.
</t>
        </r>
      </text>
    </comment>
    <comment ref="C65" authorId="0" shapeId="0" xr:uid="{00000000-0006-0000-0000-00001B000000}">
      <text>
        <r>
          <rPr>
            <b/>
            <sz val="9"/>
            <color indexed="81"/>
            <rFont val="Tahoma"/>
            <family val="2"/>
          </rPr>
          <t xml:space="preserve">Phase margin at norminal Vin condition:
</t>
        </r>
        <r>
          <rPr>
            <sz val="9"/>
            <color indexed="81"/>
            <rFont val="Tahoma"/>
            <family val="2"/>
          </rPr>
          <t>Phase margin should be greated than 45</t>
        </r>
        <r>
          <rPr>
            <sz val="9"/>
            <color indexed="81"/>
            <rFont val="Calibri"/>
            <family val="2"/>
          </rPr>
          <t xml:space="preserve">°
The text in the cell is flagged red if:
</t>
        </r>
        <r>
          <rPr>
            <sz val="9"/>
            <color indexed="10"/>
            <rFont val="Calibri"/>
            <family val="2"/>
          </rPr>
          <t>-Phase margin is less than 45°</t>
        </r>
        <r>
          <rPr>
            <sz val="9"/>
            <color indexed="81"/>
            <rFont val="Tahoma"/>
            <family val="2"/>
          </rPr>
          <t xml:space="preserve">
</t>
        </r>
      </text>
    </comment>
    <comment ref="C66" authorId="0" shapeId="0" xr:uid="{00000000-0006-0000-0000-00001C000000}">
      <text>
        <r>
          <rPr>
            <b/>
            <sz val="9"/>
            <color indexed="81"/>
            <rFont val="Tahoma"/>
            <family val="2"/>
          </rPr>
          <t xml:space="preserve">Gain margin at norminal Vin condition:
</t>
        </r>
        <r>
          <rPr>
            <sz val="9"/>
            <color indexed="81"/>
            <rFont val="Tahoma"/>
            <family val="2"/>
          </rPr>
          <t xml:space="preserve">Gain margin should be greated than 10dB
The text in the cell is flagged red if:
</t>
        </r>
        <r>
          <rPr>
            <sz val="9"/>
            <color indexed="10"/>
            <rFont val="Tahoma"/>
            <family val="2"/>
          </rPr>
          <t>-Gain margin is less than 10dB</t>
        </r>
      </text>
    </comment>
    <comment ref="C72" authorId="0" shapeId="0" xr:uid="{00000000-0006-0000-0000-00001D000000}">
      <text>
        <r>
          <rPr>
            <b/>
            <sz val="9"/>
            <color indexed="81"/>
            <rFont val="Tahoma"/>
            <family val="2"/>
          </rPr>
          <t xml:space="preserve">Core and AC loss of inducotor at Iout_max, Vin_nom condition:
</t>
        </r>
        <r>
          <rPr>
            <sz val="9"/>
            <color indexed="81"/>
            <rFont val="Tahoma"/>
            <family val="2"/>
          </rPr>
          <t>Use inductor vendor's formula to estimate. 66mW is the power loss of XEL4030-102 running at 2.2MHz with Irms=2.07A and Iripple=1.16A.</t>
        </r>
      </text>
    </comment>
    <comment ref="C75" authorId="0" shapeId="0" xr:uid="{00000000-0006-0000-0000-00001E000000}">
      <text>
        <r>
          <rPr>
            <sz val="9"/>
            <color indexed="81"/>
            <rFont val="Tahoma"/>
            <family val="2"/>
          </rPr>
          <t>Efficiency at Iout_max, Vin_nom condition, 25</t>
        </r>
        <r>
          <rPr>
            <sz val="9"/>
            <color indexed="81"/>
            <rFont val="Calibri"/>
            <family val="2"/>
          </rPr>
          <t>°C ambient temperature.</t>
        </r>
      </text>
    </comment>
    <comment ref="C76" authorId="0" shapeId="0" xr:uid="{00000000-0006-0000-0000-00001F000000}">
      <text>
        <r>
          <rPr>
            <sz val="9"/>
            <color indexed="81"/>
            <rFont val="Tahoma"/>
            <family val="2"/>
          </rPr>
          <t>TPS61378-Q1 Junction to ambient thermal resistance on EVM. The actual ƟJA depends on the PCB design.</t>
        </r>
      </text>
    </comment>
    <comment ref="C77" authorId="0" shapeId="0" xr:uid="{00000000-0006-0000-0000-000020000000}">
      <text>
        <r>
          <rPr>
            <sz val="9"/>
            <color indexed="81"/>
            <rFont val="Tahoma"/>
            <family val="2"/>
          </rPr>
          <t xml:space="preserve">The top case temperature of IC is very close to the Junction temperature because </t>
        </r>
        <r>
          <rPr>
            <sz val="9"/>
            <color indexed="81"/>
            <rFont val="Calibri"/>
            <family val="2"/>
          </rPr>
          <t xml:space="preserve">ΨJT=1.1°C/W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7" authorId="0" shapeId="0" xr:uid="{00000000-0006-0000-0100-000001000000}">
      <text>
        <r>
          <rPr>
            <sz val="9"/>
            <color indexed="81"/>
            <rFont val="Tahoma"/>
            <family val="2"/>
          </rPr>
          <t>FB引脚寄生电容Cdownp引入的极点</t>
        </r>
      </text>
    </comment>
    <comment ref="A48" authorId="0" shapeId="0" xr:uid="{00000000-0006-0000-0100-000002000000}">
      <text>
        <r>
          <rPr>
            <b/>
            <sz val="9"/>
            <color indexed="81"/>
            <rFont val="Tahoma"/>
            <family val="2"/>
          </rPr>
          <t>代替fp2_comp</t>
        </r>
      </text>
    </comment>
    <comment ref="B48" authorId="0" shapeId="0" xr:uid="{00000000-0006-0000-0100-000003000000}">
      <text>
        <r>
          <rPr>
            <sz val="9"/>
            <color indexed="81"/>
            <rFont val="Tahoma"/>
            <family val="2"/>
          </rPr>
          <t>考虑comp脚寄生电容并联后的高频极点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0" authorId="0" shapeId="0" xr:uid="{00000000-0006-0000-0200-000001000000}">
      <text>
        <r>
          <rPr>
            <sz val="9"/>
            <color indexed="81"/>
            <rFont val="Tahoma"/>
            <family val="2"/>
          </rPr>
          <t>Formula is based on simulation result on different Vout condition</t>
        </r>
      </text>
    </comment>
    <comment ref="B11" authorId="0" shapeId="0" xr:uid="{00000000-0006-0000-0200-000002000000}">
      <text>
        <r>
          <rPr>
            <sz val="9"/>
            <color indexed="81"/>
            <rFont val="Tahoma"/>
            <family val="2"/>
          </rPr>
          <t>Formula is based on simulation result on different Vout condition</t>
        </r>
      </text>
    </comment>
    <comment ref="B17" authorId="0" shapeId="0" xr:uid="{00000000-0006-0000-0200-000003000000}">
      <text>
        <r>
          <rPr>
            <sz val="9"/>
            <color indexed="81"/>
            <rFont val="Tahoma"/>
            <family val="2"/>
          </rPr>
          <t>When Vin&gt;5V, then Vg remains 5V. When Vin&lt;5V, then Vg follows Vin.</t>
        </r>
      </text>
    </comment>
    <comment ref="A27" authorId="0" shapeId="0" xr:uid="{00000000-0006-0000-0200-000004000000}">
      <text>
        <r>
          <rPr>
            <sz val="9"/>
            <color indexed="81"/>
            <rFont val="Tahoma"/>
            <family val="2"/>
          </rPr>
          <t>Besides dc loss, build formula of ac loss and core loss from Coilcraft loss simulation. Please see table below</t>
        </r>
      </text>
    </comment>
    <comment ref="A29" authorId="0" shapeId="0" xr:uid="{00000000-0006-0000-0200-000005000000}">
      <text>
        <r>
          <rPr>
            <sz val="9"/>
            <color indexed="81"/>
            <rFont val="Tahoma"/>
            <family val="2"/>
          </rPr>
          <t>HS FET is soft-switching so is ignored. Consider tr and tf include miller platform and commutation time</t>
        </r>
      </text>
    </comment>
  </commentList>
</comments>
</file>

<file path=xl/sharedStrings.xml><?xml version="1.0" encoding="utf-8"?>
<sst xmlns="http://schemas.openxmlformats.org/spreadsheetml/2006/main" count="551" uniqueCount="403">
  <si>
    <t>V</t>
  </si>
  <si>
    <t>User Input</t>
  </si>
  <si>
    <t>Output Voltage</t>
  </si>
  <si>
    <t>Maximum Output Current</t>
  </si>
  <si>
    <t>A</t>
  </si>
  <si>
    <t>mV</t>
  </si>
  <si>
    <t>%</t>
  </si>
  <si>
    <t>kΩ</t>
  </si>
  <si>
    <t>Switching Frequency</t>
  </si>
  <si>
    <t>MHz</t>
  </si>
  <si>
    <t>Duty Cycle</t>
  </si>
  <si>
    <t>Efficiency</t>
  </si>
  <si>
    <t>uH</t>
  </si>
  <si>
    <t>uF</t>
  </si>
  <si>
    <t>kHz</t>
  </si>
  <si>
    <t>pF</t>
  </si>
  <si>
    <t>fsw</t>
  </si>
  <si>
    <t>power stage</t>
  </si>
  <si>
    <t>error AMP</t>
  </si>
  <si>
    <t>loop</t>
  </si>
  <si>
    <t>feedforward</t>
  </si>
  <si>
    <t>Loop+Cff</t>
  </si>
  <si>
    <t>Vref</t>
  </si>
  <si>
    <t>f</t>
  </si>
  <si>
    <t>DCgain</t>
  </si>
  <si>
    <t>fp gain</t>
  </si>
  <si>
    <t>fp phase</t>
  </si>
  <si>
    <t>fzRHP gain</t>
  </si>
  <si>
    <t>fzRHP phase</t>
  </si>
  <si>
    <t>fzESR gain</t>
  </si>
  <si>
    <t>fzESR phase</t>
  </si>
  <si>
    <t>power gain</t>
  </si>
  <si>
    <t>power phase</t>
  </si>
  <si>
    <t>Dcgain</t>
  </si>
  <si>
    <t>fp_comp1 gain</t>
  </si>
  <si>
    <t>fp_comp1 phase</t>
  </si>
  <si>
    <t>fz_comp gain</t>
  </si>
  <si>
    <t>fz_comp phase</t>
  </si>
  <si>
    <t>fp_comp2 gain</t>
  </si>
  <si>
    <t>fp_comp2 phase</t>
  </si>
  <si>
    <t>err gain</t>
  </si>
  <si>
    <t>err phase</t>
  </si>
  <si>
    <t>current sense gain</t>
  </si>
  <si>
    <t>FB divider gain</t>
  </si>
  <si>
    <t>loop gain</t>
  </si>
  <si>
    <t>loop phase</t>
  </si>
  <si>
    <t>fz_ff gain</t>
  </si>
  <si>
    <t>fz_ff phase</t>
  </si>
  <si>
    <t>fp_ff gain</t>
  </si>
  <si>
    <t>fp_ff  hase</t>
  </si>
  <si>
    <t>Cff gain</t>
  </si>
  <si>
    <t>Cff phase</t>
  </si>
  <si>
    <t>gain</t>
  </si>
  <si>
    <t>phase</t>
  </si>
  <si>
    <t>GmEA</t>
  </si>
  <si>
    <t>Rsns</t>
  </si>
  <si>
    <t>mΩ</t>
  </si>
  <si>
    <t>GmPS</t>
  </si>
  <si>
    <t>A/V</t>
  </si>
  <si>
    <t>L</t>
  </si>
  <si>
    <t>Cout</t>
  </si>
  <si>
    <t>ESR</t>
  </si>
  <si>
    <t>Iout</t>
  </si>
  <si>
    <t>Vout</t>
  </si>
  <si>
    <t>Rout</t>
  </si>
  <si>
    <t>Ω</t>
  </si>
  <si>
    <t>Vin</t>
  </si>
  <si>
    <t>Power stage</t>
  </si>
  <si>
    <t>1-D</t>
  </si>
  <si>
    <t>D</t>
  </si>
  <si>
    <t>fp</t>
  </si>
  <si>
    <t>Hz</t>
  </si>
  <si>
    <t>fzRHP</t>
  </si>
  <si>
    <t>fzESR</t>
  </si>
  <si>
    <t>DC_gain_power</t>
  </si>
  <si>
    <t>dB</t>
  </si>
  <si>
    <t>Error Amplifier</t>
  </si>
  <si>
    <t>Ro_ea</t>
  </si>
  <si>
    <t>MΩ</t>
  </si>
  <si>
    <t>Rc</t>
  </si>
  <si>
    <t>Cc</t>
  </si>
  <si>
    <t>Cp</t>
  </si>
  <si>
    <t>fz_comp</t>
  </si>
  <si>
    <t>DC_gain_comp</t>
  </si>
  <si>
    <t>mid_DC_gain_comp</t>
  </si>
  <si>
    <t>FB Divider</t>
  </si>
  <si>
    <t>R1</t>
  </si>
  <si>
    <t>R2</t>
  </si>
  <si>
    <t>Feedforward</t>
  </si>
  <si>
    <t>Cff</t>
  </si>
  <si>
    <t>F</t>
  </si>
  <si>
    <t>fz_ff</t>
  </si>
  <si>
    <t>fp_ff</t>
  </si>
  <si>
    <t>Filter at FB pin</t>
  </si>
  <si>
    <t>R_filter</t>
  </si>
  <si>
    <t>C_filter</t>
  </si>
  <si>
    <t>fp_filter</t>
  </si>
  <si>
    <t>NA</t>
  </si>
  <si>
    <t>Output Capacitor ESR</t>
  </si>
  <si>
    <t>ABOUT</t>
  </si>
  <si>
    <t>Terms of Use</t>
  </si>
  <si>
    <t xml:space="preserve"> </t>
  </si>
  <si>
    <t>phase+180</t>
  </si>
  <si>
    <t>Selected Inductance Value L1</t>
  </si>
  <si>
    <t>⁰</t>
  </si>
  <si>
    <t>Gain Margin</t>
  </si>
  <si>
    <t>Phase Margin</t>
  </si>
  <si>
    <t>Loop+Cff ROUND</t>
  </si>
  <si>
    <t>crossoverf</t>
  </si>
  <si>
    <t>phase margin</t>
  </si>
  <si>
    <t>gain margin</t>
  </si>
  <si>
    <t>Step 1: Operating Specifications</t>
  </si>
  <si>
    <t>Step 2: Inductor Selection</t>
  </si>
  <si>
    <t>Step 3: Output Capacitor Selection</t>
  </si>
  <si>
    <t>Input Voltage Ripple Spec</t>
  </si>
  <si>
    <t>µF</t>
  </si>
  <si>
    <t>Input Capacitance, CIN</t>
  </si>
  <si>
    <t>Step 4: Input Capacitor Selection</t>
  </si>
  <si>
    <t>Dmax</t>
  </si>
  <si>
    <t>Inductor RMS Current(Max)</t>
  </si>
  <si>
    <t>Inductor Peak Current(Max)</t>
  </si>
  <si>
    <t>Input Capacitor RMS Current(Max)</t>
  </si>
  <si>
    <t>Output Voltage Ripple Spec</t>
  </si>
  <si>
    <t>nF</t>
  </si>
  <si>
    <t>uA/V</t>
  </si>
  <si>
    <t>Recommended Maximum Target Crossvoer Frequency</t>
  </si>
  <si>
    <t>Set Target Crossover Frequency</t>
  </si>
  <si>
    <t>Vinmin</t>
  </si>
  <si>
    <t>Rup</t>
  </si>
  <si>
    <t>Rdown</t>
  </si>
  <si>
    <t>fc0</t>
  </si>
  <si>
    <t>1/(2*PI()*B18*1000/10*B31*1000)*10^9</t>
  </si>
  <si>
    <t>fp2_comp</t>
  </si>
  <si>
    <t>fp1_comp</t>
  </si>
  <si>
    <t>此为Rload*(1-D)/2</t>
  </si>
  <si>
    <t>此为gm*Rea</t>
  </si>
  <si>
    <t>fzRHP.min</t>
  </si>
  <si>
    <t>此为gm*Rc</t>
  </si>
  <si>
    <t>Selected Inductor DCR</t>
  </si>
  <si>
    <t>Selected max current limit</t>
  </si>
  <si>
    <t>Step 5: Efficiency and Temp Rise Calculation</t>
  </si>
  <si>
    <t>DCR of L1</t>
  </si>
  <si>
    <t>Inductor series resistance per inductor datasheet</t>
  </si>
  <si>
    <t>ΔTj_estimation</t>
  </si>
  <si>
    <r>
      <rPr>
        <sz val="10"/>
        <rFont val="Calibri"/>
        <family val="2"/>
      </rPr>
      <t>°</t>
    </r>
    <r>
      <rPr>
        <sz val="10"/>
        <rFont val="Arial"/>
        <family val="2"/>
      </rPr>
      <t>C</t>
    </r>
  </si>
  <si>
    <t>Temperature rise of the junction (estimation)</t>
  </si>
  <si>
    <t>LSFET Rdson</t>
  </si>
  <si>
    <t>LSFET fall time</t>
  </si>
  <si>
    <t>s</t>
  </si>
  <si>
    <t>LSFET rise time</t>
  </si>
  <si>
    <t>HSFET Rdson</t>
  </si>
  <si>
    <t>HSFET dead time</t>
  </si>
  <si>
    <t>dead time during the switching</t>
  </si>
  <si>
    <t>HSFET diode voltage</t>
  </si>
  <si>
    <t>Estimate of body diode voltage of the HSFET</t>
  </si>
  <si>
    <t>mW</t>
  </si>
  <si>
    <t>θJA</t>
  </si>
  <si>
    <t>Thermal resistance based on EVM</t>
  </si>
  <si>
    <t xml:space="preserve">Junction temperature rise </t>
  </si>
  <si>
    <t>ISO Rdson</t>
  </si>
  <si>
    <t>Ilrmsmax</t>
  </si>
  <si>
    <t>Environment Temp</t>
  </si>
  <si>
    <t>Ilpeak</t>
  </si>
  <si>
    <t>Ilrms</t>
  </si>
  <si>
    <t>Ilvalley</t>
  </si>
  <si>
    <t>Vg</t>
  </si>
  <si>
    <t>Qg</t>
  </si>
  <si>
    <t>nC</t>
  </si>
  <si>
    <t>Temp coefficient K1 of L1</t>
  </si>
  <si>
    <t>Temp coefficient K2 of IC</t>
  </si>
  <si>
    <t>Compensation parameters design</t>
  </si>
  <si>
    <t>fc</t>
  </si>
  <si>
    <t>pm</t>
  </si>
  <si>
    <t>degree</t>
  </si>
  <si>
    <t>gm</t>
  </si>
  <si>
    <t>(Optional) Feedforward Capacitance Cff</t>
  </si>
  <si>
    <t>Calculated Crossover Frequency</t>
  </si>
  <si>
    <t>Load transient range  Δio</t>
  </si>
  <si>
    <t xml:space="preserve">Load transient performance </t>
  </si>
  <si>
    <t>5V</t>
  </si>
  <si>
    <t>9V</t>
  </si>
  <si>
    <t>12V</t>
  </si>
  <si>
    <t>16V</t>
  </si>
  <si>
    <t>SW_RISE</t>
  </si>
  <si>
    <t>1.95n</t>
  </si>
  <si>
    <t>2.98n</t>
  </si>
  <si>
    <t>4.68n</t>
  </si>
  <si>
    <t>6.25n</t>
  </si>
  <si>
    <t>SW_FALL</t>
  </si>
  <si>
    <t>1.612n</t>
  </si>
  <si>
    <t>2.89n</t>
  </si>
  <si>
    <t>3.899n</t>
  </si>
  <si>
    <t>5.193n</t>
  </si>
  <si>
    <t>https://www.coilcraft.com/xel4030.cfm</t>
  </si>
  <si>
    <t>AC+Core loss</t>
  </si>
  <si>
    <t>227.3mW</t>
  </si>
  <si>
    <t>DCR loss</t>
  </si>
  <si>
    <t>29mW</t>
  </si>
  <si>
    <t>1A</t>
  </si>
  <si>
    <t>0.5A</t>
  </si>
  <si>
    <t>227mW</t>
  </si>
  <si>
    <t>9mW</t>
  </si>
  <si>
    <t>841mW</t>
  </si>
  <si>
    <t>20mW</t>
  </si>
  <si>
    <t>2A</t>
  </si>
  <si>
    <t>123mW</t>
  </si>
  <si>
    <t>51mW</t>
  </si>
  <si>
    <t>80mW</t>
  </si>
  <si>
    <t>33mW</t>
  </si>
  <si>
    <t>49mW</t>
  </si>
  <si>
    <t>Core loss</t>
  </si>
  <si>
    <t>9V输出有误差</t>
  </si>
  <si>
    <t>Cdownp</t>
  </si>
  <si>
    <t>Ccompp</t>
  </si>
  <si>
    <t>fp2p</t>
  </si>
  <si>
    <t>fp3p</t>
  </si>
  <si>
    <t>fp3p gain</t>
  </si>
  <si>
    <t>fp3p phase</t>
  </si>
  <si>
    <t>140mW</t>
  </si>
  <si>
    <t>53mW</t>
  </si>
  <si>
    <t>13mW</t>
  </si>
  <si>
    <t>5-12 1A</t>
  </si>
  <si>
    <t>计算</t>
  </si>
  <si>
    <t>实测</t>
  </si>
  <si>
    <t>5-12 0.5A</t>
  </si>
  <si>
    <t>3.3-5 2A</t>
  </si>
  <si>
    <t>3.3-5 1A</t>
  </si>
  <si>
    <t>波特图</t>
  </si>
  <si>
    <t>仿真</t>
  </si>
  <si>
    <t>模拟参数</t>
  </si>
  <si>
    <t>实测参数</t>
  </si>
  <si>
    <t>480mW</t>
  </si>
  <si>
    <t>360mW</t>
  </si>
  <si>
    <t>2.2M</t>
  </si>
  <si>
    <t>IC loss</t>
  </si>
  <si>
    <t xml:space="preserve">80k 1n 15p </t>
  </si>
  <si>
    <t>16.3k 75degree 17.3dB</t>
  </si>
  <si>
    <t>17.4k 82degree 30dB</t>
  </si>
  <si>
    <t>10+1.2uF/2mohm</t>
  </si>
  <si>
    <t>71.5k 1M</t>
  </si>
  <si>
    <t>有效容值</t>
  </si>
  <si>
    <t>18.2k 78degree 35dB</t>
  </si>
  <si>
    <t>17.2k 72degree 18.7dB</t>
  </si>
  <si>
    <t>17.9k 76degree 18dB</t>
  </si>
  <si>
    <t>5-12 0.6A</t>
  </si>
  <si>
    <t>11+1uF</t>
  </si>
  <si>
    <t>17k 85degree 36.4dB</t>
  </si>
  <si>
    <t xml:space="preserve">80k 1n  </t>
  </si>
  <si>
    <t>11+1uF/2mohm</t>
  </si>
  <si>
    <t>7-12 0.6A</t>
  </si>
  <si>
    <t>24.5k 85degree 40dB</t>
  </si>
  <si>
    <t>23.5k 75degree 16.5dB</t>
  </si>
  <si>
    <t>3.3-12 0.6A</t>
  </si>
  <si>
    <t>11k 84degree 32dB</t>
  </si>
  <si>
    <t>11.5k 76degree 18dB</t>
  </si>
  <si>
    <t xml:space="preserve">80k 1n 3p(模拟寄生) </t>
  </si>
  <si>
    <t>https://psearch.cn.murata.com/capacitor/product/GCM31CR71C106KA64%23.html</t>
  </si>
  <si>
    <t>TPS61378-Q1 Boost Converter Design Tool</t>
  </si>
  <si>
    <t>Selected Effective Output Capacitance C4</t>
  </si>
  <si>
    <t>Inductor DCR change with temp rise</t>
  </si>
  <si>
    <t>IC internal FET on-resistance change with temp rise</t>
  </si>
  <si>
    <t>LSFET on-resistance at environment temperaure</t>
  </si>
  <si>
    <t>Estimate of SW node 10-90% fall time from design simulation</t>
  </si>
  <si>
    <t>Estimate of SW node 10-90% rise time from design simulation</t>
  </si>
  <si>
    <t>ISO FET on-resistance at environment temperature.</t>
  </si>
  <si>
    <t>HSFET on-resistance at environment temperaure</t>
  </si>
  <si>
    <t xml:space="preserve">Gate drive turn-on voltage Vgs of internal FET </t>
  </si>
  <si>
    <t xml:space="preserve">Charge required to turn on internal MOSFET </t>
  </si>
  <si>
    <t>Efficiency an thermal caculation</t>
  </si>
  <si>
    <t>Parameters input</t>
  </si>
  <si>
    <t>Calculation process</t>
  </si>
  <si>
    <t>Volt*us</t>
  </si>
  <si>
    <t>Inductor loss</t>
  </si>
  <si>
    <t>Conduction loss</t>
  </si>
  <si>
    <t>Switching loss</t>
  </si>
  <si>
    <t>Drive loss</t>
  </si>
  <si>
    <t>Dead time loss</t>
  </si>
  <si>
    <t>Total loss</t>
  </si>
  <si>
    <t>Calculated Efficiency</t>
  </si>
  <si>
    <t>at Vin.min</t>
  </si>
  <si>
    <t>at Vin.nom</t>
  </si>
  <si>
    <t>at Vin.max</t>
  </si>
  <si>
    <t>IC static loss</t>
  </si>
  <si>
    <t>Iq into Vin pin</t>
  </si>
  <si>
    <t>Iq into Vout pin</t>
  </si>
  <si>
    <t>uA</t>
  </si>
  <si>
    <t>PN:XEL4030-471MEB.</t>
  </si>
  <si>
    <t>Calculation result</t>
  </si>
  <si>
    <r>
      <t xml:space="preserve">h </t>
    </r>
    <r>
      <rPr>
        <sz val="10"/>
        <rFont val="Calibri"/>
        <family val="2"/>
        <scheme val="minor"/>
      </rPr>
      <t>at Vin.min</t>
    </r>
  </si>
  <si>
    <t>Calculated ΔTj</t>
  </si>
  <si>
    <t>°C / W</t>
  </si>
  <si>
    <t>°C</t>
  </si>
  <si>
    <t>5Vin 12Vout</t>
  </si>
  <si>
    <t>3.3Vin 5Vout</t>
  </si>
  <si>
    <t>Load Io</t>
  </si>
  <si>
    <t>Frequency</t>
  </si>
  <si>
    <t>XEL4030-471MEB.</t>
  </si>
  <si>
    <t xml:space="preserve">2.2M </t>
  </si>
  <si>
    <t xml:space="preserve">1M </t>
  </si>
  <si>
    <t>1M</t>
  </si>
  <si>
    <t>Simulation results</t>
  </si>
  <si>
    <t xml:space="preserve">Datasheet </t>
  </si>
  <si>
    <t xml:space="preserve">AC loss </t>
  </si>
  <si>
    <t>Modeling inductor loss</t>
  </si>
  <si>
    <t xml:space="preserve">Test results </t>
  </si>
  <si>
    <t>Calculated results</t>
  </si>
  <si>
    <t>Test condition</t>
  </si>
  <si>
    <t>Effeciency validation</t>
  </si>
  <si>
    <t>Bode plot validation</t>
  </si>
  <si>
    <t>Calculated parameters</t>
  </si>
  <si>
    <t>80k 1n 3p, 71.5k 1M, 12uF</t>
  </si>
  <si>
    <t>Test results</t>
  </si>
  <si>
    <t>Test parameters</t>
  </si>
  <si>
    <t>80k 1n, 71.5k 1M, 12uF</t>
  </si>
  <si>
    <t>Units</t>
  </si>
  <si>
    <t>Description</t>
  </si>
  <si>
    <t>Value</t>
  </si>
  <si>
    <r>
      <t>Input Minimum Voltage, V</t>
    </r>
    <r>
      <rPr>
        <vertAlign val="subscript"/>
        <sz val="11"/>
        <color theme="1"/>
        <rFont val="Calibri"/>
        <family val="2"/>
        <scheme val="minor"/>
      </rPr>
      <t>IN(min)</t>
    </r>
  </si>
  <si>
    <r>
      <t>Input Maximum Voltage, V</t>
    </r>
    <r>
      <rPr>
        <vertAlign val="subscript"/>
        <sz val="11"/>
        <color theme="1"/>
        <rFont val="Calibri"/>
        <family val="2"/>
        <scheme val="minor"/>
      </rPr>
      <t>IN(max)</t>
    </r>
  </si>
  <si>
    <r>
      <t>Input Nominal Voltage, V</t>
    </r>
    <r>
      <rPr>
        <vertAlign val="subscript"/>
        <sz val="11"/>
        <color theme="1"/>
        <rFont val="Calibri"/>
        <family val="2"/>
        <scheme val="minor"/>
      </rPr>
      <t>IN(nom)</t>
    </r>
  </si>
  <si>
    <t>Switching Frequency Setting resistance R3</t>
  </si>
  <si>
    <r>
      <t>Output Voltage, V</t>
    </r>
    <r>
      <rPr>
        <vertAlign val="subscript"/>
        <sz val="11"/>
        <color theme="1"/>
        <rFont val="Calibri"/>
        <family val="2"/>
        <scheme val="minor"/>
      </rPr>
      <t>OUT</t>
    </r>
  </si>
  <si>
    <r>
      <t xml:space="preserve">Efficiency, </t>
    </r>
    <r>
      <rPr>
        <sz val="11"/>
        <color theme="1"/>
        <rFont val="Calibri"/>
        <family val="2"/>
      </rPr>
      <t>η</t>
    </r>
  </si>
  <si>
    <t>BOOST peak current control loop response</t>
  </si>
  <si>
    <t>Duty cycle Vin_min</t>
  </si>
  <si>
    <t>Duty cycle Vin_max</t>
  </si>
  <si>
    <t>iL_pkpk_min</t>
  </si>
  <si>
    <t>iL_pkpk_max</t>
  </si>
  <si>
    <t>L_max_rec_Vinmin</t>
  </si>
  <si>
    <t>L_min_rec_Vinmin</t>
  </si>
  <si>
    <t>L_max_rec_Vinmax</t>
  </si>
  <si>
    <t>L_min_rec_Vinmax</t>
  </si>
  <si>
    <t>η_Vinmin</t>
  </si>
  <si>
    <t>η_Vinmax</t>
  </si>
  <si>
    <r>
      <t>Inductor Peak-to-Peak Current(V</t>
    </r>
    <r>
      <rPr>
        <vertAlign val="subscript"/>
        <sz val="11"/>
        <color theme="1"/>
        <rFont val="Calibri"/>
        <family val="2"/>
        <scheme val="minor"/>
      </rPr>
      <t>IN(min)</t>
    </r>
    <r>
      <rPr>
        <sz val="11"/>
        <color theme="1"/>
        <rFont val="Calibri"/>
        <family val="2"/>
        <scheme val="minor"/>
      </rPr>
      <t>)</t>
    </r>
  </si>
  <si>
    <r>
      <t>Inductor Peak-to-Peak Current(V</t>
    </r>
    <r>
      <rPr>
        <vertAlign val="subscript"/>
        <sz val="11"/>
        <color theme="1"/>
        <rFont val="Calibri"/>
        <family val="2"/>
        <scheme val="minor"/>
      </rPr>
      <t>IN(nom)</t>
    </r>
    <r>
      <rPr>
        <sz val="11"/>
        <color theme="1"/>
        <rFont val="Calibri"/>
        <family val="2"/>
        <scheme val="minor"/>
      </rPr>
      <t>)</t>
    </r>
  </si>
  <si>
    <r>
      <t>Inductor Peak-to-Peak Current(V</t>
    </r>
    <r>
      <rPr>
        <vertAlign val="subscript"/>
        <sz val="11"/>
        <color theme="1"/>
        <rFont val="Calibri"/>
        <family val="2"/>
        <scheme val="minor"/>
      </rPr>
      <t>IN(max)</t>
    </r>
    <r>
      <rPr>
        <sz val="11"/>
        <color theme="1"/>
        <rFont val="Calibri"/>
        <family val="2"/>
        <scheme val="minor"/>
      </rPr>
      <t>)</t>
    </r>
  </si>
  <si>
    <r>
      <t>mV</t>
    </r>
    <r>
      <rPr>
        <vertAlign val="subscript"/>
        <sz val="11"/>
        <color theme="1"/>
        <rFont val="Calibri"/>
        <family val="2"/>
        <scheme val="minor"/>
      </rPr>
      <t>pk-pk</t>
    </r>
  </si>
  <si>
    <r>
      <rPr>
        <sz val="11"/>
        <color theme="1"/>
        <rFont val="Calibri"/>
        <family val="2"/>
      </rPr>
      <t>μ</t>
    </r>
    <r>
      <rPr>
        <sz val="11"/>
        <color theme="1"/>
        <rFont val="Calibri"/>
        <family val="2"/>
        <scheme val="minor"/>
      </rPr>
      <t>H</t>
    </r>
  </si>
  <si>
    <t>μH</t>
  </si>
  <si>
    <t>Selected Effective OUT pin Capacitance C3</t>
  </si>
  <si>
    <t>Step 6: Feedback and Compensation Design</t>
  </si>
  <si>
    <t>iL_peak_Vinmin</t>
  </si>
  <si>
    <t>il_peak_Vinnom</t>
  </si>
  <si>
    <t>iL_peak_Vinmax</t>
  </si>
  <si>
    <t xml:space="preserve"> Selected Inductor Peak-to-Peak Current Ripple</t>
  </si>
  <si>
    <t>Output Capacitor RMS Current</t>
  </si>
  <si>
    <t>μF</t>
  </si>
  <si>
    <t>Bottom Resistor for Feedback Voltage Divider R4</t>
  </si>
  <si>
    <t>Calculated Top Resistor for Voltage Divider R6</t>
  </si>
  <si>
    <t>Load Pole Frequency</t>
  </si>
  <si>
    <r>
      <t>C</t>
    </r>
    <r>
      <rPr>
        <vertAlign val="subscript"/>
        <sz val="11"/>
        <color theme="1"/>
        <rFont val="Calibri"/>
        <family val="2"/>
        <scheme val="minor"/>
      </rPr>
      <t>OUT</t>
    </r>
    <r>
      <rPr>
        <sz val="11"/>
        <color theme="1"/>
        <rFont val="Calibri"/>
        <family val="2"/>
        <scheme val="minor"/>
      </rPr>
      <t xml:space="preserve"> ESR Zero Frequency</t>
    </r>
  </si>
  <si>
    <t>Boost RHP Zero Frequency</t>
  </si>
  <si>
    <t>Schematic</t>
  </si>
  <si>
    <t>Bode Plot</t>
  </si>
  <si>
    <t>Recommended Minimum Effective Output Capacitance</t>
  </si>
  <si>
    <t xml:space="preserve"> Recommended Minimum Input Capacitance</t>
  </si>
  <si>
    <t>Current limit resistor R5</t>
  </si>
  <si>
    <t xml:space="preserve"> Recommended Compensation pole capacitor Cp</t>
  </si>
  <si>
    <t>Selected Cp</t>
  </si>
  <si>
    <t>Loop compensation zero frequency</t>
  </si>
  <si>
    <t>Loop compensation pole frequency</t>
  </si>
  <si>
    <t>Calculated voltage undershoot for the load current step</t>
  </si>
  <si>
    <t>Inductor core &amp; AC Pd</t>
  </si>
  <si>
    <t>IC Loss</t>
  </si>
  <si>
    <t>iL_RMS_Vinnom</t>
  </si>
  <si>
    <r>
      <t>h</t>
    </r>
    <r>
      <rPr>
        <sz val="11"/>
        <rFont val="Calibri"/>
        <family val="2"/>
        <scheme val="minor"/>
      </rPr>
      <t xml:space="preserve"> - calculated</t>
    </r>
  </si>
  <si>
    <t>°C/W</t>
  </si>
  <si>
    <r>
      <t>Ɵ</t>
    </r>
    <r>
      <rPr>
        <sz val="11"/>
        <rFont val="Calibri"/>
        <family val="2"/>
        <scheme val="minor"/>
      </rPr>
      <t>JA</t>
    </r>
  </si>
  <si>
    <t>Inductor DCR Pd</t>
  </si>
  <si>
    <t xml:space="preserve">Recommended Inductance L1 Value  </t>
  </si>
  <si>
    <t>Recommended Compensation Resistor R2</t>
  </si>
  <si>
    <t>Recommended Compensation  capacitor C5</t>
  </si>
  <si>
    <t>Selected R2</t>
  </si>
  <si>
    <t>Selected C5</t>
  </si>
  <si>
    <t>(Optional)Resistor R7</t>
  </si>
  <si>
    <t>(Optional) Feedforward Zero Frequency</t>
  </si>
  <si>
    <t>TPS61378-Q1 Temperature Rise</t>
  </si>
  <si>
    <t>5-9 1A</t>
  </si>
  <si>
    <t>5-9 0.5A</t>
  </si>
  <si>
    <t>400k</t>
  </si>
  <si>
    <t>fp2p gain</t>
  </si>
  <si>
    <t>fp2p phase</t>
  </si>
  <si>
    <t>SLP1gain</t>
  </si>
  <si>
    <t>SLP1phase</t>
  </si>
  <si>
    <t>w</t>
  </si>
  <si>
    <t>G(iw)</t>
  </si>
  <si>
    <t>SLM</t>
  </si>
  <si>
    <t>Se</t>
  </si>
  <si>
    <t>Sn</t>
  </si>
  <si>
    <t>QL</t>
  </si>
  <si>
    <t>wl</t>
  </si>
  <si>
    <t>Fa</t>
  </si>
  <si>
    <t>Fb</t>
  </si>
  <si>
    <t>Slope Compensation</t>
  </si>
  <si>
    <t>Se1</t>
  </si>
  <si>
    <t>Vslope</t>
  </si>
  <si>
    <t xml:space="preserve">freq                    </t>
  </si>
  <si>
    <t xml:space="preserve">loop_Gain               </t>
  </si>
  <si>
    <t xml:space="preserve">loop_Phase              </t>
  </si>
  <si>
    <t>Simplis data</t>
  </si>
  <si>
    <t>Vin:5V, Vout:9V, 1A</t>
  </si>
  <si>
    <t>L:1uH, Cout:13uF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</si>
</sst>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
    <numFmt numFmtId="165" formatCode="0.00000_ "/>
    <numFmt numFmtId="166" formatCode="0.00000000"/>
    <numFmt numFmtId="167" formatCode="0.0"/>
    <numFmt numFmtId="168" formatCode="0.0%"/>
    <numFmt numFmtId="169" formatCode="0.000"/>
    <numFmt numFmtId="170" formatCode="0.000000000000"/>
  </numFmts>
  <fonts count="39" x14ac:knownFonts="1">
    <font>
      <sz val="11"/>
      <color theme="1"/>
      <name val="Calibri"/>
      <family val="2"/>
      <scheme val="minor"/>
    </font>
    <font>
      <b/>
      <sz val="11"/>
      <color theme="0"/>
      <name val="Calibri"/>
      <family val="2"/>
      <scheme val="minor"/>
    </font>
    <font>
      <b/>
      <sz val="11"/>
      <color theme="1"/>
      <name val="Calibri"/>
      <family val="2"/>
      <scheme val="minor"/>
    </font>
    <font>
      <sz val="26"/>
      <color theme="0"/>
      <name val="Calibri"/>
      <family val="2"/>
      <scheme val="minor"/>
    </font>
    <font>
      <sz val="18"/>
      <color theme="3" tint="0.39997558519241921"/>
      <name val="Calibri"/>
      <family val="2"/>
      <scheme val="minor"/>
    </font>
    <font>
      <sz val="18"/>
      <color theme="1"/>
      <name val="Calibri"/>
      <family val="2"/>
      <scheme val="minor"/>
    </font>
    <font>
      <sz val="11"/>
      <color theme="1"/>
      <name val="Arial"/>
      <family val="2"/>
    </font>
    <font>
      <sz val="9"/>
      <color indexed="81"/>
      <name val="Tahoma"/>
      <family val="2"/>
    </font>
    <font>
      <b/>
      <sz val="9"/>
      <color indexed="81"/>
      <name val="Tahoma"/>
      <family val="2"/>
    </font>
    <font>
      <sz val="11"/>
      <color theme="0"/>
      <name val="Calibri"/>
      <family val="2"/>
      <scheme val="minor"/>
    </font>
    <font>
      <sz val="11"/>
      <color rgb="FFFF0000"/>
      <name val="Calibri"/>
      <family val="2"/>
      <scheme val="minor"/>
    </font>
    <font>
      <b/>
      <sz val="12"/>
      <color rgb="FF0025C0"/>
      <name val="Arial"/>
      <family val="2"/>
    </font>
    <font>
      <sz val="16"/>
      <color theme="0"/>
      <name val="Arial"/>
      <family val="2"/>
    </font>
    <font>
      <sz val="11"/>
      <color rgb="FF00B050"/>
      <name val="Calibri"/>
      <family val="2"/>
      <scheme val="minor"/>
    </font>
    <font>
      <sz val="10"/>
      <name val="Arial"/>
      <family val="2"/>
    </font>
    <font>
      <sz val="10"/>
      <name val="Calibri"/>
      <family val="2"/>
    </font>
    <font>
      <sz val="10"/>
      <name val="Symbol"/>
      <family val="1"/>
      <charset val="2"/>
    </font>
    <font>
      <b/>
      <sz val="11"/>
      <color rgb="FF0000FF"/>
      <name val="Calibri"/>
      <family val="2"/>
      <scheme val="minor"/>
    </font>
    <font>
      <sz val="11"/>
      <name val="Calibri"/>
      <family val="2"/>
      <scheme val="minor"/>
    </font>
    <font>
      <sz val="11"/>
      <color rgb="FF1F497D"/>
      <name val="Calibri"/>
      <family val="2"/>
    </font>
    <font>
      <sz val="11"/>
      <color theme="1"/>
      <name val="Calibri"/>
      <family val="2"/>
      <scheme val="minor"/>
    </font>
    <font>
      <sz val="10"/>
      <name val="Calibri"/>
      <family val="2"/>
      <scheme val="minor"/>
    </font>
    <font>
      <u/>
      <sz val="11"/>
      <color theme="10"/>
      <name val="Calibri"/>
      <family val="2"/>
      <scheme val="minor"/>
    </font>
    <font>
      <sz val="11"/>
      <color theme="0" tint="-0.34998626667073579"/>
      <name val="Calibri"/>
      <family val="2"/>
    </font>
    <font>
      <b/>
      <sz val="10"/>
      <color indexed="53"/>
      <name val="Arial"/>
      <family val="2"/>
    </font>
    <font>
      <sz val="11"/>
      <color theme="0"/>
      <name val="Calibri"/>
      <family val="2"/>
    </font>
    <font>
      <sz val="11"/>
      <color theme="0" tint="-0.34998626667073579"/>
      <name val="Calibri"/>
      <family val="2"/>
      <scheme val="minor"/>
    </font>
    <font>
      <b/>
      <sz val="11"/>
      <color theme="0" tint="-0.34998626667073579"/>
      <name val="Calibri"/>
      <family val="2"/>
      <scheme val="minor"/>
    </font>
    <font>
      <b/>
      <sz val="12"/>
      <color theme="1"/>
      <name val="Arial"/>
      <family val="2"/>
    </font>
    <font>
      <sz val="9"/>
      <color indexed="10"/>
      <name val="Tahoma"/>
      <family val="2"/>
    </font>
    <font>
      <vertAlign val="subscript"/>
      <sz val="11"/>
      <color theme="1"/>
      <name val="Calibri"/>
      <family val="2"/>
      <scheme val="minor"/>
    </font>
    <font>
      <sz val="11"/>
      <color theme="1"/>
      <name val="Calibri"/>
      <family val="2"/>
    </font>
    <font>
      <sz val="9"/>
      <color indexed="81"/>
      <name val="Calibri"/>
      <family val="2"/>
    </font>
    <font>
      <b/>
      <sz val="11"/>
      <color theme="9" tint="-0.249977111117893"/>
      <name val="Calibri"/>
      <family val="2"/>
      <scheme val="minor"/>
    </font>
    <font>
      <sz val="11"/>
      <name val="Symbol"/>
      <family val="1"/>
      <charset val="2"/>
    </font>
    <font>
      <sz val="11"/>
      <name val="Calibri"/>
      <family val="2"/>
    </font>
    <font>
      <sz val="9"/>
      <color indexed="10"/>
      <name val="Calibri"/>
      <family val="2"/>
    </font>
    <font>
      <sz val="10"/>
      <color theme="0"/>
      <name val="Arial"/>
      <family val="2"/>
    </font>
    <font>
      <b/>
      <sz val="9"/>
      <color indexed="10"/>
      <name val="Cambria"/>
      <family val="1"/>
    </font>
  </fonts>
  <fills count="17">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
      <patternFill patternType="solid">
        <fgColor theme="3" tint="0.59999389629810485"/>
        <bgColor indexed="64"/>
      </patternFill>
    </fill>
    <fill>
      <patternFill patternType="solid">
        <fgColor rgb="FFFFC000"/>
        <bgColor indexed="64"/>
      </patternFill>
    </fill>
    <fill>
      <patternFill patternType="solid">
        <fgColor theme="8"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s>
  <cellStyleXfs count="4">
    <xf numFmtId="0" fontId="0" fillId="0" borderId="0"/>
    <xf numFmtId="0" fontId="14" fillId="0" borderId="0"/>
    <xf numFmtId="9" fontId="20" fillId="0" borderId="0" applyFont="0" applyFill="0" applyBorder="0" applyAlignment="0" applyProtection="0"/>
    <xf numFmtId="0" fontId="22" fillId="0" borderId="0" applyNumberFormat="0" applyFill="0" applyBorder="0" applyAlignment="0" applyProtection="0"/>
  </cellStyleXfs>
  <cellXfs count="284">
    <xf numFmtId="0" fontId="0" fillId="0" borderId="0" xfId="0"/>
    <xf numFmtId="0" fontId="4" fillId="4" borderId="0" xfId="0" applyFont="1" applyFill="1" applyAlignment="1">
      <alignment vertical="center"/>
    </xf>
    <xf numFmtId="0" fontId="1" fillId="4" borderId="0" xfId="0" applyFont="1" applyFill="1" applyAlignment="1">
      <alignment horizontal="right"/>
    </xf>
    <xf numFmtId="0" fontId="0" fillId="0" borderId="1" xfId="0" applyBorder="1"/>
    <xf numFmtId="0" fontId="0" fillId="0" borderId="1" xfId="0" applyFill="1" applyBorder="1"/>
    <xf numFmtId="2" fontId="0" fillId="0" borderId="0" xfId="0" applyNumberFormat="1"/>
    <xf numFmtId="2" fontId="0" fillId="0" borderId="1" xfId="0" applyNumberFormat="1" applyBorder="1"/>
    <xf numFmtId="0" fontId="0" fillId="6" borderId="0" xfId="0" applyFill="1"/>
    <xf numFmtId="0" fontId="0" fillId="0" borderId="2" xfId="0" applyBorder="1"/>
    <xf numFmtId="0" fontId="0" fillId="0" borderId="3" xfId="0" applyBorder="1"/>
    <xf numFmtId="0" fontId="0" fillId="9" borderId="3" xfId="0" applyFill="1" applyBorder="1"/>
    <xf numFmtId="0" fontId="0" fillId="10" borderId="3" xfId="0" applyFill="1" applyBorder="1"/>
    <xf numFmtId="0" fontId="0" fillId="0" borderId="5" xfId="0" applyBorder="1" applyAlignment="1">
      <alignment wrapText="1"/>
    </xf>
    <xf numFmtId="0" fontId="0" fillId="0" borderId="0" xfId="0" applyBorder="1" applyAlignment="1">
      <alignment wrapText="1"/>
    </xf>
    <xf numFmtId="0" fontId="0" fillId="7" borderId="0" xfId="0" applyFill="1" applyBorder="1" applyAlignment="1">
      <alignment wrapText="1"/>
    </xf>
    <xf numFmtId="0" fontId="0" fillId="8" borderId="0" xfId="0" applyFill="1" applyBorder="1" applyAlignment="1">
      <alignment horizontal="center" wrapText="1"/>
    </xf>
    <xf numFmtId="0" fontId="0" fillId="8" borderId="0" xfId="0" applyFill="1" applyBorder="1" applyAlignment="1">
      <alignment wrapText="1"/>
    </xf>
    <xf numFmtId="0" fontId="0" fillId="9" borderId="0" xfId="0" applyFill="1" applyBorder="1" applyAlignment="1">
      <alignment wrapText="1"/>
    </xf>
    <xf numFmtId="0" fontId="0" fillId="10" borderId="0" xfId="0" applyFill="1" applyBorder="1" applyAlignment="1">
      <alignment wrapText="1"/>
    </xf>
    <xf numFmtId="0" fontId="0" fillId="11" borderId="0" xfId="0" applyFill="1" applyBorder="1" applyAlignment="1">
      <alignment wrapText="1"/>
    </xf>
    <xf numFmtId="0" fontId="0" fillId="11" borderId="6" xfId="0" applyFill="1" applyBorder="1" applyAlignment="1">
      <alignment wrapText="1"/>
    </xf>
    <xf numFmtId="0" fontId="0" fillId="12" borderId="0" xfId="0" applyFill="1" applyBorder="1" applyAlignment="1">
      <alignment wrapText="1"/>
    </xf>
    <xf numFmtId="0" fontId="0" fillId="12" borderId="6" xfId="0" applyFill="1" applyBorder="1" applyAlignment="1">
      <alignment wrapText="1"/>
    </xf>
    <xf numFmtId="0" fontId="0" fillId="2" borderId="0" xfId="0" applyFill="1"/>
    <xf numFmtId="0" fontId="0" fillId="0" borderId="5" xfId="0" applyBorder="1"/>
    <xf numFmtId="0" fontId="0" fillId="0" borderId="0" xfId="0" applyBorder="1"/>
    <xf numFmtId="164" fontId="0" fillId="0" borderId="0" xfId="0" applyNumberFormat="1" applyBorder="1"/>
    <xf numFmtId="165" fontId="0" fillId="0" borderId="0" xfId="0" applyNumberFormat="1" applyBorder="1"/>
    <xf numFmtId="166" fontId="0" fillId="0" borderId="0" xfId="0" applyNumberFormat="1"/>
    <xf numFmtId="164" fontId="0" fillId="0" borderId="0" xfId="0" applyNumberFormat="1"/>
    <xf numFmtId="1" fontId="0" fillId="0" borderId="0" xfId="0" applyNumberFormat="1" applyBorder="1"/>
    <xf numFmtId="0" fontId="0" fillId="0" borderId="0" xfId="0" applyFill="1"/>
    <xf numFmtId="1" fontId="0" fillId="0" borderId="0" xfId="0" applyNumberFormat="1" applyFill="1" applyBorder="1"/>
    <xf numFmtId="0" fontId="6" fillId="0" borderId="0" xfId="0" applyFont="1"/>
    <xf numFmtId="2" fontId="0" fillId="6" borderId="0" xfId="0" applyNumberFormat="1" applyFill="1"/>
    <xf numFmtId="0" fontId="2" fillId="13" borderId="0" xfId="0" applyFont="1" applyFill="1" applyBorder="1"/>
    <xf numFmtId="0" fontId="0" fillId="13" borderId="0" xfId="0" applyFill="1" applyBorder="1"/>
    <xf numFmtId="1" fontId="2" fillId="13" borderId="0" xfId="0" applyNumberFormat="1" applyFont="1" applyFill="1" applyBorder="1"/>
    <xf numFmtId="0" fontId="0" fillId="13" borderId="0" xfId="0" applyFill="1"/>
    <xf numFmtId="0" fontId="9" fillId="13" borderId="0" xfId="0" applyFont="1" applyFill="1"/>
    <xf numFmtId="1" fontId="0" fillId="0" borderId="0" xfId="0" applyNumberFormat="1"/>
    <xf numFmtId="0" fontId="0" fillId="0" borderId="0" xfId="0" applyFill="1" applyBorder="1"/>
    <xf numFmtId="1" fontId="0" fillId="0" borderId="0" xfId="0" applyNumberFormat="1" applyFill="1"/>
    <xf numFmtId="1" fontId="0" fillId="14" borderId="0" xfId="0" applyNumberFormat="1" applyFill="1" applyBorder="1"/>
    <xf numFmtId="0" fontId="0" fillId="3" borderId="1" xfId="0" applyFill="1" applyBorder="1" applyProtection="1">
      <protection locked="0"/>
    </xf>
    <xf numFmtId="0" fontId="10" fillId="0" borderId="0" xfId="0" applyFont="1"/>
    <xf numFmtId="0" fontId="4" fillId="3" borderId="10" xfId="0" applyFont="1" applyFill="1" applyBorder="1" applyAlignment="1">
      <alignment vertical="center"/>
    </xf>
    <xf numFmtId="0" fontId="12" fillId="13" borderId="0" xfId="0" applyFont="1" applyFill="1" applyBorder="1" applyAlignment="1" applyProtection="1">
      <alignment vertical="center"/>
    </xf>
    <xf numFmtId="0" fontId="6" fillId="13" borderId="0" xfId="0" applyFont="1" applyFill="1" applyProtection="1"/>
    <xf numFmtId="168" fontId="6" fillId="13" borderId="1" xfId="0" applyNumberFormat="1" applyFont="1" applyFill="1" applyBorder="1" applyAlignment="1" applyProtection="1">
      <alignment vertical="center"/>
    </xf>
    <xf numFmtId="0" fontId="0" fillId="13" borderId="0" xfId="0" applyFont="1" applyFill="1"/>
    <xf numFmtId="0" fontId="0" fillId="0" borderId="1" xfId="0" applyBorder="1" applyAlignment="1">
      <alignment horizontal="left"/>
    </xf>
    <xf numFmtId="0" fontId="10" fillId="8" borderId="0" xfId="0" applyFont="1" applyFill="1"/>
    <xf numFmtId="0" fontId="0" fillId="0" borderId="0" xfId="0" applyAlignment="1">
      <alignment horizontal="center"/>
    </xf>
    <xf numFmtId="0" fontId="6" fillId="13" borderId="13" xfId="0" applyFont="1" applyFill="1" applyBorder="1" applyAlignment="1" applyProtection="1">
      <alignment vertical="center"/>
    </xf>
    <xf numFmtId="0" fontId="0" fillId="11" borderId="0" xfId="0" applyFill="1"/>
    <xf numFmtId="164" fontId="0" fillId="11" borderId="0" xfId="0" applyNumberFormat="1" applyFill="1" applyBorder="1"/>
    <xf numFmtId="164" fontId="0" fillId="11" borderId="6" xfId="0" applyNumberFormat="1" applyFill="1" applyBorder="1"/>
    <xf numFmtId="0" fontId="0" fillId="11" borderId="5" xfId="0" applyFill="1" applyBorder="1"/>
    <xf numFmtId="1" fontId="0" fillId="11" borderId="0" xfId="0" applyNumberFormat="1" applyFill="1" applyBorder="1"/>
    <xf numFmtId="0" fontId="0" fillId="11" borderId="0" xfId="0" applyFill="1" applyBorder="1"/>
    <xf numFmtId="165" fontId="0" fillId="11" borderId="0" xfId="0" applyNumberFormat="1" applyFill="1" applyBorder="1"/>
    <xf numFmtId="166" fontId="0" fillId="11" borderId="0" xfId="0" applyNumberFormat="1" applyFill="1"/>
    <xf numFmtId="164" fontId="0" fillId="11" borderId="0" xfId="0" applyNumberFormat="1" applyFill="1"/>
    <xf numFmtId="2" fontId="0" fillId="11" borderId="0" xfId="0" applyNumberFormat="1" applyFill="1"/>
    <xf numFmtId="1" fontId="0" fillId="11" borderId="0" xfId="0" applyNumberFormat="1" applyFill="1"/>
    <xf numFmtId="0" fontId="13" fillId="8" borderId="0" xfId="0" applyFont="1" applyFill="1"/>
    <xf numFmtId="0" fontId="0" fillId="0" borderId="15" xfId="0" applyFill="1" applyBorder="1" applyAlignment="1">
      <alignment wrapText="1"/>
    </xf>
    <xf numFmtId="0" fontId="15" fillId="0" borderId="1" xfId="0" applyFont="1" applyBorder="1"/>
    <xf numFmtId="0" fontId="0" fillId="0" borderId="1" xfId="0" applyBorder="1" applyAlignment="1">
      <alignment wrapText="1"/>
    </xf>
    <xf numFmtId="0" fontId="14" fillId="0" borderId="1" xfId="1" applyBorder="1"/>
    <xf numFmtId="0" fontId="0" fillId="0" borderId="20" xfId="0" applyFill="1" applyBorder="1" applyAlignment="1">
      <alignment wrapText="1"/>
    </xf>
    <xf numFmtId="0" fontId="0" fillId="0" borderId="21" xfId="0" applyBorder="1"/>
    <xf numFmtId="0" fontId="0" fillId="0" borderId="21" xfId="0" applyBorder="1" applyAlignment="1">
      <alignment wrapText="1"/>
    </xf>
    <xf numFmtId="0" fontId="0" fillId="0" borderId="1" xfId="0" applyFont="1" applyFill="1" applyBorder="1"/>
    <xf numFmtId="0" fontId="0" fillId="0" borderId="1" xfId="0" applyFont="1" applyBorder="1" applyAlignment="1">
      <alignment wrapText="1"/>
    </xf>
    <xf numFmtId="0" fontId="16" fillId="0" borderId="1" xfId="0" applyFont="1" applyFill="1" applyBorder="1" applyAlignment="1">
      <alignment wrapText="1"/>
    </xf>
    <xf numFmtId="0" fontId="0" fillId="13" borderId="1" xfId="0" applyFill="1" applyBorder="1" applyAlignment="1" applyProtection="1">
      <alignment horizontal="left"/>
      <protection locked="0"/>
    </xf>
    <xf numFmtId="0" fontId="0" fillId="0" borderId="22" xfId="0" applyFill="1" applyBorder="1" applyAlignment="1">
      <alignment wrapText="1"/>
    </xf>
    <xf numFmtId="0" fontId="10" fillId="0" borderId="15" xfId="0" applyFont="1" applyFill="1" applyBorder="1" applyAlignment="1">
      <alignment wrapText="1"/>
    </xf>
    <xf numFmtId="0" fontId="0" fillId="0" borderId="23" xfId="0" applyFill="1" applyBorder="1"/>
    <xf numFmtId="0" fontId="0" fillId="0" borderId="15" xfId="0" applyFont="1" applyFill="1" applyBorder="1" applyAlignment="1">
      <alignment wrapText="1"/>
    </xf>
    <xf numFmtId="0" fontId="10" fillId="0" borderId="1" xfId="0" applyFont="1" applyBorder="1"/>
    <xf numFmtId="0" fontId="0" fillId="3" borderId="1" xfId="0" applyFill="1" applyBorder="1" applyAlignment="1" applyProtection="1">
      <alignment horizontal="left"/>
      <protection locked="0"/>
    </xf>
    <xf numFmtId="0" fontId="10" fillId="8" borderId="0" xfId="0" applyFont="1" applyFill="1" applyBorder="1" applyAlignment="1">
      <alignment horizontal="center" wrapText="1"/>
    </xf>
    <xf numFmtId="0" fontId="0" fillId="0" borderId="1" xfId="0" applyBorder="1" applyAlignment="1">
      <alignment horizontal="center"/>
    </xf>
    <xf numFmtId="0" fontId="18" fillId="0" borderId="1" xfId="0" applyFont="1" applyFill="1" applyBorder="1"/>
    <xf numFmtId="0" fontId="0" fillId="4" borderId="1" xfId="0" applyFill="1" applyBorder="1"/>
    <xf numFmtId="0" fontId="22" fillId="0" borderId="0" xfId="3"/>
    <xf numFmtId="0" fontId="0" fillId="8" borderId="1" xfId="0" applyFill="1" applyBorder="1"/>
    <xf numFmtId="10" fontId="20" fillId="8" borderId="1" xfId="2" applyNumberFormat="1" applyFont="1" applyFill="1" applyBorder="1"/>
    <xf numFmtId="10" fontId="0" fillId="8" borderId="1" xfId="0" applyNumberFormat="1" applyFill="1" applyBorder="1"/>
    <xf numFmtId="168" fontId="0" fillId="8" borderId="1" xfId="0" applyNumberFormat="1" applyFill="1" applyBorder="1"/>
    <xf numFmtId="0" fontId="0" fillId="0" borderId="0" xfId="0" applyFont="1"/>
    <xf numFmtId="0" fontId="9" fillId="13" borderId="0" xfId="0" applyFont="1" applyFill="1" applyBorder="1"/>
    <xf numFmtId="0" fontId="9" fillId="0" borderId="0" xfId="0" applyFont="1"/>
    <xf numFmtId="0" fontId="23" fillId="0" borderId="9" xfId="0" applyFont="1" applyBorder="1" applyAlignment="1">
      <alignment vertical="center" wrapText="1"/>
    </xf>
    <xf numFmtId="0" fontId="0" fillId="0" borderId="1" xfId="0" applyFill="1" applyBorder="1" applyAlignment="1">
      <alignment wrapText="1"/>
    </xf>
    <xf numFmtId="0" fontId="19" fillId="0" borderId="0" xfId="0" applyFont="1" applyBorder="1" applyAlignment="1">
      <alignment vertical="center" wrapText="1"/>
    </xf>
    <xf numFmtId="0" fontId="0" fillId="0" borderId="24" xfId="0" applyFill="1" applyBorder="1" applyAlignment="1">
      <alignment wrapText="1"/>
    </xf>
    <xf numFmtId="0" fontId="15" fillId="0" borderId="21" xfId="0" applyFont="1" applyBorder="1"/>
    <xf numFmtId="0" fontId="0" fillId="0" borderId="25" xfId="0" applyFill="1" applyBorder="1" applyAlignment="1">
      <alignment wrapText="1"/>
    </xf>
    <xf numFmtId="0" fontId="15" fillId="0" borderId="14" xfId="0" applyFont="1" applyBorder="1"/>
    <xf numFmtId="0" fontId="0" fillId="0" borderId="14" xfId="0" applyBorder="1" applyAlignment="1">
      <alignment wrapText="1"/>
    </xf>
    <xf numFmtId="169" fontId="0" fillId="3" borderId="14" xfId="0" applyNumberFormat="1" applyFill="1" applyBorder="1" applyAlignment="1" applyProtection="1">
      <alignment horizontal="left"/>
      <protection locked="0"/>
    </xf>
    <xf numFmtId="2" fontId="0" fillId="3" borderId="1" xfId="0" applyNumberFormat="1" applyFill="1" applyBorder="1" applyAlignment="1" applyProtection="1">
      <alignment horizontal="left"/>
      <protection locked="0"/>
    </xf>
    <xf numFmtId="169" fontId="14" fillId="15" borderId="1" xfId="1" applyNumberFormat="1" applyFill="1" applyBorder="1" applyAlignment="1">
      <alignment horizontal="left"/>
    </xf>
    <xf numFmtId="11" fontId="0" fillId="15" borderId="1" xfId="0" applyNumberFormat="1" applyFill="1" applyBorder="1" applyAlignment="1" applyProtection="1">
      <alignment horizontal="left"/>
      <protection locked="0"/>
    </xf>
    <xf numFmtId="167" fontId="0" fillId="15" borderId="21" xfId="0" applyNumberFormat="1" applyFill="1" applyBorder="1" applyAlignment="1" applyProtection="1">
      <alignment horizontal="left"/>
      <protection locked="0"/>
    </xf>
    <xf numFmtId="2" fontId="0" fillId="15" borderId="21" xfId="0" applyNumberFormat="1" applyFill="1" applyBorder="1" applyAlignment="1" applyProtection="1">
      <alignment horizontal="left"/>
      <protection locked="0"/>
    </xf>
    <xf numFmtId="0" fontId="23" fillId="0" borderId="0" xfId="0" applyFont="1" applyBorder="1" applyAlignment="1">
      <alignment vertical="center" wrapText="1"/>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xf numFmtId="0" fontId="23" fillId="0" borderId="5" xfId="0" applyFont="1" applyBorder="1" applyAlignment="1">
      <alignment vertical="center" wrapText="1"/>
    </xf>
    <xf numFmtId="0" fontId="23" fillId="0" borderId="6" xfId="0" applyFont="1" applyBorder="1" applyAlignment="1">
      <alignmen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167" fontId="0" fillId="15" borderId="1" xfId="0" applyNumberFormat="1" applyFill="1" applyBorder="1" applyAlignment="1" applyProtection="1">
      <alignment horizontal="left"/>
      <protection locked="0"/>
    </xf>
    <xf numFmtId="0" fontId="0" fillId="15" borderId="1" xfId="0" applyFill="1" applyBorder="1" applyAlignment="1">
      <alignment horizontal="left"/>
    </xf>
    <xf numFmtId="0" fontId="25" fillId="0" borderId="0" xfId="0" applyFont="1" applyBorder="1" applyAlignment="1">
      <alignment vertical="center" wrapText="1"/>
    </xf>
    <xf numFmtId="0" fontId="9" fillId="0" borderId="0" xfId="0" applyFont="1" applyBorder="1"/>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168" fontId="0" fillId="0" borderId="1" xfId="0" applyNumberFormat="1" applyFont="1" applyFill="1" applyBorder="1" applyAlignment="1">
      <alignment horizontal="left"/>
    </xf>
    <xf numFmtId="0" fontId="0" fillId="0" borderId="21" xfId="0" applyFill="1" applyBorder="1"/>
    <xf numFmtId="167" fontId="0" fillId="13" borderId="23" xfId="0" applyNumberFormat="1" applyFill="1" applyBorder="1" applyAlignment="1" applyProtection="1">
      <alignment horizontal="left"/>
      <protection locked="0"/>
    </xf>
    <xf numFmtId="0" fontId="0" fillId="0" borderId="23" xfId="0" applyBorder="1" applyAlignment="1">
      <alignment wrapText="1"/>
    </xf>
    <xf numFmtId="0" fontId="17" fillId="0" borderId="16" xfId="0" applyFont="1" applyBorder="1"/>
    <xf numFmtId="0" fontId="0" fillId="0" borderId="17" xfId="0" applyBorder="1" applyAlignment="1"/>
    <xf numFmtId="0" fontId="0" fillId="0" borderId="18" xfId="0" applyBorder="1" applyAlignment="1"/>
    <xf numFmtId="2" fontId="0" fillId="0" borderId="1" xfId="0" applyNumberFormat="1" applyBorder="1" applyAlignment="1">
      <alignment horizontal="left"/>
    </xf>
    <xf numFmtId="167" fontId="0" fillId="0" borderId="1" xfId="0" applyNumberFormat="1" applyBorder="1" applyAlignment="1">
      <alignment horizontal="left"/>
    </xf>
    <xf numFmtId="2" fontId="0" fillId="0" borderId="21" xfId="0" applyNumberFormat="1" applyBorder="1" applyAlignment="1">
      <alignment horizontal="left"/>
    </xf>
    <xf numFmtId="2" fontId="0" fillId="0" borderId="0" xfId="0" applyNumberFormat="1" applyAlignment="1">
      <alignment horizontal="left"/>
    </xf>
    <xf numFmtId="10" fontId="0" fillId="0" borderId="1" xfId="2" applyNumberFormat="1" applyFont="1" applyBorder="1" applyAlignment="1">
      <alignment horizontal="left"/>
    </xf>
    <xf numFmtId="2" fontId="20" fillId="15" borderId="1" xfId="0" applyNumberFormat="1" applyFont="1" applyFill="1" applyBorder="1" applyAlignment="1">
      <alignment horizontal="left"/>
    </xf>
    <xf numFmtId="2" fontId="20" fillId="0" borderId="1" xfId="0" applyNumberFormat="1" applyFont="1" applyFill="1" applyBorder="1" applyAlignment="1">
      <alignment horizontal="left"/>
    </xf>
    <xf numFmtId="0" fontId="21" fillId="0" borderId="1" xfId="1" applyFont="1" applyFill="1" applyBorder="1" applyAlignment="1">
      <alignment wrapText="1"/>
    </xf>
    <xf numFmtId="0" fontId="21" fillId="0" borderId="1" xfId="1" applyFont="1" applyBorder="1"/>
    <xf numFmtId="0" fontId="21" fillId="0" borderId="1" xfId="1" applyFont="1" applyBorder="1" applyAlignment="1">
      <alignment wrapText="1"/>
    </xf>
    <xf numFmtId="0" fontId="0" fillId="0" borderId="0" xfId="0" applyAlignment="1">
      <alignment horizontal="left"/>
    </xf>
    <xf numFmtId="0" fontId="9" fillId="0" borderId="0" xfId="0" applyFont="1" applyFill="1" applyBorder="1"/>
    <xf numFmtId="0" fontId="9" fillId="0" borderId="0" xfId="0" applyFont="1" applyFill="1" applyBorder="1" applyAlignment="1">
      <alignment horizontal="center"/>
    </xf>
    <xf numFmtId="0" fontId="26" fillId="0" borderId="1" xfId="0" applyFont="1" applyBorder="1"/>
    <xf numFmtId="0" fontId="26" fillId="0" borderId="0" xfId="0" applyFont="1"/>
    <xf numFmtId="0" fontId="27" fillId="0" borderId="1" xfId="0" applyFont="1" applyBorder="1" applyAlignment="1">
      <alignment wrapText="1"/>
    </xf>
    <xf numFmtId="0" fontId="27" fillId="0" borderId="1" xfId="0" applyFont="1" applyBorder="1"/>
    <xf numFmtId="0" fontId="27" fillId="0" borderId="1" xfId="0" applyFont="1" applyBorder="1" applyAlignment="1">
      <alignment horizontal="left"/>
    </xf>
    <xf numFmtId="0" fontId="0" fillId="8" borderId="14" xfId="0" applyFill="1" applyBorder="1"/>
    <xf numFmtId="0" fontId="0" fillId="4" borderId="21" xfId="0" applyFill="1" applyBorder="1"/>
    <xf numFmtId="0" fontId="0" fillId="13" borderId="0" xfId="0" applyFont="1" applyFill="1" applyBorder="1"/>
    <xf numFmtId="0" fontId="28" fillId="13" borderId="0" xfId="0" applyFont="1" applyFill="1" applyBorder="1" applyAlignment="1" applyProtection="1">
      <alignment vertical="center"/>
    </xf>
    <xf numFmtId="2" fontId="0" fillId="13" borderId="0" xfId="0" applyNumberFormat="1" applyFont="1" applyFill="1" applyBorder="1"/>
    <xf numFmtId="0" fontId="6" fillId="13" borderId="0" xfId="0" applyFont="1" applyFill="1" applyBorder="1" applyProtection="1"/>
    <xf numFmtId="0" fontId="0" fillId="13" borderId="0" xfId="0" applyFont="1" applyFill="1" applyBorder="1" applyAlignment="1">
      <alignment horizontal="center"/>
    </xf>
    <xf numFmtId="0" fontId="0" fillId="13" borderId="0" xfId="0" applyFont="1" applyFill="1" applyAlignment="1">
      <alignment horizontal="right"/>
    </xf>
    <xf numFmtId="0" fontId="0" fillId="0" borderId="1" xfId="0" applyBorder="1" applyAlignment="1">
      <alignment horizontal="right" vertical="center"/>
    </xf>
    <xf numFmtId="0" fontId="0" fillId="0" borderId="1" xfId="0" applyFill="1" applyBorder="1" applyAlignment="1">
      <alignment horizontal="right" vertical="center"/>
    </xf>
    <xf numFmtId="0" fontId="0" fillId="0" borderId="1" xfId="0" applyFont="1" applyFill="1" applyBorder="1" applyAlignment="1">
      <alignment horizontal="right" vertical="center"/>
    </xf>
    <xf numFmtId="0" fontId="0" fillId="0" borderId="1" xfId="0" applyBorder="1" applyAlignment="1">
      <alignment vertical="center"/>
    </xf>
    <xf numFmtId="0" fontId="0" fillId="13" borderId="1" xfId="0" applyFont="1" applyFill="1" applyBorder="1" applyAlignment="1">
      <alignment horizontal="right" vertical="center"/>
    </xf>
    <xf numFmtId="0" fontId="0" fillId="0" borderId="1" xfId="0" applyFont="1" applyBorder="1" applyAlignment="1">
      <alignment horizontal="right" vertical="center"/>
    </xf>
    <xf numFmtId="2" fontId="0" fillId="0" borderId="1" xfId="0" applyNumberFormat="1" applyBorder="1" applyAlignment="1">
      <alignment vertical="center"/>
    </xf>
    <xf numFmtId="0" fontId="0" fillId="0" borderId="0" xfId="0" applyAlignment="1">
      <alignment horizontal="right" vertical="center"/>
    </xf>
    <xf numFmtId="2" fontId="0" fillId="0" borderId="0" xfId="0" applyNumberFormat="1" applyAlignment="1">
      <alignment vertical="center"/>
    </xf>
    <xf numFmtId="0" fontId="0" fillId="0" borderId="0" xfId="0" applyAlignment="1">
      <alignment vertical="center"/>
    </xf>
    <xf numFmtId="0" fontId="0" fillId="3" borderId="1" xfId="0" applyFill="1" applyBorder="1" applyAlignment="1" applyProtection="1">
      <alignment vertical="center"/>
      <protection locked="0"/>
    </xf>
    <xf numFmtId="2" fontId="0" fillId="3" borderId="1" xfId="0" applyNumberFormat="1" applyFill="1" applyBorder="1" applyAlignment="1" applyProtection="1">
      <alignment vertical="center"/>
      <protection locked="0"/>
    </xf>
    <xf numFmtId="0" fontId="0" fillId="0" borderId="1" xfId="0" applyFill="1" applyBorder="1" applyAlignment="1">
      <alignment vertical="center"/>
    </xf>
    <xf numFmtId="0" fontId="0" fillId="0" borderId="14" xfId="0" applyFill="1" applyBorder="1" applyAlignment="1">
      <alignment horizontal="right" vertical="center"/>
    </xf>
    <xf numFmtId="0" fontId="0" fillId="3" borderId="14" xfId="0" applyFill="1" applyBorder="1" applyAlignment="1" applyProtection="1">
      <alignment vertical="center"/>
      <protection locked="0"/>
    </xf>
    <xf numFmtId="0" fontId="0" fillId="0" borderId="14" xfId="0" applyBorder="1" applyAlignment="1">
      <alignment vertical="center"/>
    </xf>
    <xf numFmtId="4" fontId="0" fillId="0" borderId="1" xfId="0" applyNumberFormat="1" applyBorder="1" applyAlignment="1">
      <alignment vertical="center"/>
    </xf>
    <xf numFmtId="2" fontId="0" fillId="0" borderId="1" xfId="0" applyNumberFormat="1" applyBorder="1" applyAlignment="1">
      <alignment horizontal="right" vertical="center"/>
    </xf>
    <xf numFmtId="0" fontId="0" fillId="0" borderId="1" xfId="0" applyBorder="1" applyAlignment="1">
      <alignment horizontal="left" vertical="center"/>
    </xf>
    <xf numFmtId="0" fontId="0" fillId="0" borderId="0" xfId="0" applyFill="1" applyBorder="1" applyAlignment="1">
      <alignment horizontal="right" vertical="center"/>
    </xf>
    <xf numFmtId="4" fontId="0" fillId="0" borderId="0" xfId="0" applyNumberFormat="1" applyBorder="1" applyAlignment="1">
      <alignment vertical="center"/>
    </xf>
    <xf numFmtId="0" fontId="0" fillId="0" borderId="0" xfId="0" applyFill="1" applyBorder="1" applyAlignment="1">
      <alignment vertical="center"/>
    </xf>
    <xf numFmtId="0" fontId="0" fillId="0" borderId="1" xfId="0" applyFont="1" applyFill="1" applyBorder="1" applyAlignment="1">
      <alignment horizontal="right" vertical="center" wrapText="1"/>
    </xf>
    <xf numFmtId="1" fontId="0" fillId="0" borderId="1" xfId="0" applyNumberFormat="1" applyFont="1" applyFill="1" applyBorder="1" applyAlignment="1">
      <alignment horizontal="right" vertical="center"/>
    </xf>
    <xf numFmtId="0" fontId="0" fillId="0" borderId="1" xfId="0" applyFont="1" applyFill="1" applyBorder="1" applyAlignment="1">
      <alignment vertical="center"/>
    </xf>
    <xf numFmtId="1" fontId="0" fillId="0" borderId="1" xfId="0" applyNumberFormat="1" applyBorder="1" applyAlignment="1">
      <alignment vertical="center"/>
    </xf>
    <xf numFmtId="0" fontId="0" fillId="13" borderId="1" xfId="0" applyFill="1" applyBorder="1" applyAlignment="1">
      <alignment horizontal="right" vertical="center"/>
    </xf>
    <xf numFmtId="0" fontId="2" fillId="0" borderId="1" xfId="0" applyFont="1" applyFill="1" applyBorder="1" applyAlignment="1">
      <alignment horizontal="right" vertical="center"/>
    </xf>
    <xf numFmtId="167" fontId="0" fillId="0" borderId="1" xfId="0" applyNumberFormat="1" applyBorder="1" applyAlignment="1">
      <alignment vertical="center"/>
    </xf>
    <xf numFmtId="0" fontId="6" fillId="13" borderId="1" xfId="0" applyFont="1" applyFill="1" applyBorder="1" applyAlignment="1" applyProtection="1">
      <alignment horizontal="right"/>
    </xf>
    <xf numFmtId="0" fontId="6" fillId="13" borderId="1" xfId="0" applyFont="1" applyFill="1" applyBorder="1" applyAlignment="1" applyProtection="1">
      <alignment horizontal="center" vertical="center"/>
    </xf>
    <xf numFmtId="0" fontId="6" fillId="13" borderId="1" xfId="0" applyFont="1" applyFill="1" applyBorder="1" applyAlignment="1" applyProtection="1">
      <alignment horizontal="left"/>
    </xf>
    <xf numFmtId="167" fontId="0" fillId="13" borderId="1" xfId="0" applyNumberFormat="1" applyFill="1" applyBorder="1" applyAlignment="1">
      <alignment vertical="center"/>
    </xf>
    <xf numFmtId="1" fontId="0" fillId="3" borderId="1" xfId="0" applyNumberFormat="1" applyFill="1" applyBorder="1" applyAlignment="1" applyProtection="1">
      <alignment vertical="center"/>
      <protection locked="0"/>
    </xf>
    <xf numFmtId="0" fontId="11" fillId="13" borderId="11" xfId="0" applyFont="1" applyFill="1" applyBorder="1" applyAlignment="1" applyProtection="1">
      <alignment horizontal="left" vertical="center"/>
    </xf>
    <xf numFmtId="0" fontId="11" fillId="13" borderId="12" xfId="0" applyFont="1" applyFill="1" applyBorder="1" applyAlignment="1" applyProtection="1">
      <alignment horizontal="left" vertical="center"/>
    </xf>
    <xf numFmtId="0" fontId="11" fillId="13" borderId="13" xfId="0" applyFont="1" applyFill="1" applyBorder="1" applyAlignment="1" applyProtection="1">
      <alignment horizontal="left" vertical="center"/>
    </xf>
    <xf numFmtId="0" fontId="1" fillId="4" borderId="0" xfId="0" applyFont="1" applyFill="1" applyAlignment="1">
      <alignment horizontal="center" vertical="center"/>
    </xf>
    <xf numFmtId="0" fontId="0" fillId="4" borderId="0" xfId="0" applyFont="1" applyFill="1" applyBorder="1"/>
    <xf numFmtId="0" fontId="1" fillId="4" borderId="0" xfId="0" applyFont="1" applyFill="1" applyBorder="1"/>
    <xf numFmtId="0" fontId="9" fillId="4" borderId="0" xfId="0" applyFont="1" applyFill="1" applyBorder="1"/>
    <xf numFmtId="2" fontId="9" fillId="4" borderId="0" xfId="0" applyNumberFormat="1" applyFont="1" applyFill="1" applyBorder="1"/>
    <xf numFmtId="0" fontId="0" fillId="4" borderId="0" xfId="0" applyFill="1"/>
    <xf numFmtId="2" fontId="0" fillId="4" borderId="0" xfId="0" applyNumberFormat="1" applyFont="1" applyFill="1"/>
    <xf numFmtId="0" fontId="0" fillId="4" borderId="0" xfId="0" applyFill="1" applyBorder="1"/>
    <xf numFmtId="2" fontId="0" fillId="13" borderId="1" xfId="0" applyNumberFormat="1" applyFill="1" applyBorder="1" applyAlignment="1">
      <alignment vertical="center"/>
    </xf>
    <xf numFmtId="0" fontId="33" fillId="0" borderId="1" xfId="0" applyFont="1" applyFill="1" applyBorder="1" applyAlignment="1">
      <alignment horizontal="right" vertical="center"/>
    </xf>
    <xf numFmtId="0" fontId="33" fillId="0" borderId="1" xfId="0" applyFont="1" applyBorder="1" applyAlignment="1">
      <alignment horizontal="right" vertical="center"/>
    </xf>
    <xf numFmtId="0" fontId="33" fillId="13" borderId="1" xfId="0" applyFont="1" applyFill="1" applyBorder="1" applyAlignment="1">
      <alignment horizontal="right" vertical="center"/>
    </xf>
    <xf numFmtId="167" fontId="0" fillId="0" borderId="1" xfId="0" applyNumberFormat="1" applyFill="1" applyBorder="1" applyAlignment="1">
      <alignment vertical="center"/>
    </xf>
    <xf numFmtId="169" fontId="0" fillId="6" borderId="0" xfId="0" applyNumberFormat="1" applyFill="1"/>
    <xf numFmtId="0" fontId="0" fillId="7" borderId="0" xfId="0" applyFill="1" applyBorder="1" applyAlignment="1">
      <alignment vertical="center" wrapText="1"/>
    </xf>
    <xf numFmtId="167" fontId="0" fillId="0" borderId="0" xfId="0" applyNumberFormat="1"/>
    <xf numFmtId="0" fontId="34" fillId="0" borderId="1" xfId="0" applyFont="1" applyFill="1" applyBorder="1" applyAlignment="1">
      <alignment horizontal="right" vertical="center" wrapText="1"/>
    </xf>
    <xf numFmtId="167" fontId="0" fillId="3" borderId="1" xfId="0" applyNumberFormat="1" applyFill="1" applyBorder="1" applyAlignment="1" applyProtection="1">
      <alignment vertical="center"/>
      <protection locked="0"/>
    </xf>
    <xf numFmtId="0" fontId="18" fillId="0" borderId="23" xfId="0" applyFont="1" applyFill="1" applyBorder="1"/>
    <xf numFmtId="0" fontId="0" fillId="0" borderId="0" xfId="0" applyBorder="1" applyAlignment="1">
      <alignment horizontal="left"/>
    </xf>
    <xf numFmtId="2" fontId="0" fillId="0" borderId="0" xfId="0" applyNumberFormat="1" applyBorder="1" applyAlignment="1">
      <alignment horizontal="left"/>
    </xf>
    <xf numFmtId="0" fontId="0" fillId="0" borderId="1" xfId="0" applyFont="1" applyBorder="1" applyAlignment="1">
      <alignment vertical="center"/>
    </xf>
    <xf numFmtId="49" fontId="35" fillId="0" borderId="1" xfId="0" applyNumberFormat="1" applyFont="1" applyFill="1" applyBorder="1" applyAlignment="1">
      <alignment horizontal="right" vertical="center" wrapText="1"/>
    </xf>
    <xf numFmtId="167" fontId="0" fillId="0" borderId="1" xfId="0" applyNumberFormat="1" applyFont="1" applyFill="1" applyBorder="1" applyAlignment="1">
      <alignment horizontal="right" vertical="center"/>
    </xf>
    <xf numFmtId="0" fontId="31" fillId="0" borderId="1" xfId="0" applyFont="1" applyFill="1" applyBorder="1" applyAlignment="1">
      <alignment vertical="center"/>
    </xf>
    <xf numFmtId="3" fontId="0" fillId="3" borderId="1" xfId="0" applyNumberFormat="1" applyFill="1" applyBorder="1" applyAlignment="1" applyProtection="1">
      <alignment vertical="center"/>
      <protection locked="0"/>
    </xf>
    <xf numFmtId="4" fontId="0" fillId="3" borderId="1" xfId="0" applyNumberFormat="1" applyFill="1" applyBorder="1" applyAlignment="1" applyProtection="1">
      <alignment vertical="center"/>
      <protection locked="0"/>
    </xf>
    <xf numFmtId="1" fontId="0" fillId="3" borderId="1" xfId="0" applyNumberFormat="1" applyFont="1" applyFill="1" applyBorder="1" applyAlignment="1" applyProtection="1">
      <alignment horizontal="right" vertical="center"/>
      <protection locked="0"/>
    </xf>
    <xf numFmtId="167" fontId="0" fillId="3" borderId="1" xfId="0" applyNumberFormat="1" applyFont="1" applyFill="1" applyBorder="1" applyAlignment="1" applyProtection="1">
      <alignment horizontal="right" vertical="center"/>
      <protection locked="0"/>
    </xf>
    <xf numFmtId="2" fontId="0" fillId="13" borderId="0" xfId="0" applyNumberFormat="1" applyFill="1"/>
    <xf numFmtId="0" fontId="9" fillId="13" borderId="0" xfId="0" applyFont="1" applyFill="1" applyAlignment="1">
      <alignment vertical="center"/>
    </xf>
    <xf numFmtId="2" fontId="0" fillId="13" borderId="0" xfId="0" applyNumberFormat="1" applyFill="1" applyAlignment="1">
      <alignment vertical="center"/>
    </xf>
    <xf numFmtId="2" fontId="9" fillId="13" borderId="0" xfId="0" applyNumberFormat="1" applyFont="1" applyFill="1"/>
    <xf numFmtId="0" fontId="14" fillId="13" borderId="0" xfId="1" applyFill="1"/>
    <xf numFmtId="0" fontId="37" fillId="13" borderId="0" xfId="1" applyFont="1" applyFill="1"/>
    <xf numFmtId="2" fontId="9" fillId="13" borderId="0" xfId="0" applyNumberFormat="1" applyFont="1" applyFill="1" applyAlignment="1">
      <alignment vertical="center"/>
    </xf>
    <xf numFmtId="0" fontId="0" fillId="13" borderId="0" xfId="0" applyFill="1" applyAlignment="1">
      <alignment vertical="center"/>
    </xf>
    <xf numFmtId="1" fontId="0" fillId="0" borderId="1" xfId="0" applyNumberFormat="1" applyFill="1" applyBorder="1" applyAlignment="1">
      <alignment horizontal="right" vertical="center"/>
    </xf>
    <xf numFmtId="0" fontId="6" fillId="13" borderId="0" xfId="0" applyFont="1" applyFill="1" applyBorder="1" applyAlignment="1" applyProtection="1">
      <alignment horizontal="center" vertical="center"/>
    </xf>
    <xf numFmtId="170" fontId="0" fillId="6" borderId="0" xfId="0" applyNumberFormat="1" applyFill="1"/>
    <xf numFmtId="16" fontId="0" fillId="8" borderId="1" xfId="0" applyNumberFormat="1" applyFill="1" applyBorder="1"/>
    <xf numFmtId="2" fontId="0" fillId="0" borderId="1" xfId="0" applyNumberFormat="1" applyFont="1" applyFill="1" applyBorder="1" applyAlignment="1">
      <alignment horizontal="right" vertical="center"/>
    </xf>
    <xf numFmtId="2" fontId="0" fillId="0" borderId="1" xfId="0" applyNumberFormat="1" applyFill="1" applyBorder="1" applyAlignment="1" applyProtection="1">
      <alignment vertical="center"/>
    </xf>
    <xf numFmtId="3" fontId="0" fillId="6" borderId="0" xfId="0" applyNumberFormat="1" applyFill="1"/>
    <xf numFmtId="0" fontId="0" fillId="0" borderId="0" xfId="0"/>
    <xf numFmtId="0" fontId="6" fillId="13" borderId="11" xfId="0" applyFont="1" applyFill="1" applyBorder="1" applyAlignment="1" applyProtection="1">
      <alignment horizontal="right" vertical="center"/>
    </xf>
    <xf numFmtId="0" fontId="6" fillId="13" borderId="12" xfId="0" applyFont="1" applyFill="1" applyBorder="1" applyAlignment="1" applyProtection="1">
      <alignment horizontal="right" vertical="center"/>
    </xf>
    <xf numFmtId="0" fontId="6" fillId="13" borderId="13" xfId="0" applyFont="1" applyFill="1" applyBorder="1" applyAlignment="1" applyProtection="1">
      <alignment horizontal="right" vertical="center"/>
    </xf>
    <xf numFmtId="0" fontId="0" fillId="0" borderId="0" xfId="0" applyAlignment="1">
      <alignment horizontal="right"/>
    </xf>
    <xf numFmtId="0" fontId="11" fillId="13" borderId="11" xfId="0" applyFont="1" applyFill="1" applyBorder="1" applyAlignment="1" applyProtection="1">
      <alignment horizontal="left" vertical="center"/>
    </xf>
    <xf numFmtId="0" fontId="11" fillId="13" borderId="12" xfId="0" applyFont="1" applyFill="1" applyBorder="1" applyAlignment="1" applyProtection="1">
      <alignment horizontal="left" vertical="center"/>
    </xf>
    <xf numFmtId="0" fontId="11" fillId="13" borderId="13" xfId="0" applyFont="1" applyFill="1" applyBorder="1" applyAlignment="1" applyProtection="1">
      <alignment horizontal="left" vertical="center"/>
    </xf>
    <xf numFmtId="0" fontId="6" fillId="16" borderId="11" xfId="0" applyFont="1" applyFill="1" applyBorder="1" applyAlignment="1" applyProtection="1">
      <alignment horizontal="center" vertical="center"/>
    </xf>
    <xf numFmtId="0" fontId="6" fillId="16" borderId="12" xfId="0" applyFont="1" applyFill="1" applyBorder="1" applyAlignment="1" applyProtection="1">
      <alignment horizontal="center" vertical="center"/>
    </xf>
    <xf numFmtId="0" fontId="6" fillId="16" borderId="13" xfId="0" applyFont="1" applyFill="1" applyBorder="1" applyAlignment="1" applyProtection="1">
      <alignment horizontal="center" vertical="center"/>
    </xf>
    <xf numFmtId="0" fontId="11" fillId="13" borderId="1" xfId="0" applyFont="1" applyFill="1" applyBorder="1" applyAlignment="1" applyProtection="1">
      <alignment horizontal="left" vertical="center"/>
    </xf>
    <xf numFmtId="0" fontId="0" fillId="0" borderId="0" xfId="0" applyAlignment="1">
      <alignment horizontal="center"/>
    </xf>
    <xf numFmtId="0" fontId="3" fillId="2" borderId="0" xfId="0" applyFont="1" applyFill="1" applyAlignment="1">
      <alignment horizontal="center" vertical="center"/>
    </xf>
    <xf numFmtId="0" fontId="17" fillId="0" borderId="12" xfId="0" applyFont="1" applyFill="1" applyBorder="1" applyAlignment="1">
      <alignment horizontal="center" vertical="center"/>
    </xf>
    <xf numFmtId="0" fontId="17" fillId="0" borderId="13" xfId="0" applyFont="1" applyFill="1" applyBorder="1" applyAlignment="1">
      <alignment horizontal="center" vertical="center"/>
    </xf>
    <xf numFmtId="0" fontId="17" fillId="13" borderId="11" xfId="0" applyFont="1" applyFill="1" applyBorder="1" applyAlignment="1">
      <alignment horizontal="center" vertical="center"/>
    </xf>
    <xf numFmtId="0" fontId="17" fillId="13" borderId="12" xfId="0" applyFont="1" applyFill="1" applyBorder="1" applyAlignment="1">
      <alignment horizontal="center" vertical="center"/>
    </xf>
    <xf numFmtId="0" fontId="17" fillId="13" borderId="13" xfId="0" applyFont="1" applyFill="1" applyBorder="1" applyAlignment="1">
      <alignment horizontal="center" vertical="center"/>
    </xf>
    <xf numFmtId="0" fontId="5" fillId="5" borderId="0" xfId="0" applyFont="1" applyFill="1" applyAlignment="1">
      <alignment horizontal="center" vertical="center" wrapText="1"/>
    </xf>
    <xf numFmtId="0" fontId="0" fillId="7" borderId="3" xfId="0" applyFill="1" applyBorder="1" applyAlignment="1">
      <alignment horizontal="center" wrapText="1"/>
    </xf>
    <xf numFmtId="0" fontId="0" fillId="3" borderId="0" xfId="0" applyFill="1" applyAlignment="1">
      <alignment horizontal="center"/>
    </xf>
    <xf numFmtId="0" fontId="0" fillId="8" borderId="3"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xf numFmtId="0" fontId="0" fillId="12" borderId="5" xfId="0" applyFill="1" applyBorder="1" applyAlignment="1">
      <alignment horizontal="center"/>
    </xf>
    <xf numFmtId="0" fontId="0" fillId="12" borderId="0" xfId="0" applyFill="1" applyAlignment="1">
      <alignment horizontal="center"/>
    </xf>
    <xf numFmtId="0" fontId="0" fillId="2" borderId="0" xfId="0" applyFill="1" applyAlignment="1">
      <alignment horizontal="center"/>
    </xf>
    <xf numFmtId="0" fontId="24" fillId="0" borderId="16" xfId="1" applyFont="1" applyFill="1" applyBorder="1" applyAlignment="1">
      <alignment horizontal="left"/>
    </xf>
    <xf numFmtId="0" fontId="24" fillId="0" borderId="17" xfId="1" applyFont="1" applyFill="1" applyBorder="1" applyAlignment="1">
      <alignment horizontal="left"/>
    </xf>
    <xf numFmtId="0" fontId="24" fillId="0" borderId="18" xfId="1" applyFont="1" applyFill="1" applyBorder="1" applyAlignment="1">
      <alignment horizontal="left"/>
    </xf>
    <xf numFmtId="0" fontId="17" fillId="0" borderId="19" xfId="0" applyFont="1" applyFill="1" applyBorder="1" applyAlignment="1">
      <alignment horizontal="left" wrapText="1"/>
    </xf>
    <xf numFmtId="0" fontId="17" fillId="0" borderId="12" xfId="0" applyFont="1" applyFill="1" applyBorder="1" applyAlignment="1">
      <alignment horizontal="left" wrapText="1"/>
    </xf>
    <xf numFmtId="0" fontId="17" fillId="0" borderId="26" xfId="0" applyFont="1" applyFill="1" applyBorder="1" applyAlignment="1">
      <alignment horizontal="left" wrapText="1"/>
    </xf>
    <xf numFmtId="0" fontId="17" fillId="0" borderId="16" xfId="0" applyFont="1" applyBorder="1" applyAlignment="1">
      <alignment horizontal="left"/>
    </xf>
    <xf numFmtId="0" fontId="17" fillId="0" borderId="17" xfId="0" applyFont="1" applyBorder="1" applyAlignment="1">
      <alignment horizontal="left"/>
    </xf>
    <xf numFmtId="0" fontId="17" fillId="0" borderId="18" xfId="0" applyFont="1" applyBorder="1" applyAlignment="1">
      <alignment horizontal="left"/>
    </xf>
    <xf numFmtId="0" fontId="0" fillId="4" borderId="1" xfId="0" applyFill="1" applyBorder="1" applyAlignment="1">
      <alignment horizontal="left"/>
    </xf>
    <xf numFmtId="0" fontId="0" fillId="4" borderId="11" xfId="0" applyFill="1" applyBorder="1" applyAlignment="1">
      <alignment horizontal="left"/>
    </xf>
    <xf numFmtId="0" fontId="0" fillId="4" borderId="13" xfId="0" applyFill="1" applyBorder="1" applyAlignment="1">
      <alignment horizontal="left"/>
    </xf>
    <xf numFmtId="0" fontId="26" fillId="0" borderId="11" xfId="0" applyFont="1" applyBorder="1" applyAlignment="1">
      <alignment horizontal="left"/>
    </xf>
    <xf numFmtId="0" fontId="26" fillId="0" borderId="13" xfId="0" applyFont="1" applyBorder="1" applyAlignment="1">
      <alignment horizontal="left"/>
    </xf>
    <xf numFmtId="0" fontId="0" fillId="0" borderId="16" xfId="0" applyBorder="1" applyAlignment="1">
      <alignment horizontal="left"/>
    </xf>
    <xf numFmtId="0" fontId="0" fillId="0" borderId="18" xfId="0" applyBorder="1" applyAlignment="1">
      <alignment horizontal="left"/>
    </xf>
    <xf numFmtId="0" fontId="18" fillId="0" borderId="2" xfId="0" applyFont="1" applyFill="1" applyBorder="1" applyAlignment="1">
      <alignment horizontal="left"/>
    </xf>
    <xf numFmtId="0" fontId="18" fillId="0" borderId="4" xfId="0" applyFont="1" applyFill="1" applyBorder="1" applyAlignment="1">
      <alignment horizontal="left"/>
    </xf>
  </cellXfs>
  <cellStyles count="4">
    <cellStyle name="Hyperlink" xfId="3" builtinId="8"/>
    <cellStyle name="Normal" xfId="0" builtinId="0"/>
    <cellStyle name="Normal 2" xfId="1" xr:uid="{00000000-0005-0000-0000-000002000000}"/>
    <cellStyle name="Percent" xfId="2" builtinId="5"/>
  </cellStyles>
  <dxfs count="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s>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Open Loop</a:t>
            </a:r>
            <a:r>
              <a:rPr lang="en-US" sz="1400" baseline="0"/>
              <a:t> </a:t>
            </a:r>
            <a:r>
              <a:rPr lang="en-US" sz="1400"/>
              <a:t>Bode Plot</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41.356861439725442</c:v>
                </c:pt>
                <c:pt idx="1">
                  <c:v>41.157549998151275</c:v>
                </c:pt>
                <c:pt idx="2">
                  <c:v>40.958270670313027</c:v>
                </c:pt>
                <c:pt idx="3">
                  <c:v>40.759024962797405</c:v>
                </c:pt>
                <c:pt idx="4">
                  <c:v>40.559814451389528</c:v>
                </c:pt>
                <c:pt idx="5">
                  <c:v>40.360640784213231</c:v>
                </c:pt>
                <c:pt idx="6">
                  <c:v>40.161505685005729</c:v>
                </c:pt>
                <c:pt idx="7">
                  <c:v>39.96241095653135</c:v>
                </c:pt>
                <c:pt idx="8">
                  <c:v>39.763358484140305</c:v>
                </c:pt>
                <c:pt idx="9">
                  <c:v>39.56435023947698</c:v>
                </c:pt>
                <c:pt idx="10">
                  <c:v>39.365388284344149</c:v>
                </c:pt>
                <c:pt idx="11">
                  <c:v>39.166474774728037</c:v>
                </c:pt>
                <c:pt idx="12">
                  <c:v>38.96761196499029</c:v>
                </c:pt>
                <c:pt idx="13">
                  <c:v>38.768802212232636</c:v>
                </c:pt>
                <c:pt idx="14">
                  <c:v>38.570047980839782</c:v>
                </c:pt>
                <c:pt idx="15">
                  <c:v>38.371351847207244</c:v>
                </c:pt>
                <c:pt idx="16">
                  <c:v>38.172716504659284</c:v>
                </c:pt>
                <c:pt idx="17">
                  <c:v>37.974144768563455</c:v>
                </c:pt>
                <c:pt idx="18">
                  <c:v>37.77563958164788</c:v>
                </c:pt>
                <c:pt idx="19">
                  <c:v>37.577204019527052</c:v>
                </c:pt>
                <c:pt idx="20">
                  <c:v>37.37884129644236</c:v>
                </c:pt>
                <c:pt idx="21">
                  <c:v>37.180554771223235</c:v>
                </c:pt>
                <c:pt idx="22">
                  <c:v>36.982347953474957</c:v>
                </c:pt>
                <c:pt idx="23">
                  <c:v>36.784224509998609</c:v>
                </c:pt>
                <c:pt idx="24">
                  <c:v>36.586188271448925</c:v>
                </c:pt>
                <c:pt idx="25">
                  <c:v>36.388243239235472</c:v>
                </c:pt>
                <c:pt idx="26">
                  <c:v>36.190393592672088</c:v>
                </c:pt>
                <c:pt idx="27">
                  <c:v>35.992643696379574</c:v>
                </c:pt>
                <c:pt idx="28">
                  <c:v>35.794998107945901</c:v>
                </c:pt>
                <c:pt idx="29">
                  <c:v>35.597461585848016</c:v>
                </c:pt>
                <c:pt idx="30">
                  <c:v>35.400039097638654</c:v>
                </c:pt>
                <c:pt idx="31">
                  <c:v>35.202735828401131</c:v>
                </c:pt>
                <c:pt idx="32">
                  <c:v>35.005557189474096</c:v>
                </c:pt>
                <c:pt idx="33">
                  <c:v>34.808508827447987</c:v>
                </c:pt>
                <c:pt idx="34">
                  <c:v>34.611596633433365</c:v>
                </c:pt>
                <c:pt idx="35">
                  <c:v>34.414826752600867</c:v>
                </c:pt>
                <c:pt idx="36">
                  <c:v>34.218205593991335</c:v>
                </c:pt>
                <c:pt idx="37">
                  <c:v>34.021739840592815</c:v>
                </c:pt>
                <c:pt idx="38">
                  <c:v>33.825436459680972</c:v>
                </c:pt>
                <c:pt idx="39">
                  <c:v>33.629302713416209</c:v>
                </c:pt>
                <c:pt idx="40">
                  <c:v>33.433346169690907</c:v>
                </c:pt>
                <c:pt idx="41">
                  <c:v>33.237574713216979</c:v>
                </c:pt>
                <c:pt idx="42">
                  <c:v>33.041996556842165</c:v>
                </c:pt>
                <c:pt idx="43">
                  <c:v>32.846620253081717</c:v>
                </c:pt>
                <c:pt idx="44">
                  <c:v>32.651454705849069</c:v>
                </c:pt>
                <c:pt idx="45">
                  <c:v>32.456509182366474</c:v>
                </c:pt>
                <c:pt idx="46">
                  <c:v>32.261793325233803</c:v>
                </c:pt>
                <c:pt idx="47">
                  <c:v>32.067317164630445</c:v>
                </c:pt>
                <c:pt idx="48">
                  <c:v>31.873091130621294</c:v>
                </c:pt>
                <c:pt idx="49">
                  <c:v>31.679126065534998</c:v>
                </c:pt>
                <c:pt idx="50">
                  <c:v>31.485433236377496</c:v>
                </c:pt>
                <c:pt idx="51">
                  <c:v>31.292024347240318</c:v>
                </c:pt>
                <c:pt idx="52">
                  <c:v>31.098911551657995</c:v>
                </c:pt>
                <c:pt idx="53">
                  <c:v>30.906107464864032</c:v>
                </c:pt>
                <c:pt idx="54">
                  <c:v>30.713625175889803</c:v>
                </c:pt>
                <c:pt idx="55">
                  <c:v>30.52147825944467</c:v>
                </c:pt>
                <c:pt idx="56">
                  <c:v>30.329680787509886</c:v>
                </c:pt>
                <c:pt idx="57">
                  <c:v>30.13824734057253</c:v>
                </c:pt>
                <c:pt idx="58">
                  <c:v>29.947193018419082</c:v>
                </c:pt>
                <c:pt idx="59">
                  <c:v>29.756533450400966</c:v>
                </c:pt>
                <c:pt idx="60">
                  <c:v>29.566284805077728</c:v>
                </c:pt>
                <c:pt idx="61">
                  <c:v>29.376463799135561</c:v>
                </c:pt>
                <c:pt idx="62">
                  <c:v>29.187087705470987</c:v>
                </c:pt>
                <c:pt idx="63">
                  <c:v>28.9981743603221</c:v>
                </c:pt>
                <c:pt idx="64">
                  <c:v>28.809742169320984</c:v>
                </c:pt>
                <c:pt idx="65">
                  <c:v>28.621810112332884</c:v>
                </c:pt>
                <c:pt idx="66">
                  <c:v>28.434397746939553</c:v>
                </c:pt>
                <c:pt idx="67">
                  <c:v>28.247525210415567</c:v>
                </c:pt>
                <c:pt idx="68">
                  <c:v>28.061213220038223</c:v>
                </c:pt>
                <c:pt idx="69">
                  <c:v>27.875483071563739</c:v>
                </c:pt>
                <c:pt idx="70">
                  <c:v>27.690356635694577</c:v>
                </c:pt>
                <c:pt idx="71">
                  <c:v>27.505856352355487</c:v>
                </c:pt>
                <c:pt idx="72">
                  <c:v>27.322005222588984</c:v>
                </c:pt>
                <c:pt idx="73">
                  <c:v>27.138826797874977</c:v>
                </c:pt>
                <c:pt idx="74">
                  <c:v>26.956345166673948</c:v>
                </c:pt>
                <c:pt idx="75">
                  <c:v>26.774584937988973</c:v>
                </c:pt>
                <c:pt idx="76">
                  <c:v>26.593571221739008</c:v>
                </c:pt>
                <c:pt idx="77">
                  <c:v>26.413329605733914</c:v>
                </c:pt>
                <c:pt idx="78">
                  <c:v>26.233886129042343</c:v>
                </c:pt>
                <c:pt idx="79">
                  <c:v>26.055267251544823</c:v>
                </c:pt>
                <c:pt idx="80">
                  <c:v>25.877499819469115</c:v>
                </c:pt>
                <c:pt idx="81">
                  <c:v>25.700611026710533</c:v>
                </c:pt>
                <c:pt idx="82">
                  <c:v>25.524628371748971</c:v>
                </c:pt>
                <c:pt idx="83">
                  <c:v>25.349579609985923</c:v>
                </c:pt>
                <c:pt idx="84">
                  <c:v>25.175492701339223</c:v>
                </c:pt>
                <c:pt idx="85">
                  <c:v>25.002395752950484</c:v>
                </c:pt>
                <c:pt idx="86">
                  <c:v>24.830316956881802</c:v>
                </c:pt>
                <c:pt idx="87">
                  <c:v>24.659284522701967</c:v>
                </c:pt>
                <c:pt idx="88">
                  <c:v>24.489326604890955</c:v>
                </c:pt>
                <c:pt idx="89">
                  <c:v>24.320471225022626</c:v>
                </c:pt>
                <c:pt idx="90">
                  <c:v>24.152746188721533</c:v>
                </c:pt>
                <c:pt idx="91">
                  <c:v>23.986178997427967</c:v>
                </c:pt>
                <c:pt idx="92">
                  <c:v>23.820796755048736</c:v>
                </c:pt>
                <c:pt idx="93">
                  <c:v>23.656626069616873</c:v>
                </c:pt>
                <c:pt idx="94">
                  <c:v>23.493692950132782</c:v>
                </c:pt>
                <c:pt idx="95">
                  <c:v>23.332022698811617</c:v>
                </c:pt>
                <c:pt idx="96">
                  <c:v>23.17163979901655</c:v>
                </c:pt>
                <c:pt idx="97">
                  <c:v>23.012567799214178</c:v>
                </c:pt>
                <c:pt idx="98">
                  <c:v>22.854829193347168</c:v>
                </c:pt>
                <c:pt idx="99">
                  <c:v>22.698445298077907</c:v>
                </c:pt>
                <c:pt idx="100">
                  <c:v>22.543436127417056</c:v>
                </c:pt>
                <c:pt idx="101">
                  <c:v>22.389820265309417</c:v>
                </c:pt>
                <c:pt idx="102">
                  <c:v>22.237614736807156</c:v>
                </c:pt>
                <c:pt idx="103">
                  <c:v>22.08683487851572</c:v>
                </c:pt>
                <c:pt idx="104">
                  <c:v>21.937494209049579</c:v>
                </c:pt>
                <c:pt idx="105">
                  <c:v>21.789604300283006</c:v>
                </c:pt>
                <c:pt idx="106">
                  <c:v>21.643174650223379</c:v>
                </c:pt>
                <c:pt idx="107">
                  <c:v>21.498212558372046</c:v>
                </c:pt>
                <c:pt idx="108">
                  <c:v>21.354723004466262</c:v>
                </c:pt>
                <c:pt idx="109">
                  <c:v>21.212708531519169</c:v>
                </c:pt>
                <c:pt idx="110">
                  <c:v>21.072169134087368</c:v>
                </c:pt>
                <c:pt idx="111">
                  <c:v>20.933102152700549</c:v>
                </c:pt>
                <c:pt idx="112">
                  <c:v>20.795502175382808</c:v>
                </c:pt>
                <c:pt idx="113">
                  <c:v>20.659360947179877</c:v>
                </c:pt>
                <c:pt idx="114">
                  <c:v>20.524667288581835</c:v>
                </c:pt>
                <c:pt idx="115">
                  <c:v>20.391407023695276</c:v>
                </c:pt>
                <c:pt idx="116">
                  <c:v>20.25956291897409</c:v>
                </c:pt>
                <c:pt idx="117">
                  <c:v>20.12911463326288</c:v>
                </c:pt>
                <c:pt idx="118">
                  <c:v>20.000038679842735</c:v>
                </c:pt>
                <c:pt idx="119">
                  <c:v>19.872308401097641</c:v>
                </c:pt>
                <c:pt idx="120">
                  <c:v>19.74589395633765</c:v>
                </c:pt>
                <c:pt idx="121">
                  <c:v>19.620762323229947</c:v>
                </c:pt>
                <c:pt idx="122">
                  <c:v>19.49687731319472</c:v>
                </c:pt>
                <c:pt idx="123">
                  <c:v>19.374199601026245</c:v>
                </c:pt>
                <c:pt idx="124">
                  <c:v>19.252686768898506</c:v>
                </c:pt>
                <c:pt idx="125">
                  <c:v>19.132293364812242</c:v>
                </c:pt>
                <c:pt idx="126">
                  <c:v>19.012970975435763</c:v>
                </c:pt>
                <c:pt idx="127">
                  <c:v>18.894668313189747</c:v>
                </c:pt>
                <c:pt idx="128">
                  <c:v>18.777331317322538</c:v>
                </c:pt>
                <c:pt idx="129">
                  <c:v>18.660903268623859</c:v>
                </c:pt>
                <c:pt idx="130">
                  <c:v>18.54532491732855</c:v>
                </c:pt>
                <c:pt idx="131">
                  <c:v>18.430534623669651</c:v>
                </c:pt>
                <c:pt idx="132">
                  <c:v>18.316468510453706</c:v>
                </c:pt>
                <c:pt idx="133">
                  <c:v>18.203060626949515</c:v>
                </c:pt>
                <c:pt idx="134">
                  <c:v>18.090243123306966</c:v>
                </c:pt>
                <c:pt idx="135">
                  <c:v>17.977946434653621</c:v>
                </c:pt>
                <c:pt idx="136">
                  <c:v>17.866099473954488</c:v>
                </c:pt>
                <c:pt idx="137">
                  <c:v>17.754629832666968</c:v>
                </c:pt>
                <c:pt idx="138">
                  <c:v>17.64346398817262</c:v>
                </c:pt>
                <c:pt idx="139">
                  <c:v>17.532527516928649</c:v>
                </c:pt>
                <c:pt idx="140">
                  <c:v>17.421745312246507</c:v>
                </c:pt>
                <c:pt idx="141">
                  <c:v>17.311041805578384</c:v>
                </c:pt>
                <c:pt idx="142">
                  <c:v>17.200341190171752</c:v>
                </c:pt>
                <c:pt idx="143">
                  <c:v>17.089567645938939</c:v>
                </c:pt>
                <c:pt idx="144">
                  <c:v>16.978645564380777</c:v>
                </c:pt>
                <c:pt idx="145">
                  <c:v>16.867499772404237</c:v>
                </c:pt>
                <c:pt idx="146">
                  <c:v>16.756055753879156</c:v>
                </c:pt>
                <c:pt idx="147">
                  <c:v>16.64423986779283</c:v>
                </c:pt>
                <c:pt idx="148">
                  <c:v>16.531979561880767</c:v>
                </c:pt>
                <c:pt idx="149">
                  <c:v>16.419203580638051</c:v>
                </c:pt>
                <c:pt idx="150">
                  <c:v>16.305842166649768</c:v>
                </c:pt>
                <c:pt idx="151">
                  <c:v>16.191827254218435</c:v>
                </c:pt>
                <c:pt idx="152">
                  <c:v>16.077092654314566</c:v>
                </c:pt>
                <c:pt idx="153">
                  <c:v>15.961574229929711</c:v>
                </c:pt>
                <c:pt idx="154">
                  <c:v>15.84521006097326</c:v>
                </c:pt>
                <c:pt idx="155">
                  <c:v>15.727940597922284</c:v>
                </c:pt>
                <c:pt idx="156">
                  <c:v>15.609708803507008</c:v>
                </c:pt>
                <c:pt idx="157">
                  <c:v>15.490460281796777</c:v>
                </c:pt>
                <c:pt idx="158">
                  <c:v>15.370143394136099</c:v>
                </c:pt>
                <c:pt idx="159">
                  <c:v>15.248709361473075</c:v>
                </c:pt>
                <c:pt idx="160">
                  <c:v>15.126112352717172</c:v>
                </c:pt>
                <c:pt idx="161">
                  <c:v>15.002309558863509</c:v>
                </c:pt>
                <c:pt idx="162">
                  <c:v>14.877261252722022</c:v>
                </c:pt>
                <c:pt idx="163">
                  <c:v>14.750930834193873</c:v>
                </c:pt>
                <c:pt idx="164">
                  <c:v>14.62328486114038</c:v>
                </c:pt>
                <c:pt idx="165">
                  <c:v>14.494293065994086</c:v>
                </c:pt>
                <c:pt idx="166">
                  <c:v>14.363928358360658</c:v>
                </c:pt>
                <c:pt idx="167">
                  <c:v>14.232166813959779</c:v>
                </c:pt>
                <c:pt idx="168">
                  <c:v>14.098987650345235</c:v>
                </c:pt>
                <c:pt idx="169">
                  <c:v>13.964373189932534</c:v>
                </c:pt>
                <c:pt idx="170">
                  <c:v>13.828308810943025</c:v>
                </c:pt>
                <c:pt idx="171">
                  <c:v>13.690782886947376</c:v>
                </c:pt>
                <c:pt idx="172">
                  <c:v>13.55178671575546</c:v>
                </c:pt>
                <c:pt idx="173">
                  <c:v>13.411314438456136</c:v>
                </c:pt>
                <c:pt idx="174">
                  <c:v>13.269362949456049</c:v>
                </c:pt>
                <c:pt idx="175">
                  <c:v>13.125931798403229</c:v>
                </c:pt>
                <c:pt idx="176">
                  <c:v>12.981023084907083</c:v>
                </c:pt>
                <c:pt idx="177">
                  <c:v>12.834641346982245</c:v>
                </c:pt>
                <c:pt idx="178">
                  <c:v>12.686793444149949</c:v>
                </c:pt>
                <c:pt idx="179">
                  <c:v>12.537488436126774</c:v>
                </c:pt>
                <c:pt idx="180">
                  <c:v>12.386737458018022</c:v>
                </c:pt>
                <c:pt idx="181">
                  <c:v>12.234553592911466</c:v>
                </c:pt>
                <c:pt idx="182">
                  <c:v>12.08095174273843</c:v>
                </c:pt>
                <c:pt idx="183">
                  <c:v>11.925948498232778</c:v>
                </c:pt>
                <c:pt idx="184">
                  <c:v>11.769562008776333</c:v>
                </c:pt>
                <c:pt idx="185">
                  <c:v>11.61181185287197</c:v>
                </c:pt>
                <c:pt idx="186">
                  <c:v>11.452718909933806</c:v>
                </c:pt>
                <c:pt idx="187">
                  <c:v>11.292305234028595</c:v>
                </c:pt>
                <c:pt idx="188">
                  <c:v>11.130593930146238</c:v>
                </c:pt>
                <c:pt idx="189">
                  <c:v>10.967609033516577</c:v>
                </c:pt>
                <c:pt idx="190">
                  <c:v>10.803375392432006</c:v>
                </c:pt>
                <c:pt idx="191">
                  <c:v>10.63791855497467</c:v>
                </c:pt>
                <c:pt idx="192">
                  <c:v>10.471264659989099</c:v>
                </c:pt>
                <c:pt idx="193">
                  <c:v>10.303440332583779</c:v>
                </c:pt>
                <c:pt idx="194">
                  <c:v>10.13447258439021</c:v>
                </c:pt>
                <c:pt idx="195">
                  <c:v>9.9643887187550302</c:v>
                </c:pt>
                <c:pt idx="196">
                  <c:v>9.793216240992205</c:v>
                </c:pt>
                <c:pt idx="197">
                  <c:v>9.6209827737738163</c:v>
                </c:pt>
                <c:pt idx="198">
                  <c:v>9.4477159776971948</c:v>
                </c:pt>
                <c:pt idx="199">
                  <c:v>9.2734434770248626</c:v>
                </c:pt>
                <c:pt idx="200">
                  <c:v>9.0981927905589135</c:v>
                </c:pt>
                <c:pt idx="201">
                  <c:v>8.9219912675790667</c:v>
                </c:pt>
                <c:pt idx="202">
                  <c:v>8.7448660287449176</c:v>
                </c:pt>
                <c:pt idx="203">
                  <c:v>8.5668439118386974</c:v>
                </c:pt>
                <c:pt idx="204">
                  <c:v>8.3879514222029101</c:v>
                </c:pt>
                <c:pt idx="205">
                  <c:v>8.2082146877093525</c:v>
                </c:pt>
                <c:pt idx="206">
                  <c:v>8.02765941808123</c:v>
                </c:pt>
                <c:pt idx="207">
                  <c:v>7.8463108683783931</c:v>
                </c:pt>
                <c:pt idx="208">
                  <c:v>7.6641938064456507</c:v>
                </c:pt>
                <c:pt idx="209">
                  <c:v>7.4813324841190534</c:v>
                </c:pt>
                <c:pt idx="210">
                  <c:v>7.2977506119788522</c:v>
                </c:pt>
                <c:pt idx="211">
                  <c:v>7.1134713374373542</c:v>
                </c:pt>
                <c:pt idx="212">
                  <c:v>6.9285172259481618</c:v>
                </c:pt>
                <c:pt idx="213">
                  <c:v>6.7429102451255529</c:v>
                </c:pt>
                <c:pt idx="214">
                  <c:v>6.556671751564366</c:v>
                </c:pt>
                <c:pt idx="215">
                  <c:v>6.3698224801563814</c:v>
                </c:pt>
                <c:pt idx="216">
                  <c:v>6.182382535701878</c:v>
                </c:pt>
                <c:pt idx="217">
                  <c:v>5.9943713866231105</c:v>
                </c:pt>
                <c:pt idx="218">
                  <c:v>5.8058078605915666</c:v>
                </c:pt>
                <c:pt idx="219">
                  <c:v>5.6167101418884426</c:v>
                </c:pt>
                <c:pt idx="220">
                  <c:v>5.427095770325832</c:v>
                </c:pt>
                <c:pt idx="221">
                  <c:v>5.236981641562819</c:v>
                </c:pt>
                <c:pt idx="222">
                  <c:v>5.0463840086598308</c:v>
                </c:pt>
                <c:pt idx="223">
                  <c:v>4.8553184847223996</c:v>
                </c:pt>
                <c:pt idx="224">
                  <c:v>4.6638000464932343</c:v>
                </c:pt>
                <c:pt idx="225">
                  <c:v>4.4718430387606727</c:v>
                </c:pt>
                <c:pt idx="226">
                  <c:v>4.2794611794580879</c:v>
                </c:pt>
                <c:pt idx="227">
                  <c:v>4.0866675653382494</c:v>
                </c:pt>
                <c:pt idx="228">
                  <c:v>3.893474678113364</c:v>
                </c:pt>
                <c:pt idx="229">
                  <c:v>3.6998943909589901</c:v>
                </c:pt>
                <c:pt idx="230">
                  <c:v>3.5059379752874271</c:v>
                </c:pt>
                <c:pt idx="231">
                  <c:v>3.311616107702871</c:v>
                </c:pt>
                <c:pt idx="232">
                  <c:v>3.1169388770573438</c:v>
                </c:pt>
                <c:pt idx="233">
                  <c:v>2.9219157915320748</c:v>
                </c:pt>
                <c:pt idx="234">
                  <c:v>2.7265557856758544</c:v>
                </c:pt>
                <c:pt idx="235">
                  <c:v>2.5308672273364925</c:v>
                </c:pt>
                <c:pt idx="236">
                  <c:v>2.3348579244274741</c:v>
                </c:pt>
                <c:pt idx="237">
                  <c:v>2.138535131476536</c:v>
                </c:pt>
                <c:pt idx="238">
                  <c:v>1.9419055559075604</c:v>
                </c:pt>
                <c:pt idx="239">
                  <c:v>1.7449753640116965</c:v>
                </c:pt>
                <c:pt idx="240">
                  <c:v>1.547750186567852</c:v>
                </c:pt>
                <c:pt idx="241">
                  <c:v>1.3502351240754071</c:v>
                </c:pt>
                <c:pt idx="242">
                  <c:v>1.1524347515678588</c:v>
                </c:pt>
                <c:pt idx="243">
                  <c:v>0.95435312297647579</c:v>
                </c:pt>
                <c:pt idx="244">
                  <c:v>0.75599377501909293</c:v>
                </c:pt>
                <c:pt idx="245">
                  <c:v>0.55735973058952992</c:v>
                </c:pt>
                <c:pt idx="246">
                  <c:v>0.358453501627997</c:v>
                </c:pt>
                <c:pt idx="247">
                  <c:v>0.1592770914537133</c:v>
                </c:pt>
                <c:pt idx="248">
                  <c:v>-4.0168003455463473E-2</c:v>
                </c:pt>
                <c:pt idx="249">
                  <c:v>-0.23988079224989806</c:v>
                </c:pt>
                <c:pt idx="250">
                  <c:v>-0.43986078907279536</c:v>
                </c:pt>
                <c:pt idx="251">
                  <c:v>-0.64010801301072973</c:v>
                </c:pt>
                <c:pt idx="252">
                  <c:v>-0.84062298863938056</c:v>
                </c:pt>
                <c:pt idx="253">
                  <c:v>-1.0414067471667243</c:v>
                </c:pt>
                <c:pt idx="254">
                  <c:v>-1.2424608281788241</c:v>
                </c:pt>
                <c:pt idx="255">
                  <c:v>-1.443787281988586</c:v>
                </c:pt>
                <c:pt idx="256">
                  <c:v>-1.6453886725874445</c:v>
                </c:pt>
                <c:pt idx="257">
                  <c:v>-1.8472680811969928</c:v>
                </c:pt>
                <c:pt idx="258">
                  <c:v>-2.0494291104158884</c:v>
                </c:pt>
                <c:pt idx="259">
                  <c:v>-2.2518758889562425</c:v>
                </c:pt>
                <c:pt idx="260">
                  <c:v>-2.4546130769602041</c:v>
                </c:pt>
                <c:pt idx="261">
                  <c:v>-2.6576458718864329</c:v>
                </c:pt>
                <c:pt idx="262">
                  <c:v>-2.8609800149533431</c:v>
                </c:pt>
                <c:pt idx="263">
                  <c:v>-3.0646217981239032</c:v>
                </c:pt>
                <c:pt idx="264">
                  <c:v>-3.2685780716140727</c:v>
                </c:pt>
                <c:pt idx="265">
                  <c:v>-3.4728562519046675</c:v>
                </c:pt>
                <c:pt idx="266">
                  <c:v>-3.6774643302331169</c:v>
                </c:pt>
                <c:pt idx="267">
                  <c:v>-3.8824108815393314</c:v>
                </c:pt>
                <c:pt idx="268">
                  <c:v>-4.0877050738362479</c:v>
                </c:pt>
                <c:pt idx="269">
                  <c:v>-4.2933566779724002</c:v>
                </c:pt>
                <c:pt idx="270">
                  <c:v>-4.4993760777507967</c:v>
                </c:pt>
                <c:pt idx="271">
                  <c:v>-4.7057742803638574</c:v>
                </c:pt>
                <c:pt idx="272">
                  <c:v>-4.9125629271011446</c:v>
                </c:pt>
                <c:pt idx="273">
                  <c:v>-5.1197543042823961</c:v>
                </c:pt>
                <c:pt idx="274">
                  <c:v>-5.3273613543627194</c:v>
                </c:pt>
                <c:pt idx="275">
                  <c:v>-5.5353976871551307</c:v>
                </c:pt>
                <c:pt idx="276">
                  <c:v>-5.7438775911075703</c:v>
                </c:pt>
                <c:pt idx="277">
                  <c:v>-5.9528160445695706</c:v>
                </c:pt>
                <c:pt idx="278">
                  <c:v>-6.1622287269769815</c:v>
                </c:pt>
                <c:pt idx="279">
                  <c:v>-6.37213202987847</c:v>
                </c:pt>
                <c:pt idx="280">
                  <c:v>-6.5825430677229075</c:v>
                </c:pt>
                <c:pt idx="281">
                  <c:v>-6.7934796883203692</c:v>
                </c:pt>
                <c:pt idx="282">
                  <c:v>-7.0049604828849734</c:v>
                </c:pt>
                <c:pt idx="283">
                  <c:v>-7.2170047955619667</c:v>
                </c:pt>
                <c:pt idx="284">
                  <c:v>-7.4296327323364428</c:v>
                </c:pt>
                <c:pt idx="285">
                  <c:v>-7.6428651692155789</c:v>
                </c:pt>
                <c:pt idx="286">
                  <c:v>-7.8567237595719153</c:v>
                </c:pt>
                <c:pt idx="287">
                  <c:v>-8.0712309405296612</c:v>
                </c:pt>
                <c:pt idx="288">
                  <c:v>-8.2864099382722696</c:v>
                </c:pt>
                <c:pt idx="289">
                  <c:v>-8.5022847721450372</c:v>
                </c:pt>
                <c:pt idx="290">
                  <c:v>-8.7188802574238871</c:v>
                </c:pt>
                <c:pt idx="291">
                  <c:v>-8.9362220066172284</c:v>
                </c:pt>
                <c:pt idx="292">
                  <c:v>-9.1543364291675129</c:v>
                </c:pt>
                <c:pt idx="293">
                  <c:v>-9.3732507294145524</c:v>
                </c:pt>
                <c:pt idx="294">
                  <c:v>-9.5929929026899341</c:v>
                </c:pt>
                <c:pt idx="295">
                  <c:v>-9.8135917293976611</c:v>
                </c:pt>
                <c:pt idx="296">
                  <c:v>-10.035076766958595</c:v>
                </c:pt>
                <c:pt idx="297">
                  <c:v>-10.257478339479434</c:v>
                </c:pt>
                <c:pt idx="298">
                  <c:v>-10.480827525024328</c:v>
                </c:pt>
                <c:pt idx="299">
                  <c:v>-10.705156140368171</c:v>
                </c:pt>
                <c:pt idx="300">
                  <c:v>-10.9304967231188</c:v>
                </c:pt>
                <c:pt idx="301">
                  <c:v>-11.156882511104165</c:v>
                </c:pt>
                <c:pt idx="302">
                  <c:v>-11.384347418932242</c:v>
                </c:pt>
                <c:pt idx="303">
                  <c:v>-11.612926011642458</c:v>
                </c:pt>
                <c:pt idx="304">
                  <c:v>-11.842653475382734</c:v>
                </c:pt>
                <c:pt idx="305">
                  <c:v>-12.07356558506153</c:v>
                </c:pt>
                <c:pt idx="306">
                  <c:v>-12.305698668941663</c:v>
                </c:pt>
                <c:pt idx="307">
                  <c:v>-12.539089570162172</c:v>
                </c:pt>
                <c:pt idx="308">
                  <c:v>-12.773775605194265</c:v>
                </c:pt>
                <c:pt idx="309">
                  <c:v>-13.00979451926001</c:v>
                </c:pt>
                <c:pt idx="310">
                  <c:v>-13.247184438764922</c:v>
                </c:pt>
                <c:pt idx="311">
                  <c:v>-13.485983820819639</c:v>
                </c:pt>
                <c:pt idx="312">
                  <c:v>-13.726231399950471</c:v>
                </c:pt>
                <c:pt idx="313">
                  <c:v>-13.967966132123376</c:v>
                </c:pt>
                <c:pt idx="314">
                  <c:v>-14.211227136231845</c:v>
                </c:pt>
                <c:pt idx="315">
                  <c:v>-14.456053633223346</c:v>
                </c:pt>
                <c:pt idx="316">
                  <c:v>-14.702484883063706</c:v>
                </c:pt>
                <c:pt idx="317">
                  <c:v>-14.950560119762992</c:v>
                </c:pt>
                <c:pt idx="318">
                  <c:v>-15.200318484707935</c:v>
                </c:pt>
                <c:pt idx="319">
                  <c:v>-15.451798958568345</c:v>
                </c:pt>
                <c:pt idx="320">
                  <c:v>-15.705040292062861</c:v>
                </c:pt>
                <c:pt idx="321">
                  <c:v>-15.960080935887554</c:v>
                </c:pt>
                <c:pt idx="322">
                  <c:v>-16.216958970125518</c:v>
                </c:pt>
                <c:pt idx="323">
                  <c:v>-16.475712033468255</c:v>
                </c:pt>
                <c:pt idx="324">
                  <c:v>-16.736377252589357</c:v>
                </c:pt>
                <c:pt idx="325">
                  <c:v>-16.998991172018393</c:v>
                </c:pt>
                <c:pt idx="326">
                  <c:v>-17.263589684867714</c:v>
                </c:pt>
                <c:pt idx="327">
                  <c:v>-17.530207964766486</c:v>
                </c:pt>
                <c:pt idx="328">
                  <c:v>-17.798880399355831</c:v>
                </c:pt>
                <c:pt idx="329">
                  <c:v>-18.069640525695078</c:v>
                </c:pt>
                <c:pt idx="330">
                  <c:v>-18.342520967925875</c:v>
                </c:pt>
                <c:pt idx="331">
                  <c:v>-18.617553377530932</c:v>
                </c:pt>
                <c:pt idx="332">
                  <c:v>-18.894768376516748</c:v>
                </c:pt>
                <c:pt idx="333">
                  <c:v>-19.1741955038387</c:v>
                </c:pt>
                <c:pt idx="334">
                  <c:v>-19.455863165374353</c:v>
                </c:pt>
                <c:pt idx="335">
                  <c:v>-19.739798587738278</c:v>
                </c:pt>
                <c:pt idx="336">
                  <c:v>-20.026027776216566</c:v>
                </c:pt>
                <c:pt idx="337">
                  <c:v>-20.314575477088823</c:v>
                </c:pt>
                <c:pt idx="338">
                  <c:v>-20.605465144581455</c:v>
                </c:pt>
                <c:pt idx="339">
                  <c:v>-20.898718912689997</c:v>
                </c:pt>
                <c:pt idx="340">
                  <c:v>-21.194357572085316</c:v>
                </c:pt>
                <c:pt idx="341">
                  <c:v>-21.492400552303408</c:v>
                </c:pt>
                <c:pt idx="342">
                  <c:v>-21.792865909400376</c:v>
                </c:pt>
                <c:pt idx="343">
                  <c:v>-22.095770319236056</c:v>
                </c:pt>
                <c:pt idx="344">
                  <c:v>-22.401129076527795</c:v>
                </c:pt>
                <c:pt idx="345">
                  <c:v>-22.708956099796545</c:v>
                </c:pt>
                <c:pt idx="346">
                  <c:v>-23.019263942303304</c:v>
                </c:pt>
                <c:pt idx="347">
                  <c:v>-23.332063809048709</c:v>
                </c:pt>
                <c:pt idx="348">
                  <c:v>-23.64736557988325</c:v>
                </c:pt>
                <c:pt idx="349">
                  <c:v>-23.965177838744967</c:v>
                </c:pt>
                <c:pt idx="350">
                  <c:v>-24.285507909011312</c:v>
                </c:pt>
                <c:pt idx="351">
                  <c:v>-24.608361894918612</c:v>
                </c:pt>
                <c:pt idx="352">
                  <c:v>-24.933744728967255</c:v>
                </c:pt>
                <c:pt idx="353">
                  <c:v>-25.261660225192223</c:v>
                </c:pt>
                <c:pt idx="354">
                  <c:v>-25.592111138142819</c:v>
                </c:pt>
                <c:pt idx="355">
                  <c:v>-25.925099227371433</c:v>
                </c:pt>
                <c:pt idx="356">
                  <c:v>-26.260625327194568</c:v>
                </c:pt>
                <c:pt idx="357">
                  <c:v>-26.598689421444398</c:v>
                </c:pt>
                <c:pt idx="358">
                  <c:v>-26.93929072289162</c:v>
                </c:pt>
                <c:pt idx="359">
                  <c:v>-27.282427756977285</c:v>
                </c:pt>
                <c:pt idx="360">
                  <c:v>-27.628098449456225</c:v>
                </c:pt>
                <c:pt idx="361">
                  <c:v>-27.976300217514453</c:v>
                </c:pt>
                <c:pt idx="362">
                  <c:v>-28.327030063891897</c:v>
                </c:pt>
                <c:pt idx="363">
                  <c:v>-28.680284673509384</c:v>
                </c:pt>
                <c:pt idx="364">
                  <c:v>-29.036060512072744</c:v>
                </c:pt>
                <c:pt idx="365">
                  <c:v>-29.394353926101822</c:v>
                </c:pt>
                <c:pt idx="366">
                  <c:v>-29.755161243815358</c:v>
                </c:pt>
                <c:pt idx="367">
                  <c:v>-30.118478876286662</c:v>
                </c:pt>
                <c:pt idx="368">
                  <c:v>-30.484303418275729</c:v>
                </c:pt>
                <c:pt idx="369">
                  <c:v>-30.852631748138293</c:v>
                </c:pt>
                <c:pt idx="370">
                  <c:v>-31.223461126211408</c:v>
                </c:pt>
                <c:pt idx="371">
                  <c:v>-31.596789291079855</c:v>
                </c:pt>
                <c:pt idx="372">
                  <c:v>-31.972614553136118</c:v>
                </c:pt>
                <c:pt idx="373">
                  <c:v>-32.350935884857797</c:v>
                </c:pt>
                <c:pt idx="374">
                  <c:v>-32.731753007245644</c:v>
                </c:pt>
                <c:pt idx="375">
                  <c:v>-33.115066471882216</c:v>
                </c:pt>
                <c:pt idx="376">
                  <c:v>-33.500877738097593</c:v>
                </c:pt>
                <c:pt idx="377">
                  <c:v>-33.889189244752345</c:v>
                </c:pt>
                <c:pt idx="378">
                  <c:v>-34.280004476179201</c:v>
                </c:pt>
                <c:pt idx="379">
                  <c:v>-34.673328021852242</c:v>
                </c:pt>
                <c:pt idx="380">
                  <c:v>-35.069165629394632</c:v>
                </c:pt>
                <c:pt idx="381">
                  <c:v>-35.467524250557283</c:v>
                </c:pt>
                <c:pt idx="382">
                  <c:v>-35.86841207985124</c:v>
                </c:pt>
                <c:pt idx="383">
                  <c:v>-36.271838585546917</c:v>
                </c:pt>
                <c:pt idx="384">
                  <c:v>-36.67781453279526</c:v>
                </c:pt>
                <c:pt idx="385">
                  <c:v>-37.086351998667119</c:v>
                </c:pt>
                <c:pt idx="386">
                  <c:v>-37.497464378947889</c:v>
                </c:pt>
                <c:pt idx="387">
                  <c:v>-37.911166386568532</c:v>
                </c:pt>
                <c:pt idx="388">
                  <c:v>-38.327474041598379</c:v>
                </c:pt>
                <c:pt idx="389">
                  <c:v>-38.746404652768611</c:v>
                </c:pt>
                <c:pt idx="390">
                  <c:v>-39.167976790543499</c:v>
                </c:pt>
                <c:pt idx="391">
                  <c:v>-39.592210251801731</c:v>
                </c:pt>
                <c:pt idx="392">
                  <c:v>-40.019126016239525</c:v>
                </c:pt>
                <c:pt idx="393">
                  <c:v>-40.448746194654298</c:v>
                </c:pt>
                <c:pt idx="394">
                  <c:v>-40.881093969317718</c:v>
                </c:pt>
                <c:pt idx="395">
                  <c:v>-41.316193526695834</c:v>
                </c:pt>
                <c:pt idx="396">
                  <c:v>-41.754069982824802</c:v>
                </c:pt>
                <c:pt idx="397">
                  <c:v>-42.194749301696987</c:v>
                </c:pt>
                <c:pt idx="398">
                  <c:v>-42.638258207064894</c:v>
                </c:pt>
                <c:pt idx="399">
                  <c:v>-43.084624088113458</c:v>
                </c:pt>
                <c:pt idx="400">
                  <c:v>-43.533874899500503</c:v>
                </c:pt>
              </c:numCache>
            </c:numRef>
          </c:yVal>
          <c:smooth val="1"/>
          <c:extLst>
            <c:ext xmlns:c16="http://schemas.microsoft.com/office/drawing/2014/chart" uri="{C3380CC4-5D6E-409C-BE32-E72D297353CC}">
              <c16:uniqueId val="{00000000-E2D9-4BFB-A900-F38F4F3A0A20}"/>
            </c:ext>
          </c:extLst>
        </c:ser>
        <c:dLbls>
          <c:showLegendKey val="0"/>
          <c:showVal val="0"/>
          <c:showCatName val="0"/>
          <c:showSerName val="0"/>
          <c:showPercent val="0"/>
          <c:showBubbleSize val="0"/>
        </c:dLbls>
        <c:axId val="530503168"/>
        <c:axId val="530505088"/>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Sheet2!$BD$4:$BD$404</c:f>
              <c:numCache>
                <c:formatCode>0.00</c:formatCode>
                <c:ptCount val="401"/>
                <c:pt idx="0">
                  <c:v>92.330212054710202</c:v>
                </c:pt>
                <c:pt idx="1">
                  <c:v>92.375917356051602</c:v>
                </c:pt>
                <c:pt idx="2">
                  <c:v>92.422862221002603</c:v>
                </c:pt>
                <c:pt idx="3">
                  <c:v>92.4710701054168</c:v>
                </c:pt>
                <c:pt idx="4">
                  <c:v>92.520565033132939</c:v>
                </c:pt>
                <c:pt idx="5">
                  <c:v>92.571371601558411</c:v>
                </c:pt>
                <c:pt idx="6">
                  <c:v>92.623514987059394</c:v>
                </c:pt>
                <c:pt idx="7">
                  <c:v>92.677020950125751</c:v>
                </c:pt>
                <c:pt idx="8">
                  <c:v>92.731915840278631</c:v>
                </c:pt>
                <c:pt idx="9">
                  <c:v>92.788226600683956</c:v>
                </c:pt>
                <c:pt idx="10">
                  <c:v>92.845980772433222</c:v>
                </c:pt>
                <c:pt idx="11">
                  <c:v>92.905206498451108</c:v>
                </c:pt>
                <c:pt idx="12">
                  <c:v>92.96593252698429</c:v>
                </c:pt>
                <c:pt idx="13">
                  <c:v>93.028188214625388</c:v>
                </c:pt>
                <c:pt idx="14">
                  <c:v>93.092003528819404</c:v>
                </c:pt>
                <c:pt idx="15">
                  <c:v>93.157409049799995</c:v>
                </c:pt>
                <c:pt idx="16">
                  <c:v>93.224435971895275</c:v>
                </c:pt>
                <c:pt idx="17">
                  <c:v>93.29311610414274</c:v>
                </c:pt>
                <c:pt idx="18">
                  <c:v>93.363481870144952</c:v>
                </c:pt>
                <c:pt idx="19">
                  <c:v>93.435566307095939</c:v>
                </c:pt>
                <c:pt idx="20">
                  <c:v>93.50940306390207</c:v>
                </c:pt>
                <c:pt idx="21">
                  <c:v>93.585026398316401</c:v>
                </c:pt>
                <c:pt idx="22">
                  <c:v>93.662471173000228</c:v>
                </c:pt>
                <c:pt idx="23">
                  <c:v>93.741772850420304</c:v>
                </c:pt>
                <c:pt idx="24">
                  <c:v>93.822967486483662</c:v>
                </c:pt>
                <c:pt idx="25">
                  <c:v>93.906091722806764</c:v>
                </c:pt>
                <c:pt idx="26">
                  <c:v>93.991182777507973</c:v>
                </c:pt>
                <c:pt idx="27">
                  <c:v>94.078278434407139</c:v>
                </c:pt>
                <c:pt idx="28">
                  <c:v>94.167417030507579</c:v>
                </c:pt>
                <c:pt idx="29">
                  <c:v>94.25863744162919</c:v>
                </c:pt>
                <c:pt idx="30">
                  <c:v>94.351979066053701</c:v>
                </c:pt>
                <c:pt idx="31">
                  <c:v>94.447481806034716</c:v>
                </c:pt>
                <c:pt idx="32">
                  <c:v>94.545186047017111</c:v>
                </c:pt>
                <c:pt idx="33">
                  <c:v>94.645132634402316</c:v>
                </c:pt>
                <c:pt idx="34">
                  <c:v>94.747362847685551</c:v>
                </c:pt>
                <c:pt idx="35">
                  <c:v>94.851918371784222</c:v>
                </c:pt>
                <c:pt idx="36">
                  <c:v>94.958841265365351</c:v>
                </c:pt>
                <c:pt idx="37">
                  <c:v>95.068173925971408</c:v>
                </c:pt>
                <c:pt idx="38">
                  <c:v>95.179959051733775</c:v>
                </c:pt>
                <c:pt idx="39">
                  <c:v>95.294239599453221</c:v>
                </c:pt>
                <c:pt idx="40">
                  <c:v>95.411058738816834</c:v>
                </c:pt>
                <c:pt idx="41">
                  <c:v>95.530459802510364</c:v>
                </c:pt>
                <c:pt idx="42">
                  <c:v>95.652486231975672</c:v>
                </c:pt>
                <c:pt idx="43">
                  <c:v>95.777181518552169</c:v>
                </c:pt>
                <c:pt idx="44">
                  <c:v>95.904589139731698</c:v>
                </c:pt>
                <c:pt idx="45">
                  <c:v>96.034752490246632</c:v>
                </c:pt>
                <c:pt idx="46">
                  <c:v>96.167714807702197</c:v>
                </c:pt>
                <c:pt idx="47">
                  <c:v>96.303519092454295</c:v>
                </c:pt>
                <c:pt idx="48">
                  <c:v>96.442208021427192</c:v>
                </c:pt>
                <c:pt idx="49">
                  <c:v>96.583823855557455</c:v>
                </c:pt>
                <c:pt idx="50">
                  <c:v>96.728408340543766</c:v>
                </c:pt>
                <c:pt idx="51">
                  <c:v>96.876002600578033</c:v>
                </c:pt>
                <c:pt idx="52">
                  <c:v>97.026647024728206</c:v>
                </c:pt>
                <c:pt idx="53">
                  <c:v>97.18038114564132</c:v>
                </c:pt>
                <c:pt idx="54">
                  <c:v>97.337243510234742</c:v>
                </c:pt>
                <c:pt idx="55">
                  <c:v>97.497271542044444</c:v>
                </c:pt>
                <c:pt idx="56">
                  <c:v>97.660501394903775</c:v>
                </c:pt>
                <c:pt idx="57">
                  <c:v>97.826967797631966</c:v>
                </c:pt>
                <c:pt idx="58">
                  <c:v>97.996703889421084</c:v>
                </c:pt>
                <c:pt idx="59">
                  <c:v>98.169741045623098</c:v>
                </c:pt>
                <c:pt idx="60">
                  <c:v>98.346108693655694</c:v>
                </c:pt>
                <c:pt idx="61">
                  <c:v>98.525834118764195</c:v>
                </c:pt>
                <c:pt idx="62">
                  <c:v>98.708942259404665</c:v>
                </c:pt>
                <c:pt idx="63">
                  <c:v>98.895455492040753</c:v>
                </c:pt>
                <c:pt idx="64">
                  <c:v>99.085393405184149</c:v>
                </c:pt>
                <c:pt idx="65">
                  <c:v>99.278772562548127</c:v>
                </c:pt>
                <c:pt idx="66">
                  <c:v>99.475606255232464</c:v>
                </c:pt>
                <c:pt idx="67">
                  <c:v>99.67590424291086</c:v>
                </c:pt>
                <c:pt idx="68">
                  <c:v>99.879672484054709</c:v>
                </c:pt>
                <c:pt idx="69">
                  <c:v>100.08691285529351</c:v>
                </c:pt>
                <c:pt idx="70">
                  <c:v>100.29762286009252</c:v>
                </c:pt>
                <c:pt idx="71">
                  <c:v>100.51179532700895</c:v>
                </c:pt>
                <c:pt idx="72">
                  <c:v>100.72941809788499</c:v>
                </c:pt>
                <c:pt idx="73">
                  <c:v>100.95047370643627</c:v>
                </c:pt>
                <c:pt idx="74">
                  <c:v>101.17493904780673</c:v>
                </c:pt>
                <c:pt idx="75">
                  <c:v>101.40278503977947</c:v>
                </c:pt>
                <c:pt idx="76">
                  <c:v>101.63397627646457</c:v>
                </c:pt>
                <c:pt idx="77">
                  <c:v>101.86847067542026</c:v>
                </c:pt>
                <c:pt idx="78">
                  <c:v>102.10621911931207</c:v>
                </c:pt>
                <c:pt idx="79">
                  <c:v>102.34716509336698</c:v>
                </c:pt>
                <c:pt idx="80">
                  <c:v>102.59124432004228</c:v>
                </c:pt>
                <c:pt idx="81">
                  <c:v>102.83838439249597</c:v>
                </c:pt>
                <c:pt idx="82">
                  <c:v>103.08850440861784</c:v>
                </c:pt>
                <c:pt idx="83">
                  <c:v>103.34151460755793</c:v>
                </c:pt>
                <c:pt idx="84">
                  <c:v>103.5973160108679</c:v>
                </c:pt>
                <c:pt idx="85">
                  <c:v>103.8558000705501</c:v>
                </c:pt>
                <c:pt idx="86">
                  <c:v>104.11684832648702</c:v>
                </c:pt>
                <c:pt idx="87">
                  <c:v>104.38033207589847</c:v>
                </c:pt>
                <c:pt idx="88">
                  <c:v>104.64611205764002</c:v>
                </c:pt>
                <c:pt idx="89">
                  <c:v>104.91403815431599</c:v>
                </c:pt>
                <c:pt idx="90">
                  <c:v>105.18394911532364</c:v>
                </c:pt>
                <c:pt idx="91">
                  <c:v>105.45567230407788</c:v>
                </c:pt>
                <c:pt idx="92">
                  <c:v>105.72902347277437</c:v>
                </c:pt>
                <c:pt idx="93">
                  <c:v>106.00380656813904</c:v>
                </c:pt>
                <c:pt idx="94">
                  <c:v>106.27981357167343</c:v>
                </c:pt>
                <c:pt idx="95">
                  <c:v>106.55682437793868</c:v>
                </c:pt>
                <c:pt idx="96">
                  <c:v>106.83460671442073</c:v>
                </c:pt>
                <c:pt idx="97">
                  <c:v>107.1129161064828</c:v>
                </c:pt>
                <c:pt idx="98">
                  <c:v>107.39149589083554</c:v>
                </c:pt>
                <c:pt idx="99">
                  <c:v>107.67007728083817</c:v>
                </c:pt>
                <c:pt idx="100">
                  <c:v>107.94837948678146</c:v>
                </c:pt>
                <c:pt idx="101">
                  <c:v>108.22610989409682</c:v>
                </c:pt>
                <c:pt idx="102">
                  <c:v>108.50296430218046</c:v>
                </c:pt>
                <c:pt idx="103">
                  <c:v>108.77862722622076</c:v>
                </c:pt>
                <c:pt idx="104">
                  <c:v>109.05277226406804</c:v>
                </c:pt>
                <c:pt idx="105">
                  <c:v>109.32506252979182</c:v>
                </c:pt>
                <c:pt idx="106">
                  <c:v>109.59515115513329</c:v>
                </c:pt>
                <c:pt idx="107">
                  <c:v>109.86268185958222</c:v>
                </c:pt>
                <c:pt idx="108">
                  <c:v>110.12728958929391</c:v>
                </c:pt>
                <c:pt idx="109">
                  <c:v>110.38860122451375</c:v>
                </c:pt>
                <c:pt idx="110">
                  <c:v>110.64623635460642</c:v>
                </c:pt>
                <c:pt idx="111">
                  <c:v>110.89980811919308</c:v>
                </c:pt>
                <c:pt idx="112">
                  <c:v>111.14892411329632</c:v>
                </c:pt>
                <c:pt idx="113">
                  <c:v>111.39318735378123</c:v>
                </c:pt>
                <c:pt idx="114">
                  <c:v>111.63219730377656</c:v>
                </c:pt>
                <c:pt idx="115">
                  <c:v>111.86555095116076</c:v>
                </c:pt>
                <c:pt idx="116">
                  <c:v>112.09284393662494</c:v>
                </c:pt>
                <c:pt idx="117">
                  <c:v>112.31367172627289</c:v>
                </c:pt>
                <c:pt idx="118">
                  <c:v>112.52763082320699</c:v>
                </c:pt>
                <c:pt idx="119">
                  <c:v>112.73432001207644</c:v>
                </c:pt>
                <c:pt idx="120">
                  <c:v>112.93334163014394</c:v>
                </c:pt>
                <c:pt idx="121">
                  <c:v>113.12430285805968</c:v>
                </c:pt>
                <c:pt idx="122">
                  <c:v>113.30681702322556</c:v>
                </c:pt>
                <c:pt idx="123">
                  <c:v>113.48050490839007</c:v>
                </c:pt>
                <c:pt idx="124">
                  <c:v>113.64499605793827</c:v>
                </c:pt>
                <c:pt idx="125">
                  <c:v>113.79993007423373</c:v>
                </c:pt>
                <c:pt idx="126">
                  <c:v>113.94495789633065</c:v>
                </c:pt>
                <c:pt idx="127">
                  <c:v>114.07974305340258</c:v>
                </c:pt>
                <c:pt idx="128">
                  <c:v>114.20396288533099</c:v>
                </c:pt>
                <c:pt idx="129">
                  <c:v>114.31730972305472</c:v>
                </c:pt>
                <c:pt idx="130">
                  <c:v>114.41949202150164</c:v>
                </c:pt>
                <c:pt idx="131">
                  <c:v>114.51023543819991</c:v>
                </c:pt>
                <c:pt idx="132">
                  <c:v>114.58928385099298</c:v>
                </c:pt>
                <c:pt idx="133">
                  <c:v>114.65640030865778</c:v>
                </c:pt>
                <c:pt idx="134">
                  <c:v>114.71136790864081</c:v>
                </c:pt>
                <c:pt idx="135">
                  <c:v>114.75399059658076</c:v>
                </c:pt>
                <c:pt idx="136">
                  <c:v>114.78409388276907</c:v>
                </c:pt>
                <c:pt idx="137">
                  <c:v>114.80152547121277</c:v>
                </c:pt>
                <c:pt idx="138">
                  <c:v>114.80615579749656</c:v>
                </c:pt>
                <c:pt idx="139">
                  <c:v>114.79787847219285</c:v>
                </c:pt>
                <c:pt idx="140">
                  <c:v>114.77661062713584</c:v>
                </c:pt>
                <c:pt idx="141">
                  <c:v>114.74229316245204</c:v>
                </c:pt>
                <c:pt idx="142">
                  <c:v>114.69489089282713</c:v>
                </c:pt>
                <c:pt idx="143">
                  <c:v>114.63439259207948</c:v>
                </c:pt>
                <c:pt idx="144">
                  <c:v>114.56081093570675</c:v>
                </c:pt>
                <c:pt idx="145">
                  <c:v>114.47418234166763</c:v>
                </c:pt>
                <c:pt idx="146">
                  <c:v>114.37456671025654</c:v>
                </c:pt>
                <c:pt idx="147">
                  <c:v>114.26204706452097</c:v>
                </c:pt>
                <c:pt idx="148">
                  <c:v>114.13672909325805</c:v>
                </c:pt>
                <c:pt idx="149">
                  <c:v>113.99874059920566</c:v>
                </c:pt>
                <c:pt idx="150">
                  <c:v>113.84823085561062</c:v>
                </c:pt>
                <c:pt idx="151">
                  <c:v>113.68536987491082</c:v>
                </c:pt>
                <c:pt idx="152">
                  <c:v>113.51034759380221</c:v>
                </c:pt>
                <c:pt idx="153">
                  <c:v>113.32337297947798</c:v>
                </c:pt>
                <c:pt idx="154">
                  <c:v>113.12467306231075</c:v>
                </c:pt>
                <c:pt idx="155">
                  <c:v>112.91449190070891</c:v>
                </c:pt>
                <c:pt idx="156">
                  <c:v>112.69308948429445</c:v>
                </c:pt>
                <c:pt idx="157">
                  <c:v>112.46074058193155</c:v>
                </c:pt>
                <c:pt idx="158">
                  <c:v>112.21773354146558</c:v>
                </c:pt>
                <c:pt idx="159">
                  <c:v>111.96436904831479</c:v>
                </c:pt>
                <c:pt idx="160">
                  <c:v>111.70095885028101</c:v>
                </c:pt>
                <c:pt idx="161">
                  <c:v>111.4278244561127</c:v>
                </c:pt>
                <c:pt idx="162">
                  <c:v>111.14529581545412</c:v>
                </c:pt>
                <c:pt idx="163">
                  <c:v>110.85370998785173</c:v>
                </c:pt>
                <c:pt idx="164">
                  <c:v>110.55340980845504</c:v>
                </c:pt>
                <c:pt idx="165">
                  <c:v>110.2447425579506</c:v>
                </c:pt>
                <c:pt idx="166">
                  <c:v>109.9280586440965</c:v>
                </c:pt>
                <c:pt idx="167">
                  <c:v>109.60371030199077</c:v>
                </c:pt>
                <c:pt idx="168">
                  <c:v>109.27205031990592</c:v>
                </c:pt>
                <c:pt idx="169">
                  <c:v>108.93343079716163</c:v>
                </c:pt>
                <c:pt idx="170">
                  <c:v>108.58820194009083</c:v>
                </c:pt>
                <c:pt idx="171">
                  <c:v>108.23671090168999</c:v>
                </c:pt>
                <c:pt idx="172">
                  <c:v>107.87930067003192</c:v>
                </c:pt>
                <c:pt idx="173">
                  <c:v>107.51630900997728</c:v>
                </c:pt>
                <c:pt idx="174">
                  <c:v>107.14806746214377</c:v>
                </c:pt>
                <c:pt idx="175">
                  <c:v>106.77490040250025</c:v>
                </c:pt>
                <c:pt idx="176">
                  <c:v>106.39712416534546</c:v>
                </c:pt>
                <c:pt idx="177">
                  <c:v>106.0150462318221</c:v>
                </c:pt>
                <c:pt idx="178">
                  <c:v>105.62896448551031</c:v>
                </c:pt>
                <c:pt idx="179">
                  <c:v>105.23916653605166</c:v>
                </c:pt>
                <c:pt idx="180">
                  <c:v>104.84592911118078</c:v>
                </c:pt>
                <c:pt idx="181">
                  <c:v>104.44951751699026</c:v>
                </c:pt>
                <c:pt idx="182">
                  <c:v>104.05018516573942</c:v>
                </c:pt>
                <c:pt idx="183">
                  <c:v>103.64817317003352</c:v>
                </c:pt>
                <c:pt idx="184">
                  <c:v>103.24371000175898</c:v>
                </c:pt>
                <c:pt idx="185">
                  <c:v>102.83701121376259</c:v>
                </c:pt>
                <c:pt idx="186">
                  <c:v>102.42827922190799</c:v>
                </c:pt>
                <c:pt idx="187">
                  <c:v>102.01770314483777</c:v>
                </c:pt>
                <c:pt idx="188">
                  <c:v>101.6054586985109</c:v>
                </c:pt>
                <c:pt idx="189">
                  <c:v>101.19170814237133</c:v>
                </c:pt>
                <c:pt idx="190">
                  <c:v>100.7766002738405</c:v>
                </c:pt>
                <c:pt idx="191">
                  <c:v>100.36027046770195</c:v>
                </c:pt>
                <c:pt idx="192">
                  <c:v>99.942840756869458</c:v>
                </c:pt>
                <c:pt idx="193">
                  <c:v>99.524419950988573</c:v>
                </c:pt>
                <c:pt idx="194">
                  <c:v>99.105103789318775</c:v>
                </c:pt>
                <c:pt idx="195">
                  <c:v>98.684975124373722</c:v>
                </c:pt>
                <c:pt idx="196">
                  <c:v>98.264104132857696</c:v>
                </c:pt>
                <c:pt idx="197">
                  <c:v>97.84254855052113</c:v>
                </c:pt>
                <c:pt idx="198">
                  <c:v>97.420353927670533</c:v>
                </c:pt>
                <c:pt idx="199">
                  <c:v>96.997553902193587</c:v>
                </c:pt>
                <c:pt idx="200">
                  <c:v>96.574170487108844</c:v>
                </c:pt>
                <c:pt idx="201">
                  <c:v>96.150214369803848</c:v>
                </c:pt>
                <c:pt idx="202">
                  <c:v>95.725685220295816</c:v>
                </c:pt>
                <c:pt idx="203">
                  <c:v>95.300572006021611</c:v>
                </c:pt>
                <c:pt idx="204">
                  <c:v>94.874853310843477</c:v>
                </c:pt>
                <c:pt idx="205">
                  <c:v>94.448497656137278</c:v>
                </c:pt>
                <c:pt idx="206">
                  <c:v>94.021463822010332</c:v>
                </c:pt>
                <c:pt idx="207">
                  <c:v>93.593701166875505</c:v>
                </c:pt>
                <c:pt idx="208">
                  <c:v>93.165149943781088</c:v>
                </c:pt>
                <c:pt idx="209">
                  <c:v>92.735741612068011</c:v>
                </c:pt>
                <c:pt idx="210">
                  <c:v>92.305399143088067</c:v>
                </c:pt>
                <c:pt idx="211">
                  <c:v>91.874037318875068</c:v>
                </c:pt>
                <c:pt idx="212">
                  <c:v>91.441563022808893</c:v>
                </c:pt>
                <c:pt idx="213">
                  <c:v>91.007875521454025</c:v>
                </c:pt>
                <c:pt idx="214">
                  <c:v>90.572866736885928</c:v>
                </c:pt>
                <c:pt idx="215">
                  <c:v>90.13642150894421</c:v>
                </c:pt>
                <c:pt idx="216">
                  <c:v>89.698417846963224</c:v>
                </c:pt>
                <c:pt idx="217">
                  <c:v>89.258727170641251</c:v>
                </c:pt>
                <c:pt idx="218">
                  <c:v>88.817214539802677</c:v>
                </c:pt>
                <c:pt idx="219">
                  <c:v>88.373738872900731</c:v>
                </c:pt>
                <c:pt idx="220">
                  <c:v>87.928153154187527</c:v>
                </c:pt>
                <c:pt idx="221">
                  <c:v>87.480304629552379</c:v>
                </c:pt>
                <c:pt idx="222">
                  <c:v>87.030034991096102</c:v>
                </c:pt>
                <c:pt idx="223">
                  <c:v>86.577180550568229</c:v>
                </c:pt>
                <c:pt idx="224">
                  <c:v>86.121572401846947</c:v>
                </c:pt>
                <c:pt idx="225">
                  <c:v>85.66303657269026</c:v>
                </c:pt>
                <c:pt idx="226">
                  <c:v>85.201394166025793</c:v>
                </c:pt>
                <c:pt idx="227">
                  <c:v>84.7364614910868</c:v>
                </c:pt>
                <c:pt idx="228">
                  <c:v>84.268050184731678</c:v>
                </c:pt>
                <c:pt idx="229">
                  <c:v>83.795967323312837</c:v>
                </c:pt>
                <c:pt idx="230">
                  <c:v>83.320015525486014</c:v>
                </c:pt>
                <c:pt idx="231">
                  <c:v>82.839993046371717</c:v>
                </c:pt>
                <c:pt idx="232">
                  <c:v>82.355693863498502</c:v>
                </c:pt>
                <c:pt idx="233">
                  <c:v>81.866907754973937</c:v>
                </c:pt>
                <c:pt idx="234">
                  <c:v>81.37342037034351</c:v>
                </c:pt>
                <c:pt idx="235">
                  <c:v>80.875013294608024</c:v>
                </c:pt>
                <c:pt idx="236">
                  <c:v>80.371464105882822</c:v>
                </c:pt>
                <c:pt idx="237">
                  <c:v>79.862546427188747</c:v>
                </c:pt>
                <c:pt idx="238">
                  <c:v>79.348029972876759</c:v>
                </c:pt>
                <c:pt idx="239">
                  <c:v>78.827680590192116</c:v>
                </c:pt>
                <c:pt idx="240">
                  <c:v>78.301260296494831</c:v>
                </c:pt>
                <c:pt idx="241">
                  <c:v>77.768527312658264</c:v>
                </c:pt>
                <c:pt idx="242">
                  <c:v>77.22923609317661</c:v>
                </c:pt>
                <c:pt idx="243">
                  <c:v>76.683137353517438</c:v>
                </c:pt>
                <c:pt idx="244">
                  <c:v>76.129978095267006</c:v>
                </c:pt>
                <c:pt idx="245">
                  <c:v>75.569501629618983</c:v>
                </c:pt>
                <c:pt idx="246">
                  <c:v>75.001447599773201</c:v>
                </c:pt>
                <c:pt idx="247">
                  <c:v>74.425552002813518</c:v>
                </c:pt>
                <c:pt idx="248">
                  <c:v>73.841547211651744</c:v>
                </c:pt>
                <c:pt idx="249">
                  <c:v>73.249161997629102</c:v>
                </c:pt>
                <c:pt idx="250">
                  <c:v>72.648121554384545</c:v>
                </c:pt>
                <c:pt idx="251">
                  <c:v>72.038147523614327</c:v>
                </c:pt>
                <c:pt idx="252">
                  <c:v>71.418958023348779</c:v>
                </c:pt>
                <c:pt idx="253">
                  <c:v>70.790267679410547</c:v>
                </c:pt>
                <c:pt idx="254">
                  <c:v>70.151787660714135</c:v>
                </c:pt>
                <c:pt idx="255">
                  <c:v>69.503225719097316</c:v>
                </c:pt>
                <c:pt idx="256">
                  <c:v>68.844286234387667</c:v>
                </c:pt>
                <c:pt idx="257">
                  <c:v>68.174670265433335</c:v>
                </c:pt>
                <c:pt idx="258">
                  <c:v>67.494075607842518</c:v>
                </c:pt>
                <c:pt idx="259">
                  <c:v>66.802196859201544</c:v>
                </c:pt>
                <c:pt idx="260">
                  <c:v>66.098725492564057</c:v>
                </c:pt>
                <c:pt idx="261">
                  <c:v>65.38334993902572</c:v>
                </c:pt>
                <c:pt idx="262">
                  <c:v>64.655755680223834</c:v>
                </c:pt>
                <c:pt idx="263">
                  <c:v>63.915625351626275</c:v>
                </c:pt>
                <c:pt idx="264">
                  <c:v>63.162638857496361</c:v>
                </c:pt>
                <c:pt idx="265">
                  <c:v>62.396473498445658</c:v>
                </c:pt>
                <c:pt idx="266">
                  <c:v>61.616804112511971</c:v>
                </c:pt>
                <c:pt idx="267">
                  <c:v>60.823303230719986</c:v>
                </c:pt>
                <c:pt idx="268">
                  <c:v>60.01564124810524</c:v>
                </c:pt>
                <c:pt idx="269">
                  <c:v>59.193486611204222</c:v>
                </c:pt>
                <c:pt idx="270">
                  <c:v>58.356506023028601</c:v>
                </c:pt>
                <c:pt idx="271">
                  <c:v>57.504364666561216</c:v>
                </c:pt>
                <c:pt idx="272">
                  <c:v>56.636726447822639</c:v>
                </c:pt>
                <c:pt idx="273">
                  <c:v>55.753254259566646</c:v>
                </c:pt>
                <c:pt idx="274">
                  <c:v>54.853610266671353</c:v>
                </c:pt>
                <c:pt idx="275">
                  <c:v>53.937456214289796</c:v>
                </c:pt>
                <c:pt idx="276">
                  <c:v>53.00445375982261</c:v>
                </c:pt>
                <c:pt idx="277">
                  <c:v>52.054264829761891</c:v>
                </c:pt>
                <c:pt idx="278">
                  <c:v>51.086552002438907</c:v>
                </c:pt>
                <c:pt idx="279">
                  <c:v>50.100978917681999</c:v>
                </c:pt>
                <c:pt idx="280">
                  <c:v>49.097210714354958</c:v>
                </c:pt>
                <c:pt idx="281">
                  <c:v>48.074914496701751</c:v>
                </c:pt>
                <c:pt idx="282">
                  <c:v>47.033759830369547</c:v>
                </c:pt>
                <c:pt idx="283">
                  <c:v>45.973419268909453</c:v>
                </c:pt>
                <c:pt idx="284">
                  <c:v>44.893568911479974</c:v>
                </c:pt>
                <c:pt idx="285">
                  <c:v>43.793888992376566</c:v>
                </c:pt>
                <c:pt idx="286">
                  <c:v>42.674064502906703</c:v>
                </c:pt>
                <c:pt idx="287">
                  <c:v>41.533785845999688</c:v>
                </c:pt>
                <c:pt idx="288">
                  <c:v>40.372749523798433</c:v>
                </c:pt>
                <c:pt idx="289">
                  <c:v>39.190658858321143</c:v>
                </c:pt>
                <c:pt idx="290">
                  <c:v>37.987224745095858</c:v>
                </c:pt>
                <c:pt idx="291">
                  <c:v>36.762166439477966</c:v>
                </c:pt>
                <c:pt idx="292">
                  <c:v>35.515212375131085</c:v>
                </c:pt>
                <c:pt idx="293">
                  <c:v>34.246101013930314</c:v>
                </c:pt>
                <c:pt idx="294">
                  <c:v>32.954581726239553</c:v>
                </c:pt>
                <c:pt idx="295">
                  <c:v>31.640415700320546</c:v>
                </c:pt>
                <c:pt idx="296">
                  <c:v>30.303376879204592</c:v>
                </c:pt>
                <c:pt idx="297">
                  <c:v>28.943252923158298</c:v>
                </c:pt>
                <c:pt idx="298">
                  <c:v>27.55984619544725</c:v>
                </c:pt>
                <c:pt idx="299">
                  <c:v>26.152974768780268</c:v>
                </c:pt>
                <c:pt idx="300">
                  <c:v>24.722473449433465</c:v>
                </c:pt>
                <c:pt idx="301">
                  <c:v>23.268194815661474</c:v>
                </c:pt>
                <c:pt idx="302">
                  <c:v>21.790010266604611</c:v>
                </c:pt>
                <c:pt idx="303">
                  <c:v>20.287811077497054</c:v>
                </c:pt>
                <c:pt idx="304">
                  <c:v>18.761509456558741</c:v>
                </c:pt>
                <c:pt idx="305">
                  <c:v>17.211039598552446</c:v>
                </c:pt>
                <c:pt idx="306">
                  <c:v>15.636358729574312</c:v>
                </c:pt>
                <c:pt idx="307">
                  <c:v>14.037448137249044</c:v>
                </c:pt>
                <c:pt idx="308">
                  <c:v>12.414314180122972</c:v>
                </c:pt>
                <c:pt idx="309">
                  <c:v>10.766989269687286</c:v>
                </c:pt>
                <c:pt idx="310">
                  <c:v>9.0955328181311188</c:v>
                </c:pt>
                <c:pt idx="311">
                  <c:v>7.400032144634082</c:v>
                </c:pt>
                <c:pt idx="312">
                  <c:v>5.6806033327494845</c:v>
                </c:pt>
                <c:pt idx="313">
                  <c:v>3.937392031234964</c:v>
                </c:pt>
                <c:pt idx="314">
                  <c:v>2.1705741905305445</c:v>
                </c:pt>
                <c:pt idx="315">
                  <c:v>0.38035672701138878</c:v>
                </c:pt>
                <c:pt idx="316">
                  <c:v>-1.4330218928709826</c:v>
                </c:pt>
                <c:pt idx="317">
                  <c:v>-3.269291156383531</c:v>
                </c:pt>
                <c:pt idx="318">
                  <c:v>-5.1281481039112577</c:v>
                </c:pt>
                <c:pt idx="319">
                  <c:v>-7.0092570314050135</c:v>
                </c:pt>
                <c:pt idx="320">
                  <c:v>-8.9122493029819907</c:v>
                </c:pt>
                <c:pt idx="321">
                  <c:v>-10.836723280370677</c:v>
                </c:pt>
                <c:pt idx="322">
                  <c:v>-12.782244375374205</c:v>
                </c:pt>
                <c:pt idx="323">
                  <c:v>-14.748345230911809</c:v>
                </c:pt>
                <c:pt idx="324">
                  <c:v>-16.734526035491456</c:v>
                </c:pt>
                <c:pt idx="325">
                  <c:v>-18.740254975171695</c:v>
                </c:pt>
                <c:pt idx="326">
                  <c:v>-20.764968826187101</c:v>
                </c:pt>
                <c:pt idx="327">
                  <c:v>-22.808073690445838</c:v>
                </c:pt>
                <c:pt idx="328">
                  <c:v>-24.868945875073877</c:v>
                </c:pt>
                <c:pt idx="329">
                  <c:v>-26.946932916082432</c:v>
                </c:pt>
                <c:pt idx="330">
                  <c:v>-29.041354745090729</c:v>
                </c:pt>
                <c:pt idx="331">
                  <c:v>-31.151504996845006</c:v>
                </c:pt>
                <c:pt idx="332">
                  <c:v>-33.276652454066692</c:v>
                </c:pt>
                <c:pt idx="333">
                  <c:v>-35.416042624947323</c:v>
                </c:pt>
                <c:pt idx="334">
                  <c:v>-37.568899447384695</c:v>
                </c:pt>
                <c:pt idx="335">
                  <c:v>-39.734427112877427</c:v>
                </c:pt>
                <c:pt idx="336">
                  <c:v>-41.91181200182217</c:v>
                </c:pt>
                <c:pt idx="337">
                  <c:v>-44.100224720903327</c:v>
                </c:pt>
                <c:pt idx="338">
                  <c:v>-46.298822232167026</c:v>
                </c:pt>
                <c:pt idx="339">
                  <c:v>-48.506750062506285</c:v>
                </c:pt>
                <c:pt idx="340">
                  <c:v>-50.723144581388283</c:v>
                </c:pt>
                <c:pt idx="341">
                  <c:v>-52.947135333950115</c:v>
                </c:pt>
                <c:pt idx="342">
                  <c:v>-55.177847415967477</c:v>
                </c:pt>
                <c:pt idx="343">
                  <c:v>-57.414403876737765</c:v>
                </c:pt>
                <c:pt idx="344">
                  <c:v>-59.655928135563073</c:v>
                </c:pt>
                <c:pt idx="345">
                  <c:v>-61.901546397343765</c:v>
                </c:pt>
                <c:pt idx="346">
                  <c:v>-64.150390052730472</c:v>
                </c:pt>
                <c:pt idx="347">
                  <c:v>-66.401598048386631</c:v>
                </c:pt>
                <c:pt idx="348">
                  <c:v>-68.654319213158885</c:v>
                </c:pt>
                <c:pt idx="349">
                  <c:v>-70.907714526329471</c:v>
                </c:pt>
                <c:pt idx="350">
                  <c:v>-73.160959314651677</c:v>
                </c:pt>
                <c:pt idx="351">
                  <c:v>-75.413245365505503</c:v>
                </c:pt>
                <c:pt idx="352">
                  <c:v>-77.663782944277443</c:v>
                </c:pt>
                <c:pt idx="353">
                  <c:v>-79.911802704925208</c:v>
                </c:pt>
                <c:pt idx="354">
                  <c:v>-82.156557483655092</c:v>
                </c:pt>
                <c:pt idx="355">
                  <c:v>-84.397323966660281</c:v>
                </c:pt>
                <c:pt idx="356">
                  <c:v>-86.633404223979312</c:v>
                </c:pt>
                <c:pt idx="357">
                  <c:v>-88.864127102661826</c:v>
                </c:pt>
                <c:pt idx="358">
                  <c:v>-91.08884947362202</c:v>
                </c:pt>
                <c:pt idx="359">
                  <c:v>-93.30695732773313</c:v>
                </c:pt>
                <c:pt idx="360">
                  <c:v>-95.51786671793684</c:v>
                </c:pt>
                <c:pt idx="361">
                  <c:v>-97.721024545294938</c:v>
                </c:pt>
                <c:pt idx="362">
                  <c:v>-99.915909188092428</c:v>
                </c:pt>
                <c:pt idx="363">
                  <c:v>-102.10203097420202</c:v>
                </c:pt>
                <c:pt idx="364">
                  <c:v>-104.27893249800593</c:v>
                </c:pt>
                <c:pt idx="365">
                  <c:v>-106.44618878416168</c:v>
                </c:pt>
                <c:pt idx="366">
                  <c:v>-108.60340730146493</c:v>
                </c:pt>
                <c:pt idx="367">
                  <c:v>-110.75022783091345</c:v>
                </c:pt>
                <c:pt idx="368">
                  <c:v>-112.8863221928836</c:v>
                </c:pt>
                <c:pt idx="369">
                  <c:v>-115.01139383902688</c:v>
                </c:pt>
                <c:pt idx="370">
                  <c:v>-117.12517731513043</c:v>
                </c:pt>
                <c:pt idx="371">
                  <c:v>-119.22743760171909</c:v>
                </c:pt>
                <c:pt idx="372">
                  <c:v>-121.31796933964114</c:v>
                </c:pt>
                <c:pt idx="373">
                  <c:v>-123.39659594824371</c:v>
                </c:pt>
                <c:pt idx="374">
                  <c:v>-125.46316864405583</c:v>
                </c:pt>
                <c:pt idx="375">
                  <c:v>-127.51756536810285</c:v>
                </c:pt>
                <c:pt idx="376">
                  <c:v>-129.55968963014521</c:v>
                </c:pt>
                <c:pt idx="377">
                  <c:v>-131.58946927820426</c:v>
                </c:pt>
                <c:pt idx="378">
                  <c:v>-133.60685520178629</c:v>
                </c:pt>
                <c:pt idx="379">
                  <c:v>-135.61181997716642</c:v>
                </c:pt>
                <c:pt idx="380">
                  <c:v>-137.60435646307116</c:v>
                </c:pt>
                <c:pt idx="381">
                  <c:v>-139.584476354917</c:v>
                </c:pt>
                <c:pt idx="382">
                  <c:v>-141.55220870568741</c:v>
                </c:pt>
                <c:pt idx="383">
                  <c:v>-143.50759842131509</c:v>
                </c:pt>
                <c:pt idx="384">
                  <c:v>-145.45070473824978</c:v>
                </c:pt>
                <c:pt idx="385">
                  <c:v>-147.38159969067544</c:v>
                </c:pt>
                <c:pt idx="386">
                  <c:v>-149.3003665746046</c:v>
                </c:pt>
                <c:pt idx="387">
                  <c:v>-151.20709841583312</c:v>
                </c:pt>
                <c:pt idx="388">
                  <c:v>-153.10189644848504</c:v>
                </c:pt>
                <c:pt idx="389">
                  <c:v>-154.98486861060996</c:v>
                </c:pt>
                <c:pt idx="390">
                  <c:v>-156.85612806303277</c:v>
                </c:pt>
                <c:pt idx="391">
                  <c:v>-158.71579173737121</c:v>
                </c:pt>
                <c:pt idx="392">
                  <c:v>-160.56397891886922</c:v>
                </c:pt>
                <c:pt idx="393">
                  <c:v>-162.40080986939199</c:v>
                </c:pt>
                <c:pt idx="394">
                  <c:v>-164.22640449564585</c:v>
                </c:pt>
                <c:pt idx="395">
                  <c:v>-166.0408810673776</c:v>
                </c:pt>
                <c:pt idx="396">
                  <c:v>-167.84435498999699</c:v>
                </c:pt>
                <c:pt idx="397">
                  <c:v>-169.6369376357394</c:v>
                </c:pt>
                <c:pt idx="398">
                  <c:v>-171.41873523714776</c:v>
                </c:pt>
                <c:pt idx="399">
                  <c:v>-173.18984784629731</c:v>
                </c:pt>
                <c:pt idx="400">
                  <c:v>-174.95036836281872</c:v>
                </c:pt>
              </c:numCache>
            </c:numRef>
          </c:yVal>
          <c:smooth val="1"/>
          <c:extLst>
            <c:ext xmlns:c16="http://schemas.microsoft.com/office/drawing/2014/chart" uri="{C3380CC4-5D6E-409C-BE32-E72D297353CC}">
              <c16:uniqueId val="{00000001-E2D9-4BFB-A900-F38F4F3A0A20}"/>
            </c:ext>
          </c:extLst>
        </c:ser>
        <c:dLbls>
          <c:showLegendKey val="0"/>
          <c:showVal val="0"/>
          <c:showCatName val="0"/>
          <c:showSerName val="0"/>
          <c:showPercent val="0"/>
          <c:showBubbleSize val="0"/>
        </c:dLbls>
        <c:axId val="18290176"/>
        <c:axId val="18291712"/>
      </c:scatterChart>
      <c:valAx>
        <c:axId val="530503168"/>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530505088"/>
        <c:crossesAt val="0"/>
        <c:crossBetween val="midCat"/>
      </c:valAx>
      <c:valAx>
        <c:axId val="530505088"/>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en-US"/>
          </a:p>
        </c:txPr>
        <c:crossAx val="530503168"/>
        <c:crossesAt val="100"/>
        <c:crossBetween val="midCat"/>
        <c:majorUnit val="20"/>
      </c:valAx>
      <c:valAx>
        <c:axId val="18290176"/>
        <c:scaling>
          <c:logBase val="10"/>
          <c:orientation val="minMax"/>
        </c:scaling>
        <c:delete val="1"/>
        <c:axPos val="b"/>
        <c:numFmt formatCode="0" sourceLinked="1"/>
        <c:majorTickMark val="out"/>
        <c:minorTickMark val="none"/>
        <c:tickLblPos val="nextTo"/>
        <c:crossAx val="18291712"/>
        <c:crossesAt val="0"/>
        <c:crossBetween val="midCat"/>
      </c:valAx>
      <c:valAx>
        <c:axId val="18291712"/>
        <c:scaling>
          <c:orientation val="minMax"/>
          <c:max val="160"/>
          <c:min val="-160"/>
        </c:scaling>
        <c:delete val="0"/>
        <c:axPos val="r"/>
        <c:title>
          <c:tx>
            <c:rich>
              <a:bodyPr rot="-5400000" spcFirstLastPara="0" vertOverflow="ellipsis" vert="horz" wrap="square" anchor="ctr" anchorCtr="1"/>
              <a:lstStyle/>
              <a:p>
                <a:pPr>
                  <a:defRPr lang="zh-CN" sz="1400" b="1" i="0" u="none" strike="noStrike" kern="1200" baseline="0">
                    <a:solidFill>
                      <a:srgbClr val="C00000"/>
                    </a:solidFill>
                    <a:latin typeface="+mn-lt"/>
                    <a:ea typeface="+mn-ea"/>
                    <a:cs typeface="+mn-cs"/>
                  </a:defRPr>
                </a:pPr>
                <a:r>
                  <a:rPr lang="en-US" sz="1400">
                    <a:solidFill>
                      <a:srgbClr val="C00000"/>
                    </a:solidFill>
                  </a:rPr>
                  <a:t>Phase ( </a:t>
                </a:r>
                <a:r>
                  <a:rPr lang="en-US" sz="1400">
                    <a:solidFill>
                      <a:srgbClr val="C00000"/>
                    </a:solidFill>
                    <a:latin typeface="Arial"/>
                    <a:cs typeface="Arial"/>
                  </a:rPr>
                  <a:t>⁰ </a:t>
                </a:r>
                <a:r>
                  <a:rPr lang="en-US" sz="1400">
                    <a:solidFill>
                      <a:srgbClr val="C00000"/>
                    </a:solidFill>
                  </a:rPr>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C00000"/>
                </a:solidFill>
                <a:latin typeface="+mn-lt"/>
                <a:ea typeface="+mn-ea"/>
                <a:cs typeface="+mn-cs"/>
              </a:defRPr>
            </a:pPr>
            <a:endParaRPr lang="en-US"/>
          </a:p>
        </c:txPr>
        <c:crossAx val="18290176"/>
        <c:crosses val="max"/>
        <c:crossBetween val="midCat"/>
        <c:majorUnit val="40"/>
      </c:valAx>
    </c:plotArea>
    <c:legend>
      <c:legendPos val="r"/>
      <c:layout>
        <c:manualLayout>
          <c:xMode val="edge"/>
          <c:yMode val="edge"/>
          <c:x val="0.13719998623330196"/>
          <c:y val="0.64321598813601211"/>
          <c:w val="0.18049736933568236"/>
          <c:h val="0.12304710956048322"/>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Gain</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0"/>
          <c:order val="0"/>
          <c:tx>
            <c:v>PowerStage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Sheet2!$AE$4:$AE$822</c:f>
              <c:numCache>
                <c:formatCode>0.0000</c:formatCode>
                <c:ptCount val="819"/>
                <c:pt idx="0">
                  <c:v>26.991931294986287</c:v>
                </c:pt>
                <c:pt idx="1">
                  <c:v>26.991813174900877</c:v>
                </c:pt>
                <c:pt idx="2">
                  <c:v>26.991689491432329</c:v>
                </c:pt>
                <c:pt idx="3">
                  <c:v>26.991559982718623</c:v>
                </c:pt>
                <c:pt idx="4">
                  <c:v>26.991424374588583</c:v>
                </c:pt>
                <c:pt idx="5">
                  <c:v>26.991282379984824</c:v>
                </c:pt>
                <c:pt idx="6">
                  <c:v>26.99113369835986</c:v>
                </c:pt>
                <c:pt idx="7">
                  <c:v>26.990978015044011</c:v>
                </c:pt>
                <c:pt idx="8">
                  <c:v>26.990815000583925</c:v>
                </c:pt>
                <c:pt idx="9">
                  <c:v>26.990644310050282</c:v>
                </c:pt>
                <c:pt idx="10">
                  <c:v>26.990465582313341</c:v>
                </c:pt>
                <c:pt idx="11">
                  <c:v>26.990278439284758</c:v>
                </c:pt>
                <c:pt idx="12">
                  <c:v>26.990082485124248</c:v>
                </c:pt>
                <c:pt idx="13">
                  <c:v>26.989877305409383</c:v>
                </c:pt>
                <c:pt idx="14">
                  <c:v>26.989662466266868</c:v>
                </c:pt>
                <c:pt idx="15">
                  <c:v>26.98943751346361</c:v>
                </c:pt>
                <c:pt idx="16">
                  <c:v>26.98920197145565</c:v>
                </c:pt>
                <c:pt idx="17">
                  <c:v>26.988955342393076</c:v>
                </c:pt>
                <c:pt idx="18">
                  <c:v>26.988697105078987</c:v>
                </c:pt>
                <c:pt idx="19">
                  <c:v>26.988426713880287</c:v>
                </c:pt>
                <c:pt idx="20">
                  <c:v>26.988143597588326</c:v>
                </c:pt>
                <c:pt idx="21">
                  <c:v>26.987847158226895</c:v>
                </c:pt>
                <c:pt idx="22">
                  <c:v>26.987536769805459</c:v>
                </c:pt>
                <c:pt idx="23">
                  <c:v>26.987211777014924</c:v>
                </c:pt>
                <c:pt idx="24">
                  <c:v>26.986871493863539</c:v>
                </c:pt>
                <c:pt idx="25">
                  <c:v>26.986515202250239</c:v>
                </c:pt>
                <c:pt idx="26">
                  <c:v>26.986142150472514</c:v>
                </c:pt>
                <c:pt idx="27">
                  <c:v>26.985751551666059</c:v>
                </c:pt>
                <c:pt idx="28">
                  <c:v>26.985342582173086</c:v>
                </c:pt>
                <c:pt idx="29">
                  <c:v>26.98491437983618</c:v>
                </c:pt>
                <c:pt idx="30">
                  <c:v>26.984466042214397</c:v>
                </c:pt>
                <c:pt idx="31">
                  <c:v>26.983996624718284</c:v>
                </c:pt>
                <c:pt idx="32">
                  <c:v>26.983505138660092</c:v>
                </c:pt>
                <c:pt idx="33">
                  <c:v>26.982990549215714</c:v>
                </c:pt>
                <c:pt idx="34">
                  <c:v>26.982451773294375</c:v>
                </c:pt>
                <c:pt idx="35">
                  <c:v>26.981887677312141</c:v>
                </c:pt>
                <c:pt idx="36">
                  <c:v>26.981297074865068</c:v>
                </c:pt>
                <c:pt idx="37">
                  <c:v>26.980678724297817</c:v>
                </c:pt>
                <c:pt idx="38">
                  <c:v>26.980031326163143</c:v>
                </c:pt>
                <c:pt idx="39">
                  <c:v>26.979353520567745</c:v>
                </c:pt>
                <c:pt idx="40">
                  <c:v>26.978643884399613</c:v>
                </c:pt>
                <c:pt idx="41">
                  <c:v>26.977900928432046</c:v>
                </c:pt>
                <c:pt idx="42">
                  <c:v>26.977123094299039</c:v>
                </c:pt>
                <c:pt idx="43">
                  <c:v>26.976308751336862</c:v>
                </c:pt>
                <c:pt idx="44">
                  <c:v>26.975456193286341</c:v>
                </c:pt>
                <c:pt idx="45">
                  <c:v>26.974563634850046</c:v>
                </c:pt>
                <c:pt idx="46">
                  <c:v>26.973629208098721</c:v>
                </c:pt>
                <c:pt idx="47">
                  <c:v>26.972650958720816</c:v>
                </c:pt>
                <c:pt idx="48">
                  <c:v>26.971626842108815</c:v>
                </c:pt>
                <c:pt idx="49">
                  <c:v>26.970554719276226</c:v>
                </c:pt>
                <c:pt idx="50">
                  <c:v>26.969432352598307</c:v>
                </c:pt>
                <c:pt idx="51">
                  <c:v>26.968257401370074</c:v>
                </c:pt>
                <c:pt idx="52">
                  <c:v>26.967027417174421</c:v>
                </c:pt>
                <c:pt idx="53">
                  <c:v>26.965739839053349</c:v>
                </c:pt>
                <c:pt idx="54">
                  <c:v>26.964391988475015</c:v>
                </c:pt>
                <c:pt idx="55">
                  <c:v>26.962981064089103</c:v>
                </c:pt>
                <c:pt idx="56">
                  <c:v>26.961504136262977</c:v>
                </c:pt>
                <c:pt idx="57">
                  <c:v>26.959958141390867</c:v>
                </c:pt>
                <c:pt idx="58">
                  <c:v>26.958339875968232</c:v>
                </c:pt>
                <c:pt idx="59">
                  <c:v>26.956645990423254</c:v>
                </c:pt>
                <c:pt idx="60">
                  <c:v>26.954872982697509</c:v>
                </c:pt>
                <c:pt idx="61">
                  <c:v>26.953017191567604</c:v>
                </c:pt>
                <c:pt idx="62">
                  <c:v>26.95107478969955</c:v>
                </c:pt>
                <c:pt idx="63">
                  <c:v>26.949041776427691</c:v>
                </c:pt>
                <c:pt idx="64">
                  <c:v>26.946913970249934</c:v>
                </c:pt>
                <c:pt idx="65">
                  <c:v>26.94468700103112</c:v>
                </c:pt>
                <c:pt idx="66">
                  <c:v>26.942356301906351</c:v>
                </c:pt>
                <c:pt idx="67">
                  <c:v>26.939917100876368</c:v>
                </c:pt>
                <c:pt idx="68">
                  <c:v>26.937364412087025</c:v>
                </c:pt>
                <c:pt idx="69">
                  <c:v>26.934693026785293</c:v>
                </c:pt>
                <c:pt idx="70">
                  <c:v>26.931897503944445</c:v>
                </c:pt>
                <c:pt idx="71">
                  <c:v>26.928972160551343</c:v>
                </c:pt>
                <c:pt idx="72">
                  <c:v>26.925911061549254</c:v>
                </c:pt>
                <c:pt idx="73">
                  <c:v>26.922708009430036</c:v>
                </c:pt>
                <c:pt idx="74">
                  <c:v>26.919356533470118</c:v>
                </c:pt>
                <c:pt idx="75">
                  <c:v>26.915849878605407</c:v>
                </c:pt>
                <c:pt idx="76">
                  <c:v>26.912180993940897</c:v>
                </c:pt>
                <c:pt idx="77">
                  <c:v>26.90834252089185</c:v>
                </c:pt>
                <c:pt idx="78">
                  <c:v>26.904326780954104</c:v>
                </c:pt>
                <c:pt idx="79">
                  <c:v>26.900125763102501</c:v>
                </c:pt>
                <c:pt idx="80">
                  <c:v>26.895731110817493</c:v>
                </c:pt>
                <c:pt idx="81">
                  <c:v>26.891134108741511</c:v>
                </c:pt>
                <c:pt idx="82">
                  <c:v>26.886325668968151</c:v>
                </c:pt>
                <c:pt idx="83">
                  <c:v>26.881296316969216</c:v>
                </c:pt>
                <c:pt idx="84">
                  <c:v>26.876036177166348</c:v>
                </c:pt>
                <c:pt idx="85">
                  <c:v>26.870534958156306</c:v>
                </c:pt>
                <c:pt idx="86">
                  <c:v>26.8647819376013</c:v>
                </c:pt>
                <c:pt idx="87">
                  <c:v>26.858765946798393</c:v>
                </c:pt>
                <c:pt idx="88">
                  <c:v>26.852475354944779</c:v>
                </c:pt>
                <c:pt idx="89">
                  <c:v>26.845898053118901</c:v>
                </c:pt>
                <c:pt idx="90">
                  <c:v>26.839021438000838</c:v>
                </c:pt>
                <c:pt idx="91">
                  <c:v>26.831832395358802</c:v>
                </c:pt>
                <c:pt idx="92">
                  <c:v>26.82431728333291</c:v>
                </c:pt>
                <c:pt idx="93">
                  <c:v>26.816461915551297</c:v>
                </c:pt>
                <c:pt idx="94">
                  <c:v>26.808251544118463</c:v>
                </c:pt>
                <c:pt idx="95">
                  <c:v>26.799670842520641</c:v>
                </c:pt>
                <c:pt idx="96">
                  <c:v>26.790703888498083</c:v>
                </c:pt>
                <c:pt idx="97">
                  <c:v>26.781334146939844</c:v>
                </c:pt>
                <c:pt idx="98">
                  <c:v>26.771544452862692</c:v>
                </c:pt>
                <c:pt idx="99">
                  <c:v>26.76131699454168</c:v>
                </c:pt>
                <c:pt idx="100">
                  <c:v>26.750633296867026</c:v>
                </c:pt>
                <c:pt idx="101">
                  <c:v>26.739474205008374</c:v>
                </c:pt>
                <c:pt idx="102">
                  <c:v>26.727819868475123</c:v>
                </c:pt>
                <c:pt idx="103">
                  <c:v>26.715649725668754</c:v>
                </c:pt>
                <c:pt idx="104">
                  <c:v>26.702942489031226</c:v>
                </c:pt>
                <c:pt idx="105">
                  <c:v>26.689676130901095</c:v>
                </c:pt>
                <c:pt idx="106">
                  <c:v>26.675827870197576</c:v>
                </c:pt>
                <c:pt idx="107">
                  <c:v>26.661374160061076</c:v>
                </c:pt>
                <c:pt idx="108">
                  <c:v>26.646290676586911</c:v>
                </c:pt>
                <c:pt idx="109">
                  <c:v>26.630552308797697</c:v>
                </c:pt>
                <c:pt idx="110">
                  <c:v>26.614133150008023</c:v>
                </c:pt>
                <c:pt idx="111">
                  <c:v>26.597006490743365</c:v>
                </c:pt>
                <c:pt idx="112">
                  <c:v>26.579144813383078</c:v>
                </c:pt>
                <c:pt idx="113">
                  <c:v>26.560519788704848</c:v>
                </c:pt>
                <c:pt idx="114">
                  <c:v>26.541102274515133</c:v>
                </c:pt>
                <c:pt idx="115">
                  <c:v>26.520862316556258</c:v>
                </c:pt>
                <c:pt idx="116">
                  <c:v>26.499769151886706</c:v>
                </c:pt>
                <c:pt idx="117">
                  <c:v>26.477791214935504</c:v>
                </c:pt>
                <c:pt idx="118">
                  <c:v>26.454896146435019</c:v>
                </c:pt>
                <c:pt idx="119">
                  <c:v>26.431050805438741</c:v>
                </c:pt>
                <c:pt idx="120">
                  <c:v>26.406221284630817</c:v>
                </c:pt>
                <c:pt idx="121">
                  <c:v>26.380372929133138</c:v>
                </c:pt>
                <c:pt idx="122">
                  <c:v>26.353470359012384</c:v>
                </c:pt>
                <c:pt idx="123">
                  <c:v>26.325477495683955</c:v>
                </c:pt>
                <c:pt idx="124">
                  <c:v>26.296357592402028</c:v>
                </c:pt>
                <c:pt idx="125">
                  <c:v>26.266073269014477</c:v>
                </c:pt>
                <c:pt idx="126">
                  <c:v>26.234586551148027</c:v>
                </c:pt>
                <c:pt idx="127">
                  <c:v>26.201858913973009</c:v>
                </c:pt>
                <c:pt idx="128">
                  <c:v>26.167851330677493</c:v>
                </c:pt>
                <c:pt idx="129">
                  <c:v>26.132524325758066</c:v>
                </c:pt>
                <c:pt idx="130">
                  <c:v>26.095838033208409</c:v>
                </c:pt>
                <c:pt idx="131">
                  <c:v>26.057752259657512</c:v>
                </c:pt>
                <c:pt idx="132">
                  <c:v>26.018226552476374</c:v>
                </c:pt>
                <c:pt idx="133">
                  <c:v>25.97722027283584</c:v>
                </c:pt>
                <c:pt idx="134">
                  <c:v>25.934692673658777</c:v>
                </c:pt>
                <c:pt idx="135">
                  <c:v>25.890602982367135</c:v>
                </c:pt>
                <c:pt idx="136">
                  <c:v>25.844910488278973</c:v>
                </c:pt>
                <c:pt idx="137">
                  <c:v>25.797574634462766</c:v>
                </c:pt>
                <c:pt idx="138">
                  <c:v>25.748555113806017</c:v>
                </c:pt>
                <c:pt idx="139">
                  <c:v>25.697811969003851</c:v>
                </c:pt>
                <c:pt idx="140">
                  <c:v>25.645305696120349</c:v>
                </c:pt>
                <c:pt idx="141">
                  <c:v>25.590997351322457</c:v>
                </c:pt>
                <c:pt idx="142">
                  <c:v>25.534848660333605</c:v>
                </c:pt>
                <c:pt idx="143">
                  <c:v>25.476822130102356</c:v>
                </c:pt>
                <c:pt idx="144">
                  <c:v>25.416881162131975</c:v>
                </c:pt>
                <c:pt idx="145">
                  <c:v>25.354990166869872</c:v>
                </c:pt>
                <c:pt idx="146">
                  <c:v>25.291114678512582</c:v>
                </c:pt>
                <c:pt idx="147">
                  <c:v>25.225221469543836</c:v>
                </c:pt>
                <c:pt idx="148">
                  <c:v>25.157278664289972</c:v>
                </c:pt>
                <c:pt idx="149">
                  <c:v>25.087255850750452</c:v>
                </c:pt>
                <c:pt idx="150">
                  <c:v>25.015124189942167</c:v>
                </c:pt>
                <c:pt idx="151">
                  <c:v>24.940856521984177</c:v>
                </c:pt>
                <c:pt idx="152">
                  <c:v>24.864427468147237</c:v>
                </c:pt>
                <c:pt idx="153">
                  <c:v>24.7858135280981</c:v>
                </c:pt>
                <c:pt idx="154">
                  <c:v>24.704993171584174</c:v>
                </c:pt>
                <c:pt idx="155">
                  <c:v>24.621946923829469</c:v>
                </c:pt>
                <c:pt idx="156">
                  <c:v>24.536657443946748</c:v>
                </c:pt>
                <c:pt idx="157">
                  <c:v>24.449109595715672</c:v>
                </c:pt>
                <c:pt idx="158">
                  <c:v>24.359290510129089</c:v>
                </c:pt>
                <c:pt idx="159">
                  <c:v>24.267189639171818</c:v>
                </c:pt>
                <c:pt idx="160">
                  <c:v>24.172798800365396</c:v>
                </c:pt>
                <c:pt idx="161">
                  <c:v>24.076112211688802</c:v>
                </c:pt>
                <c:pt idx="162">
                  <c:v>23.977126516567207</c:v>
                </c:pt>
                <c:pt idx="163">
                  <c:v>23.875840798707873</c:v>
                </c:pt>
                <c:pt idx="164">
                  <c:v>23.772256586652368</c:v>
                </c:pt>
                <c:pt idx="165">
                  <c:v>23.6663778480068</c:v>
                </c:pt>
                <c:pt idx="166">
                  <c:v>23.558210973404368</c:v>
                </c:pt>
                <c:pt idx="167">
                  <c:v>23.447764750346849</c:v>
                </c:pt>
                <c:pt idx="168">
                  <c:v>23.335050327161223</c:v>
                </c:pt>
                <c:pt idx="169">
                  <c:v>23.22008116739406</c:v>
                </c:pt>
                <c:pt idx="170">
                  <c:v>23.102872995047385</c:v>
                </c:pt>
                <c:pt idx="171">
                  <c:v>22.983443731135338</c:v>
                </c:pt>
                <c:pt idx="172">
                  <c:v>22.861813422109005</c:v>
                </c:pt>
                <c:pt idx="173">
                  <c:v>22.738004160756994</c:v>
                </c:pt>
                <c:pt idx="174">
                  <c:v>22.612040000241464</c:v>
                </c:pt>
                <c:pt idx="175">
                  <c:v>22.483946861971415</c:v>
                </c:pt>
                <c:pt idx="176">
                  <c:v>22.353752438048357</c:v>
                </c:pt>
                <c:pt idx="177">
                  <c:v>22.221486089043079</c:v>
                </c:pt>
                <c:pt idx="178">
                  <c:v>22.087178737876055</c:v>
                </c:pt>
                <c:pt idx="179">
                  <c:v>21.950862760578531</c:v>
                </c:pt>
                <c:pt idx="180">
                  <c:v>21.812571874707583</c:v>
                </c:pt>
                <c:pt idx="181">
                  <c:v>21.672341026174792</c:v>
                </c:pt>
                <c:pt idx="182">
                  <c:v>21.530206275228505</c:v>
                </c:pt>
                <c:pt idx="183">
                  <c:v>21.3862046823014</c:v>
                </c:pt>
                <c:pt idx="184">
                  <c:v>21.240374194401511</c:v>
                </c:pt>
                <c:pt idx="185">
                  <c:v>21.092753532685499</c:v>
                </c:pt>
                <c:pt idx="186">
                  <c:v>20.943382081809361</c:v>
                </c:pt>
                <c:pt idx="187">
                  <c:v>20.792299781604054</c:v>
                </c:pt>
                <c:pt idx="188">
                  <c:v>20.639547021574238</c:v>
                </c:pt>
                <c:pt idx="189">
                  <c:v>20.485164538665551</c:v>
                </c:pt>
                <c:pt idx="190">
                  <c:v>20.329193318694209</c:v>
                </c:pt>
                <c:pt idx="191">
                  <c:v>20.171674501778487</c:v>
                </c:pt>
                <c:pt idx="192">
                  <c:v>20.012649292060363</c:v>
                </c:pt>
                <c:pt idx="193">
                  <c:v>19.852158871953186</c:v>
                </c:pt>
                <c:pt idx="194">
                  <c:v>19.690244321102501</c:v>
                </c:pt>
                <c:pt idx="195">
                  <c:v>19.526946540198825</c:v>
                </c:pt>
                <c:pt idx="196">
                  <c:v>19.362306179737132</c:v>
                </c:pt>
                <c:pt idx="197">
                  <c:v>19.196363573774789</c:v>
                </c:pt>
                <c:pt idx="198">
                  <c:v>19.029158678701886</c:v>
                </c:pt>
                <c:pt idx="199">
                  <c:v>18.86073101700115</c:v>
                </c:pt>
                <c:pt idx="200">
                  <c:v>18.691119625943372</c:v>
                </c:pt>
                <c:pt idx="201">
                  <c:v>18.520363011134855</c:v>
                </c:pt>
                <c:pt idx="202">
                  <c:v>18.348499104808369</c:v>
                </c:pt>
                <c:pt idx="203">
                  <c:v>18.175565228726843</c:v>
                </c:pt>
                <c:pt idx="204">
                  <c:v>18.001598061550503</c:v>
                </c:pt>
                <c:pt idx="205">
                  <c:v>17.826633610502366</c:v>
                </c:pt>
                <c:pt idx="206">
                  <c:v>17.650707187154314</c:v>
                </c:pt>
                <c:pt idx="207">
                  <c:v>17.473853387146384</c:v>
                </c:pt>
                <c:pt idx="208">
                  <c:v>17.29610607364398</c:v>
                </c:pt>
                <c:pt idx="209">
                  <c:v>17.11749836433361</c:v>
                </c:pt>
                <c:pt idx="210">
                  <c:v>16.938062621754064</c:v>
                </c:pt>
                <c:pt idx="211">
                  <c:v>16.757830446759993</c:v>
                </c:pt>
                <c:pt idx="212">
                  <c:v>16.576832674914964</c:v>
                </c:pt>
                <c:pt idx="213">
                  <c:v>16.395099375614201</c:v>
                </c:pt>
                <c:pt idx="214">
                  <c:v>16.212659853740256</c:v>
                </c:pt>
                <c:pt idx="215">
                  <c:v>16.02954265366062</c:v>
                </c:pt>
                <c:pt idx="216">
                  <c:v>15.84577556538119</c:v>
                </c:pt>
                <c:pt idx="217">
                  <c:v>15.661385632676932</c:v>
                </c:pt>
                <c:pt idx="218">
                  <c:v>15.476399163027979</c:v>
                </c:pt>
                <c:pt idx="219">
                  <c:v>15.290841739197267</c:v>
                </c:pt>
                <c:pt idx="220">
                  <c:v>15.104738232294002</c:v>
                </c:pt>
                <c:pt idx="221">
                  <c:v>14.918112816175684</c:v>
                </c:pt>
                <c:pt idx="222">
                  <c:v>14.730988983049814</c:v>
                </c:pt>
                <c:pt idx="223">
                  <c:v>14.543389560145418</c:v>
                </c:pt>
                <c:pt idx="224">
                  <c:v>14.355336727332453</c:v>
                </c:pt>
                <c:pt idx="225">
                  <c:v>14.166852035576623</c:v>
                </c:pt>
                <c:pt idx="226">
                  <c:v>13.977956426124432</c:v>
                </c:pt>
                <c:pt idx="227">
                  <c:v>13.788670250322379</c:v>
                </c:pt>
                <c:pt idx="228">
                  <c:v>13.599013289981682</c:v>
                </c:pt>
                <c:pt idx="229">
                  <c:v>13.409004778207565</c:v>
                </c:pt>
                <c:pt idx="230">
                  <c:v>13.218663420619711</c:v>
                </c:pt>
                <c:pt idx="231">
                  <c:v>13.028007416897472</c:v>
                </c:pt>
                <c:pt idx="232">
                  <c:v>12.837054482590107</c:v>
                </c:pt>
                <c:pt idx="233">
                  <c:v>12.645821871138587</c:v>
                </c:pt>
                <c:pt idx="234">
                  <c:v>12.454326396062003</c:v>
                </c:pt>
                <c:pt idx="235">
                  <c:v>12.262584453266554</c:v>
                </c:pt>
                <c:pt idx="236">
                  <c:v>12.070612043441324</c:v>
                </c:pt>
                <c:pt idx="237">
                  <c:v>11.878424794509153</c:v>
                </c:pt>
                <c:pt idx="238">
                  <c:v>11.686037984106342</c:v>
                </c:pt>
                <c:pt idx="239">
                  <c:v>11.493466562068736</c:v>
                </c:pt>
                <c:pt idx="240">
                  <c:v>11.300725172906047</c:v>
                </c:pt>
                <c:pt idx="241">
                  <c:v>11.107828178249614</c:v>
                </c:pt>
                <c:pt idx="242">
                  <c:v>10.914789679262789</c:v>
                </c:pt>
                <c:pt idx="243">
                  <c:v>10.721623539005368</c:v>
                </c:pt>
                <c:pt idx="244">
                  <c:v>10.52834340474727</c:v>
                </c:pt>
                <c:pt idx="245">
                  <c:v>10.33496273022816</c:v>
                </c:pt>
                <c:pt idx="246">
                  <c:v>10.141494797862933</c:v>
                </c:pt>
                <c:pt idx="247">
                  <c:v>9.9479527408942836</c:v>
                </c:pt>
                <c:pt idx="248">
                  <c:v>9.7543495654956978</c:v>
                </c:pt>
                <c:pt idx="249">
                  <c:v>9.5606981728294915</c:v>
                </c:pt>
                <c:pt idx="250">
                  <c:v>9.3670113810659235</c:v>
                </c:pt>
                <c:pt idx="251">
                  <c:v>9.173301947371316</c:v>
                </c:pt>
                <c:pt idx="252">
                  <c:v>8.9795825898704749</c:v>
                </c:pt>
                <c:pt idx="253">
                  <c:v>8.7858660095954519</c:v>
                </c:pt>
                <c:pt idx="254">
                  <c:v>8.5921649124268846</c:v>
                </c:pt>
                <c:pt idx="255">
                  <c:v>8.3984920310379128</c:v>
                </c:pt>
                <c:pt idx="256">
                  <c:v>8.2048601468496614</c:v>
                </c:pt>
                <c:pt idx="257">
                  <c:v>8.0112821120066933</c:v>
                </c:pt>
                <c:pt idx="258">
                  <c:v>7.8177708713812999</c:v>
                </c:pt>
                <c:pt idx="259">
                  <c:v>7.6243394846133619</c:v>
                </c:pt>
                <c:pt idx="260">
                  <c:v>7.4310011481933653</c:v>
                </c:pt>
                <c:pt idx="261">
                  <c:v>7.2377692175932724</c:v>
                </c:pt>
                <c:pt idx="262">
                  <c:v>7.044657229449979</c:v>
                </c:pt>
                <c:pt idx="263">
                  <c:v>6.8516789238036138</c:v>
                </c:pt>
                <c:pt idx="264">
                  <c:v>6.6588482663914537</c:v>
                </c:pt>
                <c:pt idx="265">
                  <c:v>6.466179470996078</c:v>
                </c:pt>
                <c:pt idx="266">
                  <c:v>6.2736870218438936</c:v>
                </c:pt>
                <c:pt idx="267">
                  <c:v>6.0813856960477652</c:v>
                </c:pt>
                <c:pt idx="268">
                  <c:v>5.8892905860842362</c:v>
                </c:pt>
                <c:pt idx="269">
                  <c:v>5.6974171222930066</c:v>
                </c:pt>
                <c:pt idx="270">
                  <c:v>5.5057810953824724</c:v>
                </c:pt>
                <c:pt idx="271">
                  <c:v>5.3143986789215152</c:v>
                </c:pt>
                <c:pt idx="272">
                  <c:v>5.1232864517936774</c:v>
                </c:pt>
                <c:pt idx="273">
                  <c:v>4.9324614205849144</c:v>
                </c:pt>
                <c:pt idx="274">
                  <c:v>4.7419410418723213</c:v>
                </c:pt>
                <c:pt idx="275">
                  <c:v>4.551743244374622</c:v>
                </c:pt>
                <c:pt idx="276">
                  <c:v>4.3618864509212569</c:v>
                </c:pt>
                <c:pt idx="277">
                  <c:v>4.1723896001900354</c:v>
                </c:pt>
                <c:pt idx="278">
                  <c:v>3.9832721681574275</c:v>
                </c:pt>
                <c:pt idx="279">
                  <c:v>3.7945541891994203</c:v>
                </c:pt>
                <c:pt idx="280">
                  <c:v>3.6062562767731769</c:v>
                </c:pt>
                <c:pt idx="281">
                  <c:v>3.418399643603538</c:v>
                </c:pt>
                <c:pt idx="282">
                  <c:v>3.2310061212901067</c:v>
                </c:pt>
                <c:pt idx="283">
                  <c:v>3.0440981792433646</c:v>
                </c:pt>
                <c:pt idx="284">
                  <c:v>2.8576989428499822</c:v>
                </c:pt>
                <c:pt idx="285">
                  <c:v>2.6718322107593013</c:v>
                </c:pt>
                <c:pt idx="286">
                  <c:v>2.4865224711746658</c:v>
                </c:pt>
                <c:pt idx="287">
                  <c:v>2.3017949170244707</c:v>
                </c:pt>
                <c:pt idx="288">
                  <c:v>2.1176754598793539</c:v>
                </c:pt>
                <c:pt idx="289">
                  <c:v>1.9341907424734048</c:v>
                </c:pt>
                <c:pt idx="290">
                  <c:v>1.751368149678507</c:v>
                </c:pt>
                <c:pt idx="291">
                  <c:v>1.5692358177730084</c:v>
                </c:pt>
                <c:pt idx="292">
                  <c:v>1.3878226418371562</c:v>
                </c:pt>
                <c:pt idx="293">
                  <c:v>1.207158281102366</c:v>
                </c:pt>
                <c:pt idx="294">
                  <c:v>1.0272731620682618</c:v>
                </c:pt>
                <c:pt idx="295">
                  <c:v>0.84819847920721925</c:v>
                </c:pt>
                <c:pt idx="296">
                  <c:v>0.66996619305362015</c:v>
                </c:pt>
                <c:pt idx="297">
                  <c:v>0.49260902548756308</c:v>
                </c:pt>
                <c:pt idx="298">
                  <c:v>0.3161604520077852</c:v>
                </c:pt>
                <c:pt idx="299">
                  <c:v>0.14065469079218429</c:v>
                </c:pt>
                <c:pt idx="300">
                  <c:v>-3.3873311657470692E-2</c:v>
                </c:pt>
                <c:pt idx="301">
                  <c:v>-0.20738789848796618</c:v>
                </c:pt>
                <c:pt idx="302">
                  <c:v>-0.37985272428228417</c:v>
                </c:pt>
                <c:pt idx="303">
                  <c:v>-0.55123078085413191</c:v>
                </c:pt>
                <c:pt idx="304">
                  <c:v>-0.72148442723314288</c:v>
                </c:pt>
                <c:pt idx="305">
                  <c:v>-0.89057542401310896</c:v>
                </c:pt>
                <c:pt idx="306">
                  <c:v>-1.058464972221824</c:v>
                </c:pt>
                <c:pt idx="307">
                  <c:v>-1.2251137568545949</c:v>
                </c:pt>
                <c:pt idx="308">
                  <c:v>-1.3904819951923111</c:v>
                </c:pt>
                <c:pt idx="309">
                  <c:v>-1.5545294900029523</c:v>
                </c:pt>
                <c:pt idx="310">
                  <c:v>-1.7172156876973694</c:v>
                </c:pt>
                <c:pt idx="311">
                  <c:v>-1.8784997414807627</c:v>
                </c:pt>
                <c:pt idx="312">
                  <c:v>-2.0383405795071532</c:v>
                </c:pt>
                <c:pt idx="313">
                  <c:v>-2.1966969780072261</c:v>
                </c:pt>
                <c:pt idx="314">
                  <c:v>-2.3535276393198812</c:v>
                </c:pt>
                <c:pt idx="315">
                  <c:v>-2.5087912747143446</c:v>
                </c:pt>
                <c:pt idx="316">
                  <c:v>-2.6624466918434946</c:v>
                </c:pt>
                <c:pt idx="317">
                  <c:v>-2.814452886621059</c:v>
                </c:pt>
                <c:pt idx="318">
                  <c:v>-2.9647691392643094</c:v>
                </c:pt>
                <c:pt idx="319">
                  <c:v>-3.1133551141925899</c:v>
                </c:pt>
                <c:pt idx="320">
                  <c:v>-3.2601709634186475</c:v>
                </c:pt>
                <c:pt idx="321">
                  <c:v>-3.4051774330170352</c:v>
                </c:pt>
                <c:pt idx="322">
                  <c:v>-3.548335972201293</c:v>
                </c:pt>
                <c:pt idx="323">
                  <c:v>-3.6896088444905173</c:v>
                </c:pt>
                <c:pt idx="324">
                  <c:v>-3.8289592403966339</c:v>
                </c:pt>
                <c:pt idx="325">
                  <c:v>-3.9663513910180845</c:v>
                </c:pt>
                <c:pt idx="326">
                  <c:v>-4.1017506818833551</c:v>
                </c:pt>
                <c:pt idx="327">
                  <c:v>-4.2351237663508829</c:v>
                </c:pt>
                <c:pt idx="328">
                  <c:v>-4.3664386778401383</c:v>
                </c:pt>
                <c:pt idx="329">
                  <c:v>-4.4956649401441204</c:v>
                </c:pt>
                <c:pt idx="330">
                  <c:v>-4.6227736750561697</c:v>
                </c:pt>
                <c:pt idx="331">
                  <c:v>-4.7477377065342372</c:v>
                </c:pt>
                <c:pt idx="332">
                  <c:v>-4.8705316606256037</c:v>
                </c:pt>
                <c:pt idx="333">
                  <c:v>-4.9911320603830625</c:v>
                </c:pt>
                <c:pt idx="334">
                  <c:v>-5.1095174150216014</c:v>
                </c:pt>
                <c:pt idx="335">
                  <c:v>-5.2256683025924024</c:v>
                </c:pt>
                <c:pt idx="336">
                  <c:v>-5.3395674454868587</c:v>
                </c:pt>
                <c:pt idx="337">
                  <c:v>-5.4511997781325254</c:v>
                </c:pt>
                <c:pt idx="338">
                  <c:v>-5.5605525062935381</c:v>
                </c:pt>
                <c:pt idx="339">
                  <c:v>-5.667615157456745</c:v>
                </c:pt>
                <c:pt idx="340">
                  <c:v>-5.7723796218526262</c:v>
                </c:pt>
                <c:pt idx="341">
                  <c:v>-5.8748401837393569</c:v>
                </c:pt>
                <c:pt idx="342">
                  <c:v>-5.9749935426615446</c:v>
                </c:pt>
                <c:pt idx="343">
                  <c:v>-6.0728388244832034</c:v>
                </c:pt>
                <c:pt idx="344">
                  <c:v>-6.1683775820848359</c:v>
                </c:pt>
                <c:pt idx="345">
                  <c:v>-6.2616137857076932</c:v>
                </c:pt>
                <c:pt idx="346">
                  <c:v>-6.3525538030204283</c:v>
                </c:pt>
                <c:pt idx="347">
                  <c:v>-6.4412063690753909</c:v>
                </c:pt>
                <c:pt idx="348">
                  <c:v>-6.5275825464102404</c:v>
                </c:pt>
                <c:pt idx="349">
                  <c:v>-6.6116956756360015</c:v>
                </c:pt>
                <c:pt idx="350">
                  <c:v>-6.6935613169322163</c:v>
                </c:pt>
                <c:pt idx="351">
                  <c:v>-6.7731971829436368</c:v>
                </c:pt>
                <c:pt idx="352">
                  <c:v>-6.8506230636386576</c:v>
                </c:pt>
                <c:pt idx="353">
                  <c:v>-6.9258607437482969</c:v>
                </c:pt>
                <c:pt idx="354">
                  <c:v>-6.9989339134534134</c:v>
                </c:pt>
                <c:pt idx="355">
                  <c:v>-7.0698680730280685</c:v>
                </c:pt>
                <c:pt idx="356">
                  <c:v>-7.1386904321776816</c:v>
                </c:pt>
                <c:pt idx="357">
                  <c:v>-7.2054298048310486</c:v>
                </c:pt>
                <c:pt idx="358">
                  <c:v>-7.2701165001573411</c:v>
                </c:pt>
                <c:pt idx="359">
                  <c:v>-7.3327822105808549</c:v>
                </c:pt>
                <c:pt idx="360">
                  <c:v>-7.3934598975599197</c:v>
                </c:pt>
                <c:pt idx="361">
                  <c:v>-7.4521836758812805</c:v>
                </c:pt>
                <c:pt idx="362">
                  <c:v>-7.5089886971987392</c:v>
                </c:pt>
                <c:pt idx="363">
                  <c:v>-7.5639110335151862</c:v>
                </c:pt>
                <c:pt idx="364">
                  <c:v>-7.6169875612720475</c:v>
                </c:pt>
                <c:pt idx="365">
                  <c:v>-7.6682558466690915</c:v>
                </c:pt>
                <c:pt idx="366">
                  <c:v>-7.7177540327927394</c:v>
                </c:pt>
                <c:pt idx="367">
                  <c:v>-7.7655207290830282</c:v>
                </c:pt>
                <c:pt idx="368">
                  <c:v>-7.8115949036181966</c:v>
                </c:pt>
                <c:pt idx="369">
                  <c:v>-7.8560157786437497</c:v>
                </c:pt>
                <c:pt idx="370">
                  <c:v>-7.8988227297199085</c:v>
                </c:pt>
                <c:pt idx="371">
                  <c:v>-7.9400551888077482</c:v>
                </c:pt>
                <c:pt idx="372">
                  <c:v>-7.9797525515624024</c:v>
                </c:pt>
                <c:pt idx="373">
                  <c:v>-8.0179540890500114</c:v>
                </c:pt>
                <c:pt idx="374">
                  <c:v>-8.0546988640560979</c:v>
                </c:pt>
                <c:pt idx="375">
                  <c:v>-8.0900256521056129</c:v>
                </c:pt>
                <c:pt idx="376">
                  <c:v>-8.1239728672708509</c:v>
                </c:pt>
                <c:pt idx="377">
                  <c:v>-8.1565784928013247</c:v>
                </c:pt>
                <c:pt idx="378">
                  <c:v>-8.1878800165721479</c:v>
                </c:pt>
                <c:pt idx="379">
                  <c:v>-8.217914371311382</c:v>
                </c:pt>
                <c:pt idx="380">
                  <c:v>-8.2467178795366216</c:v>
                </c:pt>
                <c:pt idx="381">
                  <c:v>-8.274326203101193</c:v>
                </c:pt>
                <c:pt idx="382">
                  <c:v>-8.3007742972271075</c:v>
                </c:pt>
                <c:pt idx="383">
                  <c:v>-8.3260963688794405</c:v>
                </c:pt>
                <c:pt idx="384">
                  <c:v>-8.3503258393190478</c:v>
                </c:pt>
                <c:pt idx="385">
                  <c:v>-8.3734953106553487</c:v>
                </c:pt>
                <c:pt idx="386">
                  <c:v>-8.3956365362083751</c:v>
                </c:pt>
                <c:pt idx="387">
                  <c:v>-8.4167803944802682</c:v>
                </c:pt>
                <c:pt idx="388">
                  <c:v>-8.436956866529048</c:v>
                </c:pt>
                <c:pt idx="389">
                  <c:v>-8.4561950165330177</c:v>
                </c:pt>
                <c:pt idx="390">
                  <c:v>-8.4745229753315687</c:v>
                </c:pt>
                <c:pt idx="391">
                  <c:v>-8.4919679267276589</c:v>
                </c:pt>
                <c:pt idx="392">
                  <c:v>-8.5085560963380651</c:v>
                </c:pt>
                <c:pt idx="393">
                  <c:v>-8.524312742780376</c:v>
                </c:pt>
                <c:pt idx="394">
                  <c:v>-8.5392621509891615</c:v>
                </c:pt>
                <c:pt idx="395">
                  <c:v>-8.553427627459163</c:v>
                </c:pt>
                <c:pt idx="396">
                  <c:v>-8.5668314972188107</c:v>
                </c:pt>
                <c:pt idx="397">
                  <c:v>-8.5794951023443993</c:v>
                </c:pt>
                <c:pt idx="398">
                  <c:v>-8.5914388018324193</c:v>
                </c:pt>
                <c:pt idx="399">
                  <c:v>-8.6026819726552777</c:v>
                </c:pt>
                <c:pt idx="400">
                  <c:v>-8.613243011833978</c:v>
                </c:pt>
                <c:pt idx="401">
                  <c:v>-8.6231393393698212</c:v>
                </c:pt>
                <c:pt idx="402">
                  <c:v>-8.6323874018855662</c:v>
                </c:pt>
                <c:pt idx="403">
                  <c:v>-8.6410026768355142</c:v>
                </c:pt>
                <c:pt idx="404">
                  <c:v>-8.6489996771526609</c:v>
                </c:pt>
                <c:pt idx="405">
                  <c:v>-8.6563919562096547</c:v>
                </c:pt>
                <c:pt idx="406">
                  <c:v>-8.6631921129790417</c:v>
                </c:pt>
                <c:pt idx="407">
                  <c:v>-8.6694117972869957</c:v>
                </c:pt>
                <c:pt idx="408">
                  <c:v>-8.6750617150626077</c:v>
                </c:pt>
                <c:pt idx="409">
                  <c:v>-8.680151633493594</c:v>
                </c:pt>
                <c:pt idx="410">
                  <c:v>-8.6846903860069258</c:v>
                </c:pt>
                <c:pt idx="411">
                  <c:v>-8.6886858770007152</c:v>
                </c:pt>
                <c:pt idx="412">
                  <c:v>-8.6921450862615899</c:v>
                </c:pt>
                <c:pt idx="413">
                  <c:v>-8.6950740730089056</c:v>
                </c:pt>
                <c:pt idx="414">
                  <c:v>-8.6974779795145469</c:v>
                </c:pt>
                <c:pt idx="415">
                  <c:v>-8.6993610342542738</c:v>
                </c:pt>
                <c:pt idx="416">
                  <c:v>-8.700726554553162</c:v>
                </c:pt>
                <c:pt idx="417">
                  <c:v>-8.7015769486947843</c:v>
                </c:pt>
                <c:pt idx="418">
                  <c:v>-8.7019137174702763</c:v>
                </c:pt>
                <c:pt idx="419">
                  <c:v>-8.7017374551501128</c:v>
                </c:pt>
                <c:pt idx="420">
                  <c:v>-8.701047849867809</c:v>
                </c:pt>
                <c:pt idx="421">
                  <c:v>-8.699843683411288</c:v>
                </c:pt>
                <c:pt idx="422">
                  <c:v>-8.6981228304241931</c:v>
                </c:pt>
                <c:pt idx="423">
                  <c:v>-8.6958822570255485</c:v>
                </c:pt>
                <c:pt idx="424">
                  <c:v>-8.6931180188632453</c:v>
                </c:pt>
                <c:pt idx="425">
                  <c:v>-8.6898252586226228</c:v>
                </c:pt>
                <c:pt idx="426">
                  <c:v>-8.6859982030187979</c:v>
                </c:pt>
                <c:pt idx="427">
                  <c:v>-8.6816301593075451</c:v>
                </c:pt>
                <c:pt idx="428">
                  <c:v>-8.6767135113568674</c:v>
                </c:pt>
                <c:pt idx="429">
                  <c:v>-8.6712397153279959</c:v>
                </c:pt>
                <c:pt idx="430">
                  <c:v>-8.6651992950221697</c:v>
                </c:pt>
                <c:pt idx="431">
                  <c:v>-8.6585818369565857</c:v>
                </c:pt>
                <c:pt idx="432">
                  <c:v>-8.651375985240664</c:v>
                </c:pt>
                <c:pt idx="433">
                  <c:v>-8.6435694363314575</c:v>
                </c:pt>
                <c:pt idx="434">
                  <c:v>-8.6351489337550973</c:v>
                </c:pt>
                <c:pt idx="435">
                  <c:v>-8.626100262889052</c:v>
                </c:pt>
                <c:pt idx="436">
                  <c:v>-8.6164082459085876</c:v>
                </c:pt>
                <c:pt idx="437">
                  <c:v>-8.6060567370092311</c:v>
                </c:pt>
                <c:pt idx="438">
                  <c:v>-8.5950286180254185</c:v>
                </c:pt>
                <c:pt idx="439">
                  <c:v>-8.5833057945746045</c:v>
                </c:pt>
                <c:pt idx="440">
                  <c:v>-8.5708691928644356</c:v>
                </c:pt>
                <c:pt idx="441">
                  <c:v>-8.5576987573097405</c:v>
                </c:pt>
                <c:pt idx="442">
                  <c:v>-8.5437734491144841</c:v>
                </c:pt>
                <c:pt idx="443">
                  <c:v>-8.5290712459824327</c:v>
                </c:pt>
                <c:pt idx="444">
                  <c:v>-8.5135691431287306</c:v>
                </c:pt>
                <c:pt idx="445">
                  <c:v>-8.4972431557721571</c:v>
                </c:pt>
                <c:pt idx="446">
                  <c:v>-8.4800683232958125</c:v>
                </c:pt>
                <c:pt idx="447">
                  <c:v>-8.4620187152703732</c:v>
                </c:pt>
                <c:pt idx="448">
                  <c:v>-8.4430674395406964</c:v>
                </c:pt>
                <c:pt idx="449">
                  <c:v>-8.4231866525813679</c:v>
                </c:pt>
                <c:pt idx="450">
                  <c:v>-8.4023475723314522</c:v>
                </c:pt>
                <c:pt idx="451">
                  <c:v>-8.3805204937213666</c:v>
                </c:pt>
                <c:pt idx="452">
                  <c:v>-8.3576748071064859</c:v>
                </c:pt>
                <c:pt idx="453">
                  <c:v>-8.3337790198219945</c:v>
                </c:pt>
                <c:pt idx="454">
                  <c:v>-8.3088007810717972</c:v>
                </c:pt>
                <c:pt idx="455">
                  <c:v>-8.2827069103597992</c:v>
                </c:pt>
                <c:pt idx="456">
                  <c:v>-8.2554634296664684</c:v>
                </c:pt>
                <c:pt idx="457">
                  <c:v>-8.2270355995641644</c:v>
                </c:pt>
                <c:pt idx="458">
                  <c:v>-8.1973879594538648</c:v>
                </c:pt>
                <c:pt idx="459">
                  <c:v>-8.1664843720914906</c:v>
                </c:pt>
                <c:pt idx="460">
                  <c:v>-8.1342880725549698</c:v>
                </c:pt>
                <c:pt idx="461">
                  <c:v>-8.1007617217825505</c:v>
                </c:pt>
                <c:pt idx="462">
                  <c:v>-8.0658674647893633</c:v>
                </c:pt>
                <c:pt idx="463">
                  <c:v>-8.0295669936419571</c:v>
                </c:pt>
                <c:pt idx="464">
                  <c:v>-7.9918216152401751</c:v>
                </c:pt>
                <c:pt idx="465">
                  <c:v>-7.9525923239217065</c:v>
                </c:pt>
                <c:pt idx="466">
                  <c:v>-7.9118398788672204</c:v>
                </c:pt>
                <c:pt idx="467">
                  <c:v>-7.8695248862435463</c:v>
                </c:pt>
                <c:pt idx="468">
                  <c:v>-7.8256078859791218</c:v>
                </c:pt>
                <c:pt idx="469">
                  <c:v>-7.7800494430190357</c:v>
                </c:pt>
                <c:pt idx="470">
                  <c:v>-7.7328102428587062</c:v>
                </c:pt>
                <c:pt idx="471">
                  <c:v>-7.683851191104428</c:v>
                </c:pt>
                <c:pt idx="472">
                  <c:v>-7.6331335167569314</c:v>
                </c:pt>
                <c:pt idx="473">
                  <c:v>-7.580618878860955</c:v>
                </c:pt>
                <c:pt idx="474">
                  <c:v>-7.5262694761107616</c:v>
                </c:pt>
                <c:pt idx="475">
                  <c:v>-7.4700481589488392</c:v>
                </c:pt>
                <c:pt idx="476">
                  <c:v>-7.4119185436435577</c:v>
                </c:pt>
                <c:pt idx="477">
                  <c:v>-7.3518451277824344</c:v>
                </c:pt>
                <c:pt idx="478">
                  <c:v>-7.289793406571814</c:v>
                </c:pt>
                <c:pt idx="479">
                  <c:v>-7.2257299892910911</c:v>
                </c:pt>
                <c:pt idx="480">
                  <c:v>-7.1596227152131249</c:v>
                </c:pt>
                <c:pt idx="481">
                  <c:v>-7.091440768269929</c:v>
                </c:pt>
                <c:pt idx="482">
                  <c:v>-7.021154789719132</c:v>
                </c:pt>
                <c:pt idx="483">
                  <c:v>-6.9487369880482692</c:v>
                </c:pt>
                <c:pt idx="484">
                  <c:v>-6.8741612453446219</c:v>
                </c:pt>
                <c:pt idx="485">
                  <c:v>-6.79740321935836</c:v>
                </c:pt>
                <c:pt idx="486">
                  <c:v>-6.7184404404943061</c:v>
                </c:pt>
                <c:pt idx="487">
                  <c:v>-6.637252402985883</c:v>
                </c:pt>
                <c:pt idx="488">
                  <c:v>-6.5538206495323639</c:v>
                </c:pt>
                <c:pt idx="489">
                  <c:v>-6.468128848717571</c:v>
                </c:pt>
                <c:pt idx="490">
                  <c:v>-6.3801628645741939</c:v>
                </c:pt>
                <c:pt idx="491">
                  <c:v>-6.2899108177135679</c:v>
                </c:pt>
                <c:pt idx="492">
                  <c:v>-6.1973631375045839</c:v>
                </c:pt>
                <c:pt idx="493">
                  <c:v>-6.1025126048561731</c:v>
                </c:pt>
                <c:pt idx="494">
                  <c:v>-6.005354385235913</c:v>
                </c:pt>
                <c:pt idx="495">
                  <c:v>-5.9058860516411578</c:v>
                </c:pt>
                <c:pt idx="496">
                  <c:v>-5.804107597326353</c:v>
                </c:pt>
                <c:pt idx="497">
                  <c:v>-5.700021438181059</c:v>
                </c:pt>
                <c:pt idx="498">
                  <c:v>-5.5936324047463319</c:v>
                </c:pt>
                <c:pt idx="499">
                  <c:v>-5.4849477239490101</c:v>
                </c:pt>
                <c:pt idx="500">
                  <c:v>-5.3739769907254367</c:v>
                </c:pt>
                <c:pt idx="501">
                  <c:v>-5.2607321297950671</c:v>
                </c:pt>
                <c:pt idx="502">
                  <c:v>-5.1452273479289783</c:v>
                </c:pt>
                <c:pt idx="503">
                  <c:v>-5.0274790771385662</c:v>
                </c:pt>
                <c:pt idx="504">
                  <c:v>-4.9075059092828885</c:v>
                </c:pt>
                <c:pt idx="505">
                  <c:v>-4.785328522659241</c:v>
                </c:pt>
                <c:pt idx="506">
                  <c:v>-4.6609696011996693</c:v>
                </c:pt>
                <c:pt idx="507">
                  <c:v>-4.5344537469453865</c:v>
                </c:pt>
                <c:pt idx="508">
                  <c:v>-4.4058073865110519</c:v>
                </c:pt>
                <c:pt idx="509">
                  <c:v>-4.2750586722817925</c:v>
                </c:pt>
                <c:pt idx="510">
                  <c:v>-4.1422373791046203</c:v>
                </c:pt>
                <c:pt idx="511">
                  <c:v>-4.0073747972516003</c:v>
                </c:pt>
                <c:pt idx="512">
                  <c:v>-3.870503622429573</c:v>
                </c:pt>
                <c:pt idx="513">
                  <c:v>-3.7316578436074872</c:v>
                </c:pt>
                <c:pt idx="514">
                  <c:v>-3.5908726294163875</c:v>
                </c:pt>
                <c:pt idx="515">
                  <c:v>-3.4481842138548036</c:v>
                </c:pt>
                <c:pt idx="516">
                  <c:v>-3.3036297820027567</c:v>
                </c:pt>
                <c:pt idx="517">
                  <c:v>-3.1572473564121069</c:v>
                </c:pt>
                <c:pt idx="518">
                  <c:v>-3.0090756848002602</c:v>
                </c:pt>
                <c:pt idx="519">
                  <c:v>-2.8591541296298626</c:v>
                </c:pt>
                <c:pt idx="520">
                  <c:v>-2.7075225601082629</c:v>
                </c:pt>
                <c:pt idx="521">
                  <c:v>-2.5542212470904744</c:v>
                </c:pt>
                <c:pt idx="522">
                  <c:v>-2.3992907613166032</c:v>
                </c:pt>
                <c:pt idx="523">
                  <c:v>-2.242771875362231</c:v>
                </c:pt>
                <c:pt idx="524">
                  <c:v>-2.0847054696268597</c:v>
                </c:pt>
                <c:pt idx="525">
                  <c:v>-1.9251324426333909</c:v>
                </c:pt>
                <c:pt idx="526">
                  <c:v>-1.7640936258603581</c:v>
                </c:pt>
                <c:pt idx="527">
                  <c:v>-1.6016297032797802</c:v>
                </c:pt>
                <c:pt idx="528">
                  <c:v>-1.4377811357261301</c:v>
                </c:pt>
                <c:pt idx="529">
                  <c:v>-1.2725880901780444</c:v>
                </c:pt>
                <c:pt idx="530">
                  <c:v>-1.1060903739925996</c:v>
                </c:pt>
                <c:pt idx="531">
                  <c:v>-0.93832737409443112</c:v>
                </c:pt>
                <c:pt idx="532">
                  <c:v>-0.76933800108656669</c:v>
                </c:pt>
                <c:pt idx="533">
                  <c:v>-0.59916063821878929</c:v>
                </c:pt>
                <c:pt idx="534">
                  <c:v>-0.42783309512114798</c:v>
                </c:pt>
                <c:pt idx="535">
                  <c:v>-0.25539256618585426</c:v>
                </c:pt>
                <c:pt idx="536">
                  <c:v>-8.1875593459081131E-2</c:v>
                </c:pt>
                <c:pt idx="537">
                  <c:v>9.2681966112870384E-2</c:v>
                </c:pt>
                <c:pt idx="538">
                  <c:v>0.26824496925489427</c:v>
                </c:pt>
                <c:pt idx="539">
                  <c:v>0.44477901093475225</c:v>
                </c:pt>
                <c:pt idx="540">
                  <c:v>0.62225044512736361</c:v>
                </c:pt>
                <c:pt idx="541">
                  <c:v>0.80062640197157187</c:v>
                </c:pt>
                <c:pt idx="542">
                  <c:v>0.97987480152246142</c:v>
                </c:pt>
                <c:pt idx="543">
                  <c:v>1.1599643643062212</c:v>
                </c:pt>
                <c:pt idx="544">
                  <c:v>1.3408646188834652</c:v>
                </c:pt>
                <c:pt idx="545">
                  <c:v>1.5225459066269504</c:v>
                </c:pt>
                <c:pt idx="546">
                  <c:v>1.7049793839162835</c:v>
                </c:pt>
                <c:pt idx="547">
                  <c:v>1.888137021948932</c:v>
                </c:pt>
                <c:pt idx="548">
                  <c:v>2.0719916043607327</c:v>
                </c:pt>
                <c:pt idx="549">
                  <c:v>2.2565167228446796</c:v>
                </c:pt>
                <c:pt idx="550">
                  <c:v>2.4416867709487455</c:v>
                </c:pt>
                <c:pt idx="551">
                  <c:v>2.6274769362272181</c:v>
                </c:pt>
                <c:pt idx="552">
                  <c:v>2.8138631909107836</c:v>
                </c:pt>
                <c:pt idx="553">
                  <c:v>3.0008222812562018</c:v>
                </c:pt>
                <c:pt idx="554">
                  <c:v>3.188331715722132</c:v>
                </c:pt>
                <c:pt idx="555">
                  <c:v>3.3763697521151492</c:v>
                </c:pt>
                <c:pt idx="556">
                  <c:v>3.5649153838384535</c:v>
                </c:pt>
                <c:pt idx="557">
                  <c:v>3.7539483253675314</c:v>
                </c:pt>
                <c:pt idx="558">
                  <c:v>3.943448997069785</c:v>
                </c:pt>
                <c:pt idx="559">
                  <c:v>4.1333985094762937</c:v>
                </c:pt>
                <c:pt idx="560">
                  <c:v>4.3237786471058328</c:v>
                </c:pt>
                <c:pt idx="561">
                  <c:v>4.514571851934333</c:v>
                </c:pt>
                <c:pt idx="562">
                  <c:v>4.7057612065943637</c:v>
                </c:pt>
                <c:pt idx="563">
                  <c:v>4.8973304173838734</c:v>
                </c:pt>
                <c:pt idx="564">
                  <c:v>5.0892637971544055</c:v>
                </c:pt>
                <c:pt idx="565">
                  <c:v>5.2815462481449025</c:v>
                </c:pt>
                <c:pt idx="566">
                  <c:v>5.4741632448188948</c:v>
                </c:pt>
                <c:pt idx="567">
                  <c:v>5.6671008167589623</c:v>
                </c:pt>
                <c:pt idx="568">
                  <c:v>5.8603455316656436</c:v>
                </c:pt>
                <c:pt idx="569">
                  <c:v>6.0538844785033739</c:v>
                </c:pt>
                <c:pt idx="570">
                  <c:v>6.2477052508312063</c:v>
                </c:pt>
                <c:pt idx="571">
                  <c:v>6.4417959303518995</c:v>
                </c:pt>
                <c:pt idx="572">
                  <c:v>6.6361450707079452</c:v>
                </c:pt>
                <c:pt idx="573">
                  <c:v>6.8307416815506024</c:v>
                </c:pt>
                <c:pt idx="574">
                  <c:v>7.0255752129029538</c:v>
                </c:pt>
                <c:pt idx="575">
                  <c:v>7.2206355398363335</c:v>
                </c:pt>
                <c:pt idx="576">
                  <c:v>7.415912947475011</c:v>
                </c:pt>
                <c:pt idx="577">
                  <c:v>7.6113981163423894</c:v>
                </c:pt>
                <c:pt idx="578">
                  <c:v>7.8070821080585517</c:v>
                </c:pt>
                <c:pt idx="579">
                  <c:v>8.0029563513978133</c:v>
                </c:pt>
                <c:pt idx="580">
                  <c:v>8.1990126287114613</c:v>
                </c:pt>
                <c:pt idx="581">
                  <c:v>8.3952430627206738</c:v>
                </c:pt>
                <c:pt idx="582">
                  <c:v>8.5916401036808452</c:v>
                </c:pt>
                <c:pt idx="583">
                  <c:v>8.7881965169195091</c:v>
                </c:pt>
                <c:pt idx="584">
                  <c:v>8.9849053707462794</c:v>
                </c:pt>
                <c:pt idx="585">
                  <c:v>9.1817600247337339</c:v>
                </c:pt>
                <c:pt idx="586">
                  <c:v>9.3787541183663841</c:v>
                </c:pt>
                <c:pt idx="587">
                  <c:v>9.5758815600537623</c:v>
                </c:pt>
                <c:pt idx="588">
                  <c:v>9.7731365165036479</c:v>
                </c:pt>
                <c:pt idx="589">
                  <c:v>9.9705134024496829</c:v>
                </c:pt>
                <c:pt idx="590">
                  <c:v>10.168006870727719</c:v>
                </c:pt>
                <c:pt idx="591">
                  <c:v>10.365611802694492</c:v>
                </c:pt>
                <c:pt idx="592">
                  <c:v>10.563323298982123</c:v>
                </c:pt>
                <c:pt idx="593">
                  <c:v>10.761136670580413</c:v>
                </c:pt>
                <c:pt idx="594">
                  <c:v>10.959047430240567</c:v>
                </c:pt>
                <c:pt idx="595">
                  <c:v>11.157051284191471</c:v>
                </c:pt>
                <c:pt idx="596">
                  <c:v>11.355144124160859</c:v>
                </c:pt>
                <c:pt idx="597">
                  <c:v>11.553322019694811</c:v>
                </c:pt>
                <c:pt idx="598">
                  <c:v>11.751581210764485</c:v>
                </c:pt>
                <c:pt idx="599">
                  <c:v>11.949918100654521</c:v>
                </c:pt>
                <c:pt idx="600">
                  <c:v>12.148329249123353</c:v>
                </c:pt>
                <c:pt idx="601">
                  <c:v>12.346811365827918</c:v>
                </c:pt>
                <c:pt idx="602">
                  <c:v>12.545361304003947</c:v>
                </c:pt>
                <c:pt idx="603">
                  <c:v>12.743976054394512</c:v>
                </c:pt>
                <c:pt idx="604">
                  <c:v>12.942652739417937</c:v>
                </c:pt>
                <c:pt idx="605">
                  <c:v>13.141388607567698</c:v>
                </c:pt>
                <c:pt idx="606">
                  <c:v>13.340181028036234</c:v>
                </c:pt>
                <c:pt idx="607">
                  <c:v>13.539027485555081</c:v>
                </c:pt>
                <c:pt idx="608">
                  <c:v>13.737925575443668</c:v>
                </c:pt>
                <c:pt idx="609">
                  <c:v>13.936872998859577</c:v>
                </c:pt>
                <c:pt idx="610">
                  <c:v>14.135867558242825</c:v>
                </c:pt>
                <c:pt idx="611">
                  <c:v>14.334907152947316</c:v>
                </c:pt>
                <c:pt idx="612">
                  <c:v>14.533989775052405</c:v>
                </c:pt>
                <c:pt idx="613">
                  <c:v>14.733113505347934</c:v>
                </c:pt>
                <c:pt idx="614">
                  <c:v>14.932276509486346</c:v>
                </c:pt>
                <c:pt idx="615">
                  <c:v>15.131477034295404</c:v>
                </c:pt>
                <c:pt idx="616">
                  <c:v>15.330713404245298</c:v>
                </c:pt>
                <c:pt idx="617">
                  <c:v>15.529984018064415</c:v>
                </c:pt>
                <c:pt idx="618">
                  <c:v>15.729287345497795</c:v>
                </c:pt>
                <c:pt idx="619">
                  <c:v>15.928621924202709</c:v>
                </c:pt>
                <c:pt idx="620">
                  <c:v>16.127986356776013</c:v>
                </c:pt>
                <c:pt idx="621">
                  <c:v>16.327379307907918</c:v>
                </c:pt>
                <c:pt idx="622">
                  <c:v>16.526799501657372</c:v>
                </c:pt>
                <c:pt idx="623">
                  <c:v>16.72624571884371</c:v>
                </c:pt>
                <c:pt idx="624">
                  <c:v>16.925716794550315</c:v>
                </c:pt>
                <c:pt idx="625">
                  <c:v>17.125211615735658</c:v>
                </c:pt>
                <c:pt idx="626">
                  <c:v>17.324729118946951</c:v>
                </c:pt>
                <c:pt idx="627">
                  <c:v>17.524268288132475</c:v>
                </c:pt>
                <c:pt idx="628">
                  <c:v>17.723828152548975</c:v>
                </c:pt>
                <c:pt idx="629">
                  <c:v>17.923407784759064</c:v>
                </c:pt>
                <c:pt idx="630">
                  <c:v>18.123006298715925</c:v>
                </c:pt>
                <c:pt idx="631">
                  <c:v>18.322622847931122</c:v>
                </c:pt>
                <c:pt idx="632">
                  <c:v>18.522256623722253</c:v>
                </c:pt>
                <c:pt idx="633">
                  <c:v>18.721906853537199</c:v>
                </c:pt>
                <c:pt idx="634">
                  <c:v>18.921572799351019</c:v>
                </c:pt>
                <c:pt idx="635">
                  <c:v>19.121253756133544</c:v>
                </c:pt>
                <c:pt idx="636">
                  <c:v>19.320949050383646</c:v>
                </c:pt>
                <c:pt idx="637">
                  <c:v>19.52065803872831</c:v>
                </c:pt>
                <c:pt idx="638">
                  <c:v>19.720380106581999</c:v>
                </c:pt>
                <c:pt idx="639">
                  <c:v>19.920114666866738</c:v>
                </c:pt>
                <c:pt idx="640">
                  <c:v>20.119861158787707</c:v>
                </c:pt>
                <c:pt idx="641">
                  <c:v>20.319619046660968</c:v>
                </c:pt>
                <c:pt idx="642">
                  <c:v>20.519387818796417</c:v>
                </c:pt>
                <c:pt idx="643">
                  <c:v>20.719166986427087</c:v>
                </c:pt>
                <c:pt idx="644">
                  <c:v>20.918956082687082</c:v>
                </c:pt>
                <c:pt idx="645">
                  <c:v>21.118754661634284</c:v>
                </c:pt>
                <c:pt idx="646">
                  <c:v>21.318562297316532</c:v>
                </c:pt>
                <c:pt idx="647">
                  <c:v>21.518378582878814</c:v>
                </c:pt>
                <c:pt idx="648">
                  <c:v>21.718203129710552</c:v>
                </c:pt>
                <c:pt idx="649">
                  <c:v>21.918035566630039</c:v>
                </c:pt>
                <c:pt idx="650">
                  <c:v>22.11787553910564</c:v>
                </c:pt>
                <c:pt idx="651">
                  <c:v>22.317722708511095</c:v>
                </c:pt>
                <c:pt idx="652">
                  <c:v>22.517576751414381</c:v>
                </c:pt>
                <c:pt idx="653">
                  <c:v>22.717437358897854</c:v>
                </c:pt>
                <c:pt idx="654">
                  <c:v>22.917304235908745</c:v>
                </c:pt>
                <c:pt idx="655">
                  <c:v>23.117177100638386</c:v>
                </c:pt>
                <c:pt idx="656">
                  <c:v>23.317055683929418</c:v>
                </c:pt>
                <c:pt idx="657">
                  <c:v>23.516939728709218</c:v>
                </c:pt>
                <c:pt idx="658">
                  <c:v>23.716828989448537</c:v>
                </c:pt>
                <c:pt idx="659">
                  <c:v>23.916723231644148</c:v>
                </c:pt>
                <c:pt idx="660">
                  <c:v>24.116622231325067</c:v>
                </c:pt>
                <c:pt idx="661">
                  <c:v>24.316525774580228</c:v>
                </c:pt>
                <c:pt idx="662">
                  <c:v>24.516433657107605</c:v>
                </c:pt>
                <c:pt idx="663">
                  <c:v>24.716345683783452</c:v>
                </c:pt>
                <c:pt idx="664">
                  <c:v>24.916261668250399</c:v>
                </c:pt>
                <c:pt idx="665">
                  <c:v>25.116181432524598</c:v>
                </c:pt>
                <c:pt idx="666">
                  <c:v>25.316104806619983</c:v>
                </c:pt>
                <c:pt idx="667">
                  <c:v>25.516031628189225</c:v>
                </c:pt>
                <c:pt idx="668">
                  <c:v>25.715961742181349</c:v>
                </c:pt>
                <c:pt idx="669">
                  <c:v>25.915895000513942</c:v>
                </c:pt>
                <c:pt idx="670">
                  <c:v>26.115831261760583</c:v>
                </c:pt>
                <c:pt idx="671">
                  <c:v>26.315770390851952</c:v>
                </c:pt>
                <c:pt idx="672">
                  <c:v>26.515712258790458</c:v>
                </c:pt>
                <c:pt idx="673">
                  <c:v>26.715656742377554</c:v>
                </c:pt>
                <c:pt idx="674">
                  <c:v>26.915603723953524</c:v>
                </c:pt>
                <c:pt idx="675">
                  <c:v>27.115553091148463</c:v>
                </c:pt>
                <c:pt idx="676">
                  <c:v>27.315504736644932</c:v>
                </c:pt>
                <c:pt idx="677">
                  <c:v>27.515458557950872</c:v>
                </c:pt>
                <c:pt idx="678">
                  <c:v>27.71541445718281</c:v>
                </c:pt>
                <c:pt idx="679">
                  <c:v>27.915372340858951</c:v>
                </c:pt>
                <c:pt idx="680">
                  <c:v>28.115332119701314</c:v>
                </c:pt>
                <c:pt idx="681">
                  <c:v>28.315293708447044</c:v>
                </c:pt>
                <c:pt idx="682">
                  <c:v>28.515257025667232</c:v>
                </c:pt>
                <c:pt idx="683">
                  <c:v>28.715221993595719</c:v>
                </c:pt>
                <c:pt idx="684">
                  <c:v>28.915188537963814</c:v>
                </c:pt>
                <c:pt idx="685">
                  <c:v>29.115156587843245</c:v>
                </c:pt>
                <c:pt idx="686">
                  <c:v>29.315126075495904</c:v>
                </c:pt>
                <c:pt idx="687">
                  <c:v>29.515096936230655</c:v>
                </c:pt>
                <c:pt idx="688">
                  <c:v>29.715069108266185</c:v>
                </c:pt>
                <c:pt idx="689">
                  <c:v>29.915042532600253</c:v>
                </c:pt>
                <c:pt idx="690">
                  <c:v>30.115017152884803</c:v>
                </c:pt>
                <c:pt idx="691">
                  <c:v>30.314992915306476</c:v>
                </c:pt>
                <c:pt idx="692">
                  <c:v>30.514969768472838</c:v>
                </c:pt>
                <c:pt idx="693">
                  <c:v>30.714947663303334</c:v>
                </c:pt>
                <c:pt idx="694">
                  <c:v>30.9149265529255</c:v>
                </c:pt>
                <c:pt idx="695">
                  <c:v>31.114906392575577</c:v>
                </c:pt>
                <c:pt idx="696">
                  <c:v>31.314887139503611</c:v>
                </c:pt>
                <c:pt idx="697">
                  <c:v>31.514868752883132</c:v>
                </c:pt>
                <c:pt idx="698">
                  <c:v>31.714851193724357</c:v>
                </c:pt>
                <c:pt idx="699">
                  <c:v>31.914834424791735</c:v>
                </c:pt>
                <c:pt idx="700">
                  <c:v>32.114818410525046</c:v>
                </c:pt>
                <c:pt idx="701">
                  <c:v>32.3148031169641</c:v>
                </c:pt>
                <c:pt idx="702">
                  <c:v>32.514788511676556</c:v>
                </c:pt>
                <c:pt idx="703">
                  <c:v>32.714774563689481</c:v>
                </c:pt>
                <c:pt idx="704">
                  <c:v>32.914761243423492</c:v>
                </c:pt>
                <c:pt idx="705">
                  <c:v>33.114748522630201</c:v>
                </c:pt>
                <c:pt idx="706">
                  <c:v>33.314736374332142</c:v>
                </c:pt>
                <c:pt idx="707">
                  <c:v>33.514724772765909</c:v>
                </c:pt>
                <c:pt idx="708">
                  <c:v>33.714713693327298</c:v>
                </c:pt>
                <c:pt idx="709">
                  <c:v>33.91470311251922</c:v>
                </c:pt>
                <c:pt idx="710">
                  <c:v>34.114693007901892</c:v>
                </c:pt>
                <c:pt idx="711">
                  <c:v>34.314683358045393</c:v>
                </c:pt>
                <c:pt idx="712">
                  <c:v>34.514674142483969</c:v>
                </c:pt>
                <c:pt idx="713">
                  <c:v>34.714665341672934</c:v>
                </c:pt>
                <c:pt idx="714">
                  <c:v>34.914656936947054</c:v>
                </c:pt>
                <c:pt idx="715">
                  <c:v>35.11464891048098</c:v>
                </c:pt>
                <c:pt idx="716">
                  <c:v>35.314641245251543</c:v>
                </c:pt>
                <c:pt idx="717">
                  <c:v>35.514633925001654</c:v>
                </c:pt>
                <c:pt idx="718">
                  <c:v>35.714626934205782</c:v>
                </c:pt>
                <c:pt idx="719">
                  <c:v>35.914620258037083</c:v>
                </c:pt>
                <c:pt idx="720">
                  <c:v>36.114613882335853</c:v>
                </c:pt>
                <c:pt idx="721">
                  <c:v>36.314607793579768</c:v>
                </c:pt>
                <c:pt idx="722">
                  <c:v>36.514601978854934</c:v>
                </c:pt>
                <c:pt idx="723">
                  <c:v>36.714596425828532</c:v>
                </c:pt>
                <c:pt idx="724">
                  <c:v>36.914591122723067</c:v>
                </c:pt>
                <c:pt idx="725">
                  <c:v>37.114586058290463</c:v>
                </c:pt>
                <c:pt idx="726">
                  <c:v>37.314581221789346</c:v>
                </c:pt>
                <c:pt idx="727">
                  <c:v>37.514576602961654</c:v>
                </c:pt>
                <c:pt idx="728">
                  <c:v>37.714572192010841</c:v>
                </c:pt>
                <c:pt idx="729">
                  <c:v>37.914567979581342</c:v>
                </c:pt>
                <c:pt idx="730">
                  <c:v>38.114563956738557</c:v>
                </c:pt>
                <c:pt idx="731">
                  <c:v>38.314560114950105</c:v>
                </c:pt>
                <c:pt idx="732">
                  <c:v>38.514556446067452</c:v>
                </c:pt>
                <c:pt idx="733">
                  <c:v>38.714552942308828</c:v>
                </c:pt>
                <c:pt idx="734">
                  <c:v>38.914549596242679</c:v>
                </c:pt>
                <c:pt idx="735">
                  <c:v>39.1145464007719</c:v>
                </c:pt>
                <c:pt idx="736">
                  <c:v>39.314543349118814</c:v>
                </c:pt>
                <c:pt idx="737">
                  <c:v>39.514540434810741</c:v>
                </c:pt>
                <c:pt idx="738">
                  <c:v>39.714537651666319</c:v>
                </c:pt>
                <c:pt idx="739">
                  <c:v>39.914534993782368</c:v>
                </c:pt>
                <c:pt idx="740">
                  <c:v>40.114532455521349</c:v>
                </c:pt>
                <c:pt idx="741">
                  <c:v>40.314530031499551</c:v>
                </c:pt>
                <c:pt idx="742">
                  <c:v>40.514527716575458</c:v>
                </c:pt>
                <c:pt idx="743">
                  <c:v>40.714525505838964</c:v>
                </c:pt>
                <c:pt idx="744">
                  <c:v>40.91452339460092</c:v>
                </c:pt>
                <c:pt idx="745">
                  <c:v>41.114521378383287</c:v>
                </c:pt>
                <c:pt idx="746">
                  <c:v>41.314519452909543</c:v>
                </c:pt>
                <c:pt idx="747">
                  <c:v>41.514517614095588</c:v>
                </c:pt>
                <c:pt idx="748">
                  <c:v>41.714515858041175</c:v>
                </c:pt>
                <c:pt idx="749">
                  <c:v>41.914514181021559</c:v>
                </c:pt>
                <c:pt idx="750">
                  <c:v>42.114512579479687</c:v>
                </c:pt>
                <c:pt idx="751">
                  <c:v>42.314511050018488</c:v>
                </c:pt>
                <c:pt idx="752">
                  <c:v>42.514509589393867</c:v>
                </c:pt>
                <c:pt idx="753">
                  <c:v>42.714508194507751</c:v>
                </c:pt>
                <c:pt idx="754">
                  <c:v>42.914506862401396</c:v>
                </c:pt>
                <c:pt idx="755">
                  <c:v>43.114505590249372</c:v>
                </c:pt>
                <c:pt idx="756">
                  <c:v>43.314504375353252</c:v>
                </c:pt>
                <c:pt idx="757">
                  <c:v>43.514503215136152</c:v>
                </c:pt>
                <c:pt idx="758">
                  <c:v>43.71450210713715</c:v>
                </c:pt>
                <c:pt idx="759">
                  <c:v>43.914501049006041</c:v>
                </c:pt>
                <c:pt idx="760">
                  <c:v>44.114500038498441</c:v>
                </c:pt>
                <c:pt idx="761">
                  <c:v>44.314499073470962</c:v>
                </c:pt>
                <c:pt idx="762">
                  <c:v>44.514498151876616</c:v>
                </c:pt>
                <c:pt idx="763">
                  <c:v>44.714497271760699</c:v>
                </c:pt>
                <c:pt idx="764">
                  <c:v>44.914496431256367</c:v>
                </c:pt>
                <c:pt idx="765">
                  <c:v>45.114495628580826</c:v>
                </c:pt>
                <c:pt idx="766">
                  <c:v>45.314494862031466</c:v>
                </c:pt>
                <c:pt idx="767">
                  <c:v>45.514494129982452</c:v>
                </c:pt>
                <c:pt idx="768">
                  <c:v>45.714493430881106</c:v>
                </c:pt>
                <c:pt idx="769">
                  <c:v>45.914492763244198</c:v>
                </c:pt>
                <c:pt idx="770">
                  <c:v>46.114492125655836</c:v>
                </c:pt>
                <c:pt idx="771">
                  <c:v>46.314491516763553</c:v>
                </c:pt>
                <c:pt idx="772">
                  <c:v>46.514490935275845</c:v>
                </c:pt>
                <c:pt idx="773">
                  <c:v>46.714490379959379</c:v>
                </c:pt>
                <c:pt idx="774">
                  <c:v>46.914489849636162</c:v>
                </c:pt>
                <c:pt idx="775">
                  <c:v>47.114489343181383</c:v>
                </c:pt>
                <c:pt idx="776">
                  <c:v>47.314488859520765</c:v>
                </c:pt>
                <c:pt idx="777">
                  <c:v>47.514488397628412</c:v>
                </c:pt>
                <c:pt idx="778">
                  <c:v>47.714487956524621</c:v>
                </c:pt>
                <c:pt idx="779">
                  <c:v>47.914487535273679</c:v>
                </c:pt>
                <c:pt idx="780">
                  <c:v>48.114487132982134</c:v>
                </c:pt>
                <c:pt idx="781">
                  <c:v>48.314486748796668</c:v>
                </c:pt>
                <c:pt idx="782">
                  <c:v>48.514486381902302</c:v>
                </c:pt>
                <c:pt idx="783">
                  <c:v>48.714486031520941</c:v>
                </c:pt>
                <c:pt idx="784">
                  <c:v>48.914485696909288</c:v>
                </c:pt>
                <c:pt idx="785">
                  <c:v>49.114485377357617</c:v>
                </c:pt>
                <c:pt idx="786">
                  <c:v>49.314485072188148</c:v>
                </c:pt>
                <c:pt idx="787">
                  <c:v>49.514484780753534</c:v>
                </c:pt>
                <c:pt idx="788">
                  <c:v>49.714484502435589</c:v>
                </c:pt>
                <c:pt idx="789">
                  <c:v>49.914484236644014</c:v>
                </c:pt>
                <c:pt idx="790">
                  <c:v>50.114483982815045</c:v>
                </c:pt>
                <c:pt idx="791">
                  <c:v>50.314483740410232</c:v>
                </c:pt>
                <c:pt idx="792">
                  <c:v>50.514483508915404</c:v>
                </c:pt>
                <c:pt idx="793">
                  <c:v>50.714483287839521</c:v>
                </c:pt>
                <c:pt idx="794">
                  <c:v>50.914483076713722</c:v>
                </c:pt>
                <c:pt idx="795">
                  <c:v>51.114482875090147</c:v>
                </c:pt>
                <c:pt idx="796">
                  <c:v>51.314482682541104</c:v>
                </c:pt>
                <c:pt idx="797">
                  <c:v>51.51448249865819</c:v>
                </c:pt>
                <c:pt idx="798">
                  <c:v>51.714482323051357</c:v>
                </c:pt>
                <c:pt idx="799">
                  <c:v>51.914482155348139</c:v>
                </c:pt>
                <c:pt idx="800">
                  <c:v>52.11448199519279</c:v>
                </c:pt>
                <c:pt idx="801">
                  <c:v>52.31448184224562</c:v>
                </c:pt>
                <c:pt idx="802">
                  <c:v>52.514481696182216</c:v>
                </c:pt>
                <c:pt idx="803">
                  <c:v>52.714481556692746</c:v>
                </c:pt>
                <c:pt idx="804">
                  <c:v>52.914481423481341</c:v>
                </c:pt>
                <c:pt idx="805">
                  <c:v>53.114481296265353</c:v>
                </c:pt>
                <c:pt idx="806">
                  <c:v>53.314481174775089</c:v>
                </c:pt>
                <c:pt idx="807">
                  <c:v>53.514481058752779</c:v>
                </c:pt>
                <c:pt idx="808">
                  <c:v>53.71448094795231</c:v>
                </c:pt>
                <c:pt idx="809">
                  <c:v>53.914480842138929</c:v>
                </c:pt>
                <c:pt idx="810">
                  <c:v>54.11448074108749</c:v>
                </c:pt>
                <c:pt idx="811">
                  <c:v>54.314480644584336</c:v>
                </c:pt>
                <c:pt idx="812">
                  <c:v>54.5144805524247</c:v>
                </c:pt>
                <c:pt idx="813">
                  <c:v>54.714480464412738</c:v>
                </c:pt>
                <c:pt idx="814">
                  <c:v>54.914480380362015</c:v>
                </c:pt>
                <c:pt idx="815">
                  <c:v>55.114480300094186</c:v>
                </c:pt>
                <c:pt idx="816">
                  <c:v>55.314480223438991</c:v>
                </c:pt>
                <c:pt idx="817">
                  <c:v>55.514480150233851</c:v>
                </c:pt>
                <c:pt idx="818">
                  <c:v>55.714480080323426</c:v>
                </c:pt>
              </c:numCache>
            </c:numRef>
          </c:yVal>
          <c:smooth val="1"/>
          <c:extLst>
            <c:ext xmlns:c16="http://schemas.microsoft.com/office/drawing/2014/chart" uri="{C3380CC4-5D6E-409C-BE32-E72D297353CC}">
              <c16:uniqueId val="{00000000-3114-4D5C-ACDC-CBD9329D2D27}"/>
            </c:ext>
          </c:extLst>
        </c:ser>
        <c:ser>
          <c:idx val="1"/>
          <c:order val="1"/>
          <c:tx>
            <c:v>Compensation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Sheet2!$AP$4:$AP$822</c:f>
              <c:numCache>
                <c:formatCode>0.0000</c:formatCode>
                <c:ptCount val="819"/>
                <c:pt idx="0">
                  <c:v>14.364931002555263</c:v>
                </c:pt>
                <c:pt idx="1">
                  <c:v>14.165737721494136</c:v>
                </c:pt>
                <c:pt idx="2">
                  <c:v>13.966582119457353</c:v>
                </c:pt>
                <c:pt idx="3">
                  <c:v>13.767465964983433</c:v>
                </c:pt>
                <c:pt idx="4">
                  <c:v>13.568391108122713</c:v>
                </c:pt>
                <c:pt idx="5">
                  <c:v>13.369359484154884</c:v>
                </c:pt>
                <c:pt idx="6">
                  <c:v>13.170373117467694</c:v>
                </c:pt>
                <c:pt idx="7">
                  <c:v>12.971434125603157</c:v>
                </c:pt>
                <c:pt idx="8">
                  <c:v>12.772544723477845</c:v>
                </c:pt>
                <c:pt idx="9">
                  <c:v>12.573707227783846</c:v>
                </c:pt>
                <c:pt idx="10">
                  <c:v>12.374924061577635</c:v>
                </c:pt>
                <c:pt idx="11">
                  <c:v>12.176197759063569</c:v>
                </c:pt>
                <c:pt idx="12">
                  <c:v>11.977530970579489</c:v>
                </c:pt>
                <c:pt idx="13">
                  <c:v>11.778926467791832</c:v>
                </c:pt>
                <c:pt idx="14">
                  <c:v>11.580387149107663</c:v>
                </c:pt>
                <c:pt idx="15">
                  <c:v>11.381916045311625</c:v>
                </c:pt>
                <c:pt idx="16">
                  <c:v>11.183516325435319</c:v>
                </c:pt>
                <c:pt idx="17">
                  <c:v>10.985191302867321</c:v>
                </c:pt>
                <c:pt idx="18">
                  <c:v>10.786944441711819</c:v>
                </c:pt>
                <c:pt idx="19">
                  <c:v>10.588779363404004</c:v>
                </c:pt>
                <c:pt idx="20">
                  <c:v>10.390699853590354</c:v>
                </c:pt>
                <c:pt idx="21">
                  <c:v>10.192709869282226</c:v>
                </c:pt>
                <c:pt idx="22">
                  <c:v>9.9948135462908372</c:v>
                </c:pt>
                <c:pt idx="23">
                  <c:v>9.7970152069519099</c:v>
                </c:pt>
                <c:pt idx="24">
                  <c:v>9.5993193681481124</c:v>
                </c:pt>
                <c:pt idx="25">
                  <c:v>9.4017307496373768</c:v>
                </c:pt>
                <c:pt idx="26">
                  <c:v>9.204254282695036</c:v>
                </c:pt>
                <c:pt idx="27">
                  <c:v>9.0068951190773543</c:v>
                </c:pt>
                <c:pt idx="28">
                  <c:v>8.8096586403140567</c:v>
                </c:pt>
                <c:pt idx="29">
                  <c:v>8.6125504673368223</c:v>
                </c:pt>
                <c:pt idx="30">
                  <c:v>8.415576470450695</c:v>
                </c:pt>
                <c:pt idx="31">
                  <c:v>8.2187427796544572</c:v>
                </c:pt>
                <c:pt idx="32">
                  <c:v>8.0220557953159002</c:v>
                </c:pt>
                <c:pt idx="33">
                  <c:v>7.8255221992070316</c:v>
                </c:pt>
                <c:pt idx="34">
                  <c:v>7.6291489659035001</c:v>
                </c:pt>
                <c:pt idx="35">
                  <c:v>7.4329433745518649</c:v>
                </c:pt>
                <c:pt idx="36">
                  <c:v>7.2369130210073171</c:v>
                </c:pt>
                <c:pt idx="37">
                  <c:v>7.041065830343058</c:v>
                </c:pt>
                <c:pt idx="38">
                  <c:v>6.8454100697320035</c:v>
                </c:pt>
                <c:pt idx="39">
                  <c:v>6.6499543616991117</c:v>
                </c:pt>
                <c:pt idx="40">
                  <c:v>6.4547076977422257</c:v>
                </c:pt>
                <c:pt idx="41">
                  <c:v>6.2596794523166519</c:v>
                </c:pt>
                <c:pt idx="42">
                  <c:v>6.0648793971772026</c:v>
                </c:pt>
                <c:pt idx="43">
                  <c:v>5.8703177160694127</c:v>
                </c:pt>
                <c:pt idx="44">
                  <c:v>5.6760050197591578</c:v>
                </c:pt>
                <c:pt idx="45">
                  <c:v>5.4819523613873358</c:v>
                </c:pt>
                <c:pt idx="46">
                  <c:v>5.2881712521335826</c:v>
                </c:pt>
                <c:pt idx="47">
                  <c:v>5.0946736771699603</c:v>
                </c:pt>
                <c:pt idx="48">
                  <c:v>4.9014721118821418</c:v>
                </c:pt>
                <c:pt idx="49">
                  <c:v>4.7085795383321374</c:v>
                </c:pt>
                <c:pt idx="50">
                  <c:v>4.5160094619327076</c:v>
                </c:pt>
                <c:pt idx="51">
                  <c:v>4.3237759282992716</c:v>
                </c:pt>
                <c:pt idx="52">
                  <c:v>4.1318935402409709</c:v>
                </c:pt>
                <c:pt idx="53">
                  <c:v>3.9403774748472702</c:v>
                </c:pt>
                <c:pt idx="54">
                  <c:v>3.7492435006216192</c:v>
                </c:pt>
                <c:pt idx="55">
                  <c:v>3.5585079946082745</c:v>
                </c:pt>
                <c:pt idx="56">
                  <c:v>3.3681879594520514</c:v>
                </c:pt>
                <c:pt idx="57">
                  <c:v>3.1783010403253775</c:v>
                </c:pt>
                <c:pt idx="58">
                  <c:v>2.9888655416496848</c:v>
                </c:pt>
                <c:pt idx="59">
                  <c:v>2.7999004435319104</c:v>
                </c:pt>
                <c:pt idx="60">
                  <c:v>2.6114254178295231</c:v>
                </c:pt>
                <c:pt idx="61">
                  <c:v>2.4234608437500005</c:v>
                </c:pt>
                <c:pt idx="62">
                  <c:v>2.236027822882928</c:v>
                </c:pt>
                <c:pt idx="63">
                  <c:v>2.049148193555181</c:v>
                </c:pt>
                <c:pt idx="64">
                  <c:v>1.8628445443910879</c:v>
                </c:pt>
                <c:pt idx="65">
                  <c:v>1.6771402269514821</c:v>
                </c:pt>
                <c:pt idx="66">
                  <c:v>1.492059367316994</c:v>
                </c:pt>
                <c:pt idx="67">
                  <c:v>1.3076268764723951</c:v>
                </c:pt>
                <c:pt idx="68">
                  <c:v>1.1238684593407133</c:v>
                </c:pt>
                <c:pt idx="69">
                  <c:v>0.94081062230723256</c:v>
                </c:pt>
                <c:pt idx="70">
                  <c:v>0.75848067906558647</c:v>
                </c:pt>
                <c:pt idx="71">
                  <c:v>0.5769067546106651</c:v>
                </c:pt>
                <c:pt idx="72">
                  <c:v>0.3961177871956878</c:v>
                </c:pt>
                <c:pt idx="73">
                  <c:v>0.21614352806417514</c:v>
                </c:pt>
                <c:pt idx="74">
                  <c:v>3.7014538761941142E-2</c:v>
                </c:pt>
                <c:pt idx="75">
                  <c:v>-0.14123781417077647</c:v>
                </c:pt>
                <c:pt idx="76">
                  <c:v>-0.31858136733037967</c:v>
                </c:pt>
                <c:pt idx="77">
                  <c:v>-0.49498317161062783</c:v>
                </c:pt>
                <c:pt idx="78">
                  <c:v>-0.67040950659925613</c:v>
                </c:pt>
                <c:pt idx="79">
                  <c:v>-0.84482589841728262</c:v>
                </c:pt>
                <c:pt idx="80">
                  <c:v>-1.0181971412040365</c:v>
                </c:pt>
                <c:pt idx="81">
                  <c:v>-1.1904873224464925</c:v>
                </c:pt>
                <c:pt idx="82">
                  <c:v>-1.3616598523446293</c:v>
                </c:pt>
                <c:pt idx="83">
                  <c:v>-1.5316774973940783</c:v>
                </c:pt>
                <c:pt idx="84">
                  <c:v>-1.7005024183555828</c:v>
                </c:pt>
                <c:pt idx="85">
                  <c:v>-1.8680962127647771</c:v>
                </c:pt>
                <c:pt idx="86">
                  <c:v>-2.0344199621175632</c:v>
                </c:pt>
                <c:pt idx="87">
                  <c:v>-2.1994342838445942</c:v>
                </c:pt>
                <c:pt idx="88">
                  <c:v>-2.3630993881629094</c:v>
                </c:pt>
                <c:pt idx="89">
                  <c:v>-2.5253751398648636</c:v>
                </c:pt>
                <c:pt idx="90">
                  <c:v>-2.6862211250716772</c:v>
                </c:pt>
                <c:pt idx="91">
                  <c:v>-2.8455967229444279</c:v>
                </c:pt>
                <c:pt idx="92">
                  <c:v>-3.0034611823060815</c:v>
                </c:pt>
                <c:pt idx="93">
                  <c:v>-3.1597737030864366</c:v>
                </c:pt>
                <c:pt idx="94">
                  <c:v>-3.3144935224572953</c:v>
                </c:pt>
                <c:pt idx="95">
                  <c:v>-3.4675800054778909</c:v>
                </c:pt>
                <c:pt idx="96">
                  <c:v>-3.6189927400207123</c:v>
                </c:pt>
                <c:pt idx="97">
                  <c:v>-3.7686916356970879</c:v>
                </c:pt>
                <c:pt idx="98">
                  <c:v>-3.916637026449024</c:v>
                </c:pt>
                <c:pt idx="99">
                  <c:v>-4.0627897764209955</c:v>
                </c:pt>
                <c:pt idx="100">
                  <c:v>-4.2071113886724056</c:v>
                </c:pt>
                <c:pt idx="101">
                  <c:v>-4.3495641162394412</c:v>
                </c:pt>
                <c:pt idx="102">
                  <c:v>-4.4901110750047675</c:v>
                </c:pt>
                <c:pt idx="103">
                  <c:v>-4.6287163577858053</c:v>
                </c:pt>
                <c:pt idx="104">
                  <c:v>-4.7653451490083061</c:v>
                </c:pt>
                <c:pt idx="105">
                  <c:v>-4.8999638392917628</c:v>
                </c:pt>
                <c:pt idx="106">
                  <c:v>-5.0325401392392823</c:v>
                </c:pt>
                <c:pt idx="107">
                  <c:v>-5.1630431916954622</c:v>
                </c:pt>
                <c:pt idx="108">
                  <c:v>-5.2914436817151635</c:v>
                </c:pt>
                <c:pt idx="109">
                  <c:v>-5.4177139434720463</c:v>
                </c:pt>
                <c:pt idx="110">
                  <c:v>-5.5418280633305343</c:v>
                </c:pt>
                <c:pt idx="111">
                  <c:v>-5.6637619783088651</c:v>
                </c:pt>
                <c:pt idx="112">
                  <c:v>-5.7834935691731699</c:v>
                </c:pt>
                <c:pt idx="113">
                  <c:v>-5.9010027474259372</c:v>
                </c:pt>
                <c:pt idx="114">
                  <c:v>-6.016271535483571</c:v>
                </c:pt>
                <c:pt idx="115">
                  <c:v>-6.1292841393796964</c:v>
                </c:pt>
                <c:pt idx="116">
                  <c:v>-6.2400270133816278</c:v>
                </c:pt>
                <c:pt idx="117">
                  <c:v>-6.3484889159666933</c:v>
                </c:pt>
                <c:pt idx="118">
                  <c:v>-6.4546609566729236</c:v>
                </c:pt>
                <c:pt idx="119">
                  <c:v>-6.5585366334125608</c:v>
                </c:pt>
                <c:pt idx="120">
                  <c:v>-6.6601118599185662</c:v>
                </c:pt>
                <c:pt idx="121">
                  <c:v>-6.7593849830790331</c:v>
                </c:pt>
                <c:pt idx="122">
                  <c:v>-6.8563567900047779</c:v>
                </c:pt>
                <c:pt idx="123">
                  <c:v>-6.9510305047664929</c:v>
                </c:pt>
                <c:pt idx="124">
                  <c:v>-7.0434117748314158</c:v>
                </c:pt>
                <c:pt idx="125">
                  <c:v>-7.1335086473211815</c:v>
                </c:pt>
                <c:pt idx="126">
                  <c:v>-7.2213315353036327</c:v>
                </c:pt>
                <c:pt idx="127">
                  <c:v>-7.3068931744180299</c:v>
                </c:pt>
                <c:pt idx="128">
                  <c:v>-7.3902085702163678</c:v>
                </c:pt>
                <c:pt idx="129">
                  <c:v>-7.4712949366802608</c:v>
                </c:pt>
                <c:pt idx="130">
                  <c:v>-7.5501716264428254</c:v>
                </c:pt>
                <c:pt idx="131">
                  <c:v>-7.6268600533078033</c:v>
                </c:pt>
                <c:pt idx="132">
                  <c:v>-7.7013836077119171</c:v>
                </c:pt>
                <c:pt idx="133">
                  <c:v>-7.7737675658216245</c:v>
                </c:pt>
                <c:pt idx="134">
                  <c:v>-7.8440389929907424</c:v>
                </c:pt>
                <c:pt idx="135">
                  <c:v>-7.9122266423316709</c:v>
                </c:pt>
                <c:pt idx="136">
                  <c:v>-7.9783608491695244</c:v>
                </c:pt>
                <c:pt idx="137">
                  <c:v>-8.0424734221546839</c:v>
                </c:pt>
                <c:pt idx="138">
                  <c:v>-8.1045975318085564</c:v>
                </c:pt>
                <c:pt idx="139">
                  <c:v>-8.1647675972654117</c:v>
                </c:pt>
                <c:pt idx="140">
                  <c:v>-8.2230191719553307</c:v>
                </c:pt>
                <c:pt idx="141">
                  <c:v>-8.2793888289471713</c:v>
                </c:pt>
                <c:pt idx="142">
                  <c:v>-8.3339140466381743</c:v>
                </c:pt>
                <c:pt idx="143">
                  <c:v>-8.3866330954386079</c:v>
                </c:pt>
                <c:pt idx="144">
                  <c:v>-8.4375849260577045</c:v>
                </c:pt>
                <c:pt idx="145">
                  <c:v>-8.4868090599499286</c:v>
                </c:pt>
                <c:pt idx="146">
                  <c:v>-8.5343454824317764</c:v>
                </c:pt>
                <c:pt idx="147">
                  <c:v>-8.5802345389275896</c:v>
                </c:pt>
                <c:pt idx="148">
                  <c:v>-8.6245168347501053</c:v>
                </c:pt>
                <c:pt idx="149">
                  <c:v>-8.6672331387687453</c:v>
                </c:pt>
                <c:pt idx="150">
                  <c:v>-8.7084242912654979</c:v>
                </c:pt>
                <c:pt idx="151">
                  <c:v>-8.748131116226789</c:v>
                </c:pt>
                <c:pt idx="152">
                  <c:v>-8.786394338269389</c:v>
                </c:pt>
                <c:pt idx="153">
                  <c:v>-8.8232545043502277</c:v>
                </c:pt>
                <c:pt idx="154">
                  <c:v>-8.8587519103644841</c:v>
                </c:pt>
                <c:pt idx="155">
                  <c:v>-8.8929265326929912</c:v>
                </c:pt>
                <c:pt idx="156">
                  <c:v>-8.9258179647207729</c:v>
                </c:pt>
                <c:pt idx="157">
                  <c:v>-8.9574653583114738</c:v>
                </c:pt>
                <c:pt idx="158">
                  <c:v>-8.9879073701894203</c:v>
                </c:pt>
                <c:pt idx="159">
                  <c:v>-9.0171821131513212</c:v>
                </c:pt>
                <c:pt idx="160">
                  <c:v>-9.0453271120032372</c:v>
                </c:pt>
                <c:pt idx="161">
                  <c:v>-9.0723792640953</c:v>
                </c:pt>
                <c:pt idx="162">
                  <c:v>-9.0983748043073369</c:v>
                </c:pt>
                <c:pt idx="163">
                  <c:v>-9.1233492743216118</c:v>
                </c:pt>
                <c:pt idx="164">
                  <c:v>-9.1473374960057487</c:v>
                </c:pt>
                <c:pt idx="165">
                  <c:v>-9.1703735487176612</c:v>
                </c:pt>
                <c:pt idx="166">
                  <c:v>-9.1924907503370914</c:v>
                </c:pt>
                <c:pt idx="167">
                  <c:v>-9.2137216418217598</c:v>
                </c:pt>
                <c:pt idx="168">
                  <c:v>-9.2340979750833139</c:v>
                </c:pt>
                <c:pt idx="169">
                  <c:v>-9.2536507039765805</c:v>
                </c:pt>
                <c:pt idx="170">
                  <c:v>-9.2724099781962295</c:v>
                </c:pt>
                <c:pt idx="171">
                  <c:v>-9.2904051398762597</c:v>
                </c:pt>
                <c:pt idx="172">
                  <c:v>-9.3076647226920226</c:v>
                </c:pt>
                <c:pt idx="173">
                  <c:v>-9.3242164532677982</c:v>
                </c:pt>
                <c:pt idx="174">
                  <c:v>-9.3400872546996379</c:v>
                </c:pt>
                <c:pt idx="175">
                  <c:v>-9.355303252008488</c:v>
                </c:pt>
                <c:pt idx="176">
                  <c:v>-9.3698897793461562</c:v>
                </c:pt>
                <c:pt idx="177">
                  <c:v>-9.3838713887842555</c:v>
                </c:pt>
                <c:pt idx="178">
                  <c:v>-9.3972718605238246</c:v>
                </c:pt>
                <c:pt idx="179">
                  <c:v>-9.4101142143718555</c:v>
                </c:pt>
                <c:pt idx="180">
                  <c:v>-9.4224207223392025</c:v>
                </c:pt>
                <c:pt idx="181">
                  <c:v>-9.434212922222823</c:v>
                </c:pt>
                <c:pt idx="182">
                  <c:v>-9.4455116320438819</c:v>
                </c:pt>
                <c:pt idx="183">
                  <c:v>-9.4563369652213733</c:v>
                </c:pt>
                <c:pt idx="184">
                  <c:v>-9.4667083463696535</c:v>
                </c:pt>
                <c:pt idx="185">
                  <c:v>-9.4766445276157043</c:v>
                </c:pt>
                <c:pt idx="186">
                  <c:v>-9.4861636053404439</c:v>
                </c:pt>
                <c:pt idx="187">
                  <c:v>-9.4952830372556427</c:v>
                </c:pt>
                <c:pt idx="188">
                  <c:v>-9.5040196597352349</c:v>
                </c:pt>
                <c:pt idx="189">
                  <c:v>-9.5123897053272266</c:v>
                </c:pt>
                <c:pt idx="190">
                  <c:v>-9.5204088203786341</c:v>
                </c:pt>
                <c:pt idx="191">
                  <c:v>-9.5280920827124298</c:v>
                </c:pt>
                <c:pt idx="192">
                  <c:v>-9.5354540193015875</c:v>
                </c:pt>
                <c:pt idx="193">
                  <c:v>-9.5425086238907504</c:v>
                </c:pt>
                <c:pt idx="194">
                  <c:v>-9.5492693745215185</c:v>
                </c:pt>
                <c:pt idx="195">
                  <c:v>-9.5557492509226076</c:v>
                </c:pt>
                <c:pt idx="196">
                  <c:v>-9.561960751729929</c:v>
                </c:pt>
                <c:pt idx="197">
                  <c:v>-9.5679159115073169</c:v>
                </c:pt>
                <c:pt idx="198">
                  <c:v>-9.5736263175415655</c:v>
                </c:pt>
                <c:pt idx="199">
                  <c:v>-9.5791031263896347</c:v>
                </c:pt>
                <c:pt idx="200">
                  <c:v>-9.5843570801594495</c:v>
                </c:pt>
                <c:pt idx="201">
                  <c:v>-9.5893985225087057</c:v>
                </c:pt>
                <c:pt idx="202">
                  <c:v>-9.5942374143492977</c:v>
                </c:pt>
                <c:pt idx="203">
                  <c:v>-9.5988833492473109</c:v>
                </c:pt>
                <c:pt idx="204">
                  <c:v>-9.6033455685113616</c:v>
                </c:pt>
                <c:pt idx="205">
                  <c:v>-9.6076329759641901</c:v>
                </c:pt>
                <c:pt idx="206">
                  <c:v>-9.6117541523945338</c:v>
                </c:pt>
                <c:pt idx="207">
                  <c:v>-9.6157173696878857</c:v>
                </c:pt>
                <c:pt idx="208">
                  <c:v>-9.6195306046370455</c:v>
                </c:pt>
                <c:pt idx="209">
                  <c:v>-9.6232015524341747</c:v>
                </c:pt>
                <c:pt idx="210">
                  <c:v>-9.6267376398480966</c:v>
                </c:pt>
                <c:pt idx="211">
                  <c:v>-9.6301460380914037</c:v>
                </c:pt>
                <c:pt idx="212">
                  <c:v>-9.6334336753832304</c:v>
                </c:pt>
                <c:pt idx="213">
                  <c:v>-9.6366072492144355</c:v>
                </c:pt>
                <c:pt idx="214">
                  <c:v>-9.6396732383232369</c:v>
                </c:pt>
                <c:pt idx="215">
                  <c:v>-9.6426379143891694</c:v>
                </c:pt>
                <c:pt idx="216">
                  <c:v>-9.6455073534552813</c:v>
                </c:pt>
                <c:pt idx="217">
                  <c:v>-9.6482874470878759</c:v>
                </c:pt>
                <c:pt idx="218">
                  <c:v>-9.6509839132844029</c:v>
                </c:pt>
                <c:pt idx="219">
                  <c:v>-9.6536023071404209</c:v>
                </c:pt>
                <c:pt idx="220">
                  <c:v>-9.6561480312864862</c:v>
                </c:pt>
                <c:pt idx="221">
                  <c:v>-9.6586263461071944</c:v>
                </c:pt>
                <c:pt idx="222">
                  <c:v>-9.6610423797538729</c:v>
                </c:pt>
                <c:pt idx="223">
                  <c:v>-9.6634011379633726</c:v>
                </c:pt>
                <c:pt idx="224">
                  <c:v>-9.665707513695347</c:v>
                </c:pt>
                <c:pt idx="225">
                  <c:v>-9.6679662966005004</c:v>
                </c:pt>
                <c:pt idx="226">
                  <c:v>-9.6701821823331677</c:v>
                </c:pt>
                <c:pt idx="227">
                  <c:v>-9.6723597817206155</c:v>
                </c:pt>
                <c:pt idx="228">
                  <c:v>-9.6745036298025564</c:v>
                </c:pt>
                <c:pt idx="229">
                  <c:v>-9.6766181947538712</c:v>
                </c:pt>
                <c:pt idx="230">
                  <c:v>-9.678707886704073</c:v>
                </c:pt>
                <c:pt idx="231">
                  <c:v>-9.6807770664667814</c:v>
                </c:pt>
                <c:pt idx="232">
                  <c:v>-9.682830054192479</c:v>
                </c:pt>
                <c:pt idx="233">
                  <c:v>-9.6848711379584511</c:v>
                </c:pt>
                <c:pt idx="234">
                  <c:v>-9.6869045823091469</c:v>
                </c:pt>
                <c:pt idx="235">
                  <c:v>-9.6889346367605746</c:v>
                </c:pt>
                <c:pt idx="236">
                  <c:v>-9.6909655442826086</c:v>
                </c:pt>
                <c:pt idx="237">
                  <c:v>-9.6930015497724682</c:v>
                </c:pt>
                <c:pt idx="238">
                  <c:v>-9.6950469085333673</c:v>
                </c:pt>
                <c:pt idx="239">
                  <c:v>-9.6971058947719779</c:v>
                </c:pt>
                <c:pt idx="240">
                  <c:v>-9.6991828101280291</c:v>
                </c:pt>
                <c:pt idx="241">
                  <c:v>-9.7012819922505553</c:v>
                </c:pt>
                <c:pt idx="242">
                  <c:v>-9.7034078234334906</c:v>
                </c:pt>
                <c:pt idx="243">
                  <c:v>-9.7055647393252631</c:v>
                </c:pt>
                <c:pt idx="244">
                  <c:v>-9.7077572377254917</c:v>
                </c:pt>
                <c:pt idx="245">
                  <c:v>-9.7099898874827648</c:v>
                </c:pt>
                <c:pt idx="246">
                  <c:v>-9.7122673375070114</c:v>
                </c:pt>
                <c:pt idx="247">
                  <c:v>-9.7145943259102356</c:v>
                </c:pt>
                <c:pt idx="248">
                  <c:v>-9.7169756892891908</c:v>
                </c:pt>
                <c:pt idx="249">
                  <c:v>-9.7194163721633391</c:v>
                </c:pt>
                <c:pt idx="250">
                  <c:v>-9.7219214365818498</c:v>
                </c:pt>
                <c:pt idx="251">
                  <c:v>-9.7244960719127835</c:v>
                </c:pt>
                <c:pt idx="252">
                  <c:v>-9.7271456048275624</c:v>
                </c:pt>
                <c:pt idx="253">
                  <c:v>-9.7298755094942866</c:v>
                </c:pt>
                <c:pt idx="254">
                  <c:v>-9.7326914179923101</c:v>
                </c:pt>
                <c:pt idx="255">
                  <c:v>-9.7355991309608658</c:v>
                </c:pt>
                <c:pt idx="256">
                  <c:v>-9.7386046284945387</c:v>
                </c:pt>
                <c:pt idx="257">
                  <c:v>-9.7417140812972303</c:v>
                </c:pt>
                <c:pt idx="258">
                  <c:v>-9.7449338621067376</c:v>
                </c:pt>
                <c:pt idx="259">
                  <c:v>-9.7482705574011419</c:v>
                </c:pt>
                <c:pt idx="260">
                  <c:v>-9.7517309793982125</c:v>
                </c:pt>
                <c:pt idx="261">
                  <c:v>-9.7553221783578756</c:v>
                </c:pt>
                <c:pt idx="262">
                  <c:v>-9.7590514551977208</c:v>
                </c:pt>
                <c:pt idx="263">
                  <c:v>-9.7629263744307409</c:v>
                </c:pt>
                <c:pt idx="264">
                  <c:v>-9.7669547774332877</c:v>
                </c:pt>
                <c:pt idx="265">
                  <c:v>-9.771144796051102</c:v>
                </c:pt>
                <c:pt idx="266">
                  <c:v>-9.7755048665492907</c:v>
                </c:pt>
                <c:pt idx="267">
                  <c:v>-9.7800437439121275</c:v>
                </c:pt>
                <c:pt idx="268">
                  <c:v>-9.7847705164962342</c:v>
                </c:pt>
                <c:pt idx="269">
                  <c:v>-9.7896946210401516</c:v>
                </c:pt>
                <c:pt idx="270">
                  <c:v>-9.7948258580311123</c:v>
                </c:pt>
                <c:pt idx="271">
                  <c:v>-9.8001744074285373</c:v>
                </c:pt>
                <c:pt idx="272">
                  <c:v>-9.805750844741743</c:v>
                </c:pt>
                <c:pt idx="273">
                  <c:v>-9.8115661574573156</c:v>
                </c:pt>
                <c:pt idx="274">
                  <c:v>-9.8176317618088262</c:v>
                </c:pt>
                <c:pt idx="275">
                  <c:v>-9.8239595198802618</c:v>
                </c:pt>
                <c:pt idx="276">
                  <c:v>-9.8305617570300008</c:v>
                </c:pt>
                <c:pt idx="277">
                  <c:v>-9.8374512796211668</c:v>
                </c:pt>
                <c:pt idx="278">
                  <c:v>-9.8446413930391365</c:v>
                </c:pt>
                <c:pt idx="279">
                  <c:v>-9.8521459199747117</c:v>
                </c:pt>
                <c:pt idx="280">
                  <c:v>-9.8599792189470445</c:v>
                </c:pt>
                <c:pt idx="281">
                  <c:v>-9.868156203036401</c:v>
                </c:pt>
                <c:pt idx="282">
                  <c:v>-9.8766923587925657</c:v>
                </c:pt>
                <c:pt idx="283">
                  <c:v>-9.8856037652798108</c:v>
                </c:pt>
                <c:pt idx="284">
                  <c:v>-9.8949071132142148</c:v>
                </c:pt>
                <c:pt idx="285">
                  <c:v>-9.9046197241439433</c:v>
                </c:pt>
                <c:pt idx="286">
                  <c:v>-9.9147595696173649</c:v>
                </c:pt>
                <c:pt idx="287">
                  <c:v>-9.9253452902774804</c:v>
                </c:pt>
                <c:pt idx="288">
                  <c:v>-9.9363962148150975</c:v>
                </c:pt>
                <c:pt idx="289">
                  <c:v>-9.947932378706227</c:v>
                </c:pt>
                <c:pt idx="290">
                  <c:v>-9.9599745426526205</c:v>
                </c:pt>
                <c:pt idx="291">
                  <c:v>-9.972544210636098</c:v>
                </c:pt>
                <c:pt idx="292">
                  <c:v>-9.985663647490858</c:v>
                </c:pt>
                <c:pt idx="293">
                  <c:v>-9.9993558958892024</c:v>
                </c:pt>
                <c:pt idx="294">
                  <c:v>-10.013644792628792</c:v>
                </c:pt>
                <c:pt idx="295">
                  <c:v>-10.02855498410063</c:v>
                </c:pt>
                <c:pt idx="296">
                  <c:v>-10.044111940809413</c:v>
                </c:pt>
                <c:pt idx="297">
                  <c:v>-10.060341970809288</c:v>
                </c:pt>
                <c:pt idx="298">
                  <c:v>-10.077272231909326</c:v>
                </c:pt>
                <c:pt idx="299">
                  <c:v>-10.094930742495862</c:v>
                </c:pt>
                <c:pt idx="300">
                  <c:v>-10.113346390810065</c:v>
                </c:pt>
                <c:pt idx="301">
                  <c:v>-10.132548942511896</c:v>
                </c:pt>
                <c:pt idx="302">
                  <c:v>-10.152569046354779</c:v>
                </c:pt>
                <c:pt idx="303">
                  <c:v>-10.173438237788213</c:v>
                </c:pt>
                <c:pt idx="304">
                  <c:v>-10.195188940300461</c:v>
                </c:pt>
                <c:pt idx="305">
                  <c:v>-10.217854464308282</c:v>
                </c:pt>
                <c:pt idx="306">
                  <c:v>-10.24146900339715</c:v>
                </c:pt>
                <c:pt idx="307">
                  <c:v>-10.266067627712831</c:v>
                </c:pt>
                <c:pt idx="308">
                  <c:v>-10.291686274304485</c:v>
                </c:pt>
                <c:pt idx="309">
                  <c:v>-10.318361734220032</c:v>
                </c:pt>
                <c:pt idx="310">
                  <c:v>-10.346131636157175</c:v>
                </c:pt>
                <c:pt idx="311">
                  <c:v>-10.375034426478557</c:v>
                </c:pt>
                <c:pt idx="312">
                  <c:v>-10.405109345406013</c:v>
                </c:pt>
                <c:pt idx="313">
                  <c:v>-10.436396399219158</c:v>
                </c:pt>
                <c:pt idx="314">
                  <c:v>-10.46893632829542</c:v>
                </c:pt>
                <c:pt idx="315">
                  <c:v>-10.502770570844042</c:v>
                </c:pt>
                <c:pt idx="316">
                  <c:v>-10.537941222205035</c:v>
                </c:pt>
                <c:pt idx="317">
                  <c:v>-10.574490989605275</c:v>
                </c:pt>
                <c:pt idx="318">
                  <c:v>-10.61246314228932</c:v>
                </c:pt>
                <c:pt idx="319">
                  <c:v>-10.651901456970085</c:v>
                </c:pt>
                <c:pt idx="320">
                  <c:v>-10.692850158576896</c:v>
                </c:pt>
                <c:pt idx="321">
                  <c:v>-10.73535385631309</c:v>
                </c:pt>
                <c:pt idx="322">
                  <c:v>-10.779457475073533</c:v>
                </c:pt>
                <c:pt idx="323">
                  <c:v>-10.825206182314236</c:v>
                </c:pt>
                <c:pt idx="324">
                  <c:v>-10.87264531051053</c:v>
                </c:pt>
                <c:pt idx="325">
                  <c:v>-10.921820275386928</c:v>
                </c:pt>
                <c:pt idx="326">
                  <c:v>-10.972776490151276</c:v>
                </c:pt>
                <c:pt idx="327">
                  <c:v>-11.025559276016565</c:v>
                </c:pt>
                <c:pt idx="328">
                  <c:v>-11.0802137693462</c:v>
                </c:pt>
                <c:pt idx="329">
                  <c:v>-11.13678482581007</c:v>
                </c:pt>
                <c:pt idx="330">
                  <c:v>-11.19531692199334</c:v>
                </c:pt>
                <c:pt idx="331">
                  <c:v>-11.255854054949458</c:v>
                </c:pt>
                <c:pt idx="332">
                  <c:v>-11.31843964024007</c:v>
                </c:pt>
                <c:pt idx="333">
                  <c:v>-11.383116409051484</c:v>
                </c:pt>
                <c:pt idx="334">
                  <c:v>-11.449926305021261</c:v>
                </c:pt>
                <c:pt idx="335">
                  <c:v>-11.518910381447794</c:v>
                </c:pt>
                <c:pt idx="336">
                  <c:v>-11.590108699589949</c:v>
                </c:pt>
                <c:pt idx="337">
                  <c:v>-11.663560228792267</c:v>
                </c:pt>
                <c:pt idx="338">
                  <c:v>-11.739302749190712</c:v>
                </c:pt>
                <c:pt idx="339">
                  <c:v>-11.817372757768599</c:v>
                </c:pt>
                <c:pt idx="340">
                  <c:v>-11.897805378536136</c:v>
                </c:pt>
                <c:pt idx="341">
                  <c:v>-11.980634277602359</c:v>
                </c:pt>
                <c:pt idx="342">
                  <c:v>-12.065891583894715</c:v>
                </c:pt>
                <c:pt idx="343">
                  <c:v>-12.153607816258019</c:v>
                </c:pt>
                <c:pt idx="344">
                  <c:v>-12.243811817630492</c:v>
                </c:pt>
                <c:pt idx="345">
                  <c:v>-12.336530696952048</c:v>
                </c:pt>
                <c:pt idx="346">
                  <c:v>-12.431789779406911</c:v>
                </c:pt>
                <c:pt idx="347">
                  <c:v>-12.529612565541225</c:v>
                </c:pt>
                <c:pt idx="348">
                  <c:v>-12.630020699726334</c:v>
                </c:pt>
                <c:pt idx="349">
                  <c:v>-12.733033948360847</c:v>
                </c:pt>
                <c:pt idx="350">
                  <c:v>-12.838670188120245</c:v>
                </c:pt>
                <c:pt idx="351">
                  <c:v>-12.946945404474112</c:v>
                </c:pt>
                <c:pt idx="352">
                  <c:v>-13.05787370059647</c:v>
                </c:pt>
                <c:pt idx="353">
                  <c:v>-13.171467316698649</c:v>
                </c:pt>
                <c:pt idx="354">
                  <c:v>-13.287736659716124</c:v>
                </c:pt>
                <c:pt idx="355">
                  <c:v>-13.406690343182701</c:v>
                </c:pt>
                <c:pt idx="356">
                  <c:v>-13.528335237028866</c:v>
                </c:pt>
                <c:pt idx="357">
                  <c:v>-13.652676526947054</c:v>
                </c:pt>
                <c:pt idx="358">
                  <c:v>-13.779717782877119</c:v>
                </c:pt>
                <c:pt idx="359">
                  <c:v>-13.909461036080632</c:v>
                </c:pt>
                <c:pt idx="360">
                  <c:v>-14.04190686419467</c:v>
                </c:pt>
                <c:pt idx="361">
                  <c:v>-14.177054483584897</c:v>
                </c:pt>
                <c:pt idx="362">
                  <c:v>-14.31490184825496</c:v>
                </c:pt>
                <c:pt idx="363">
                  <c:v>-14.455445754516155</c:v>
                </c:pt>
                <c:pt idx="364">
                  <c:v>-14.598681950575056</c:v>
                </c:pt>
                <c:pt idx="365">
                  <c:v>-14.744605250163149</c:v>
                </c:pt>
                <c:pt idx="366">
                  <c:v>-14.893209649305373</c:v>
                </c:pt>
                <c:pt idx="367">
                  <c:v>-15.044488445309032</c:v>
                </c:pt>
                <c:pt idx="368">
                  <c:v>-15.198434357046482</c:v>
                </c:pt>
                <c:pt idx="369">
                  <c:v>-15.35503964560702</c:v>
                </c:pt>
                <c:pt idx="370">
                  <c:v>-15.514296234403105</c:v>
                </c:pt>
                <c:pt idx="371">
                  <c:v>-15.676195827833396</c:v>
                </c:pt>
                <c:pt idx="372">
                  <c:v>-15.840730027630038</c:v>
                </c:pt>
                <c:pt idx="373">
                  <c:v>-16.007890446047931</c:v>
                </c:pt>
                <c:pt idx="374">
                  <c:v>-16.177668815090804</c:v>
                </c:pt>
                <c:pt idx="375">
                  <c:v>-16.350057091009798</c:v>
                </c:pt>
                <c:pt idx="376">
                  <c:v>-16.525047553355982</c:v>
                </c:pt>
                <c:pt idx="377">
                  <c:v>-16.70263289791718</c:v>
                </c:pt>
                <c:pt idx="378">
                  <c:v>-16.882806322921077</c:v>
                </c:pt>
                <c:pt idx="379">
                  <c:v>-17.06556160793923</c:v>
                </c:pt>
                <c:pt idx="380">
                  <c:v>-17.250893184986555</c:v>
                </c:pt>
                <c:pt idx="381">
                  <c:v>-17.4387962013605</c:v>
                </c:pt>
                <c:pt idx="382">
                  <c:v>-17.629266573828389</c:v>
                </c:pt>
                <c:pt idx="383">
                  <c:v>-17.822301033826317</c:v>
                </c:pt>
                <c:pt idx="384">
                  <c:v>-18.017897163392114</c:v>
                </c:pt>
                <c:pt idx="385">
                  <c:v>-18.216053421613541</c:v>
                </c:pt>
                <c:pt idx="386">
                  <c:v>-18.416769161432299</c:v>
                </c:pt>
                <c:pt idx="387">
                  <c:v>-18.620044636702101</c:v>
                </c:pt>
                <c:pt idx="388">
                  <c:v>-18.825880999459088</c:v>
                </c:pt>
                <c:pt idx="389">
                  <c:v>-19.034280287420447</c:v>
                </c:pt>
                <c:pt idx="390">
                  <c:v>-19.245245401787006</c:v>
                </c:pt>
                <c:pt idx="391">
                  <c:v>-19.458780075483059</c:v>
                </c:pt>
                <c:pt idx="392">
                  <c:v>-19.674888832026806</c:v>
                </c:pt>
                <c:pt idx="393">
                  <c:v>-19.893576935282834</c:v>
                </c:pt>
                <c:pt idx="394">
                  <c:v>-20.114850330406334</c:v>
                </c:pt>
                <c:pt idx="395">
                  <c:v>-20.338715576347958</c:v>
                </c:pt>
                <c:pt idx="396">
                  <c:v>-20.565179770345974</c:v>
                </c:pt>
                <c:pt idx="397">
                  <c:v>-20.794250464888588</c:v>
                </c:pt>
                <c:pt idx="398">
                  <c:v>-21.025935577687417</c:v>
                </c:pt>
                <c:pt idx="399">
                  <c:v>-21.260243295255243</c:v>
                </c:pt>
                <c:pt idx="400">
                  <c:v>-21.497181970736889</c:v>
                </c:pt>
                <c:pt idx="401">
                  <c:v>-21.736760016689203</c:v>
                </c:pt>
                <c:pt idx="402">
                  <c:v>-21.97898579355552</c:v>
                </c:pt>
                <c:pt idx="403">
                  <c:v>-22.223867494622244</c:v>
                </c:pt>
                <c:pt idx="404">
                  <c:v>-22.471413028283873</c:v>
                </c:pt>
                <c:pt idx="405">
                  <c:v>-22.721629898476756</c:v>
                </c:pt>
                <c:pt idx="406">
                  <c:v>-22.974525084168285</c:v>
                </c:pt>
                <c:pt idx="407">
                  <c:v>-23.230104918810646</c:v>
                </c:pt>
                <c:pt idx="408">
                  <c:v>-23.488374970679409</c:v>
                </c:pt>
                <c:pt idx="409">
                  <c:v>-23.749339925024685</c:v>
                </c:pt>
                <c:pt idx="410">
                  <c:v>-24.013003468957308</c:v>
                </c:pt>
                <c:pt idx="411">
                  <c:v>-24.279368179981642</c:v>
                </c:pt>
                <c:pt idx="412">
                  <c:v>-24.54843541906374</c:v>
                </c:pt>
                <c:pt idx="413">
                  <c:v>-24.820205229093673</c:v>
                </c:pt>
                <c:pt idx="414">
                  <c:v>-25.094676239559579</c:v>
                </c:pt>
                <c:pt idx="415">
                  <c:v>-25.371845578200301</c:v>
                </c:pt>
                <c:pt idx="416">
                  <c:v>-25.651708790346806</c:v>
                </c:pt>
                <c:pt idx="417">
                  <c:v>-25.934259766593087</c:v>
                </c:pt>
                <c:pt idx="418">
                  <c:v>-26.21949067936319</c:v>
                </c:pt>
                <c:pt idx="419">
                  <c:v>-26.507391928860191</c:v>
                </c:pt>
                <c:pt idx="420">
                  <c:v>-26.797952098793154</c:v>
                </c:pt>
                <c:pt idx="421">
                  <c:v>-27.091157922188632</c:v>
                </c:pt>
                <c:pt idx="422">
                  <c:v>-27.386994257494063</c:v>
                </c:pt>
                <c:pt idx="423">
                  <c:v>-27.685444075089098</c:v>
                </c:pt>
                <c:pt idx="424">
                  <c:v>-27.986488454213635</c:v>
                </c:pt>
                <c:pt idx="425">
                  <c:v>-28.290106590232718</c:v>
                </c:pt>
                <c:pt idx="426">
                  <c:v>-28.596275812058888</c:v>
                </c:pt>
                <c:pt idx="427">
                  <c:v>-28.904971609460738</c:v>
                </c:pt>
                <c:pt idx="428">
                  <c:v>-29.216167669902681</c:v>
                </c:pt>
                <c:pt idx="429">
                  <c:v>-29.529835924477531</c:v>
                </c:pt>
                <c:pt idx="430">
                  <c:v>-29.845946602421783</c:v>
                </c:pt>
                <c:pt idx="431">
                  <c:v>-30.164468293637221</c:v>
                </c:pt>
                <c:pt idx="432">
                  <c:v>-30.485368018586392</c:v>
                </c:pt>
                <c:pt idx="433">
                  <c:v>-30.808611304881971</c:v>
                </c:pt>
                <c:pt idx="434">
                  <c:v>-31.134162269851757</c:v>
                </c:pt>
                <c:pt idx="435">
                  <c:v>-31.461983708333531</c:v>
                </c:pt>
                <c:pt idx="436">
                  <c:v>-31.792037184936042</c:v>
                </c:pt>
                <c:pt idx="437">
                  <c:v>-32.124283129993586</c:v>
                </c:pt>
                <c:pt idx="438">
                  <c:v>-32.458680938441482</c:v>
                </c:pt>
                <c:pt idx="439">
                  <c:v>-32.795189070850689</c:v>
                </c:pt>
                <c:pt idx="440">
                  <c:v>-33.133765155876461</c:v>
                </c:pt>
                <c:pt idx="441">
                  <c:v>-33.474366093400242</c:v>
                </c:pt>
                <c:pt idx="442">
                  <c:v>-33.816948157677274</c:v>
                </c:pt>
                <c:pt idx="443">
                  <c:v>-34.161467099837068</c:v>
                </c:pt>
                <c:pt idx="444">
                  <c:v>-34.507878249128623</c:v>
                </c:pt>
                <c:pt idx="445">
                  <c:v>-34.856136612346404</c:v>
                </c:pt>
                <c:pt idx="446">
                  <c:v>-35.206196970922193</c:v>
                </c:pt>
                <c:pt idx="447">
                  <c:v>-35.558013975219858</c:v>
                </c:pt>
                <c:pt idx="448">
                  <c:v>-35.911542235621049</c:v>
                </c:pt>
                <c:pt idx="449">
                  <c:v>-36.266736410043961</c:v>
                </c:pt>
                <c:pt idx="450">
                  <c:v>-36.623551287588562</c:v>
                </c:pt>
                <c:pt idx="451">
                  <c:v>-36.981941868053752</c:v>
                </c:pt>
                <c:pt idx="452">
                  <c:v>-37.341863437121766</c:v>
                </c:pt>
                <c:pt idx="453">
                  <c:v>-37.703271637053668</c:v>
                </c:pt>
                <c:pt idx="454">
                  <c:v>-38.066122532783957</c:v>
                </c:pt>
                <c:pt idx="455">
                  <c:v>-38.430372673347136</c:v>
                </c:pt>
                <c:pt idx="456">
                  <c:v>-38.795979148606584</c:v>
                </c:pt>
                <c:pt idx="457">
                  <c:v>-39.162899641294437</c:v>
                </c:pt>
                <c:pt idx="458">
                  <c:v>-39.531092474403557</c:v>
                </c:pt>
                <c:pt idx="459">
                  <c:v>-39.900516654001997</c:v>
                </c:pt>
                <c:pt idx="460">
                  <c:v>-40.271131907567906</c:v>
                </c:pt>
                <c:pt idx="461">
                  <c:v>-40.642898717964599</c:v>
                </c:pt>
                <c:pt idx="462">
                  <c:v>-41.015778353196495</c:v>
                </c:pt>
                <c:pt idx="463">
                  <c:v>-41.389732892101591</c:v>
                </c:pt>
                <c:pt idx="464">
                  <c:v>-41.764725246152111</c:v>
                </c:pt>
                <c:pt idx="465">
                  <c:v>-42.140719177543133</c:v>
                </c:pt>
                <c:pt idx="466">
                  <c:v>-42.517679313757895</c:v>
                </c:pt>
                <c:pt idx="467">
                  <c:v>-42.895571158809204</c:v>
                </c:pt>
                <c:pt idx="468">
                  <c:v>-43.274361101348582</c:v>
                </c:pt>
                <c:pt idx="469">
                  <c:v>-43.654016419849043</c:v>
                </c:pt>
                <c:pt idx="470">
                  <c:v>-44.034505285059197</c:v>
                </c:pt>
                <c:pt idx="471">
                  <c:v>-44.415796759927247</c:v>
                </c:pt>
                <c:pt idx="472">
                  <c:v>-44.797860797189998</c:v>
                </c:pt>
                <c:pt idx="473">
                  <c:v>-45.1806682348181</c:v>
                </c:pt>
                <c:pt idx="474">
                  <c:v>-45.564190789502291</c:v>
                </c:pt>
                <c:pt idx="475">
                  <c:v>-45.948401048360765</c:v>
                </c:pt>
                <c:pt idx="476">
                  <c:v>-46.333272459039705</c:v>
                </c:pt>
                <c:pt idx="477">
                  <c:v>-46.718779318372739</c:v>
                </c:pt>
                <c:pt idx="478">
                  <c:v>-47.104896759756222</c:v>
                </c:pt>
                <c:pt idx="479">
                  <c:v>-47.491600739390087</c:v>
                </c:pt>
                <c:pt idx="480">
                  <c:v>-47.87886802152552</c:v>
                </c:pt>
                <c:pt idx="481">
                  <c:v>-48.266676162852946</c:v>
                </c:pt>
                <c:pt idx="482">
                  <c:v>-48.655003496153824</c:v>
                </c:pt>
                <c:pt idx="483">
                  <c:v>-49.043829113334276</c:v>
                </c:pt>
                <c:pt idx="484">
                  <c:v>-49.433132847948002</c:v>
                </c:pt>
                <c:pt idx="485">
                  <c:v>-49.822895257309042</c:v>
                </c:pt>
                <c:pt idx="486">
                  <c:v>-50.213097604288265</c:v>
                </c:pt>
                <c:pt idx="487">
                  <c:v>-50.603721838877817</c:v>
                </c:pt>
                <c:pt idx="488">
                  <c:v>-50.994750579602837</c:v>
                </c:pt>
                <c:pt idx="489">
                  <c:v>-51.386167094851345</c:v>
                </c:pt>
                <c:pt idx="490">
                  <c:v>-51.777955284188067</c:v>
                </c:pt>
                <c:pt idx="491">
                  <c:v>-52.170099659710303</c:v>
                </c:pt>
                <c:pt idx="492">
                  <c:v>-52.562585327499534</c:v>
                </c:pt>
                <c:pt idx="493">
                  <c:v>-52.95539796921576</c:v>
                </c:pt>
                <c:pt idx="494">
                  <c:v>-53.348523823877827</c:v>
                </c:pt>
                <c:pt idx="495">
                  <c:v>-53.741949669866166</c:v>
                </c:pt>
                <c:pt idx="496">
                  <c:v>-54.135662807182129</c:v>
                </c:pt>
                <c:pt idx="497">
                  <c:v>-54.529651039991741</c:v>
                </c:pt>
                <c:pt idx="498">
                  <c:v>-54.923902659480092</c:v>
                </c:pt>
                <c:pt idx="499">
                  <c:v>-55.318406427036514</c:v>
                </c:pt>
                <c:pt idx="500">
                  <c:v>-55.713151557789452</c:v>
                </c:pt>
                <c:pt idx="501">
                  <c:v>-56.108127704505733</c:v>
                </c:pt>
                <c:pt idx="502">
                  <c:v>-56.503324941866794</c:v>
                </c:pt>
                <c:pt idx="503">
                  <c:v>-56.898733751131168</c:v>
                </c:pt>
                <c:pt idx="504">
                  <c:v>-57.294345005191005</c:v>
                </c:pt>
                <c:pt idx="505">
                  <c:v>-57.690149954027525</c:v>
                </c:pt>
                <c:pt idx="506">
                  <c:v>-58.08614021056961</c:v>
                </c:pt>
                <c:pt idx="507">
                  <c:v>-58.482307736955974</c:v>
                </c:pt>
                <c:pt idx="508">
                  <c:v>-58.878644831202884</c:v>
                </c:pt>
                <c:pt idx="509">
                  <c:v>-59.275144114272578</c:v>
                </c:pt>
                <c:pt idx="510">
                  <c:v>-59.671798517546819</c:v>
                </c:pt>
                <c:pt idx="511">
                  <c:v>-60.06860127069362</c:v>
                </c:pt>
                <c:pt idx="512">
                  <c:v>-60.465545889928926</c:v>
                </c:pt>
                <c:pt idx="513">
                  <c:v>-60.862626166665294</c:v>
                </c:pt>
                <c:pt idx="514">
                  <c:v>-61.259836156542221</c:v>
                </c:pt>
                <c:pt idx="515">
                  <c:v>-61.657170168831648</c:v>
                </c:pt>
                <c:pt idx="516">
                  <c:v>-62.054622756210783</c:v>
                </c:pt>
                <c:pt idx="517">
                  <c:v>-62.452188704895285</c:v>
                </c:pt>
                <c:pt idx="518">
                  <c:v>-62.849863025124989</c:v>
                </c:pt>
                <c:pt idx="519">
                  <c:v>-63.247640941993183</c:v>
                </c:pt>
                <c:pt idx="520">
                  <c:v>-63.645517886611557</c:v>
                </c:pt>
                <c:pt idx="521">
                  <c:v>-64.043489487601732</c:v>
                </c:pt>
                <c:pt idx="522">
                  <c:v>-64.441551562905204</c:v>
                </c:pt>
                <c:pt idx="523">
                  <c:v>-64.839700111901905</c:v>
                </c:pt>
                <c:pt idx="524">
                  <c:v>-65.237931307829413</c:v>
                </c:pt>
                <c:pt idx="525">
                  <c:v>-65.636241490492736</c:v>
                </c:pt>
                <c:pt idx="526">
                  <c:v>-66.03462715925744</c:v>
                </c:pt>
                <c:pt idx="527">
                  <c:v>-66.433084966315164</c:v>
                </c:pt>
                <c:pt idx="528">
                  <c:v>-66.831611710214801</c:v>
                </c:pt>
                <c:pt idx="529">
                  <c:v>-67.230204329648956</c:v>
                </c:pt>
                <c:pt idx="530">
                  <c:v>-67.628859897488525</c:v>
                </c:pt>
                <c:pt idx="531">
                  <c:v>-68.027575615056108</c:v>
                </c:pt>
                <c:pt idx="532">
                  <c:v>-68.426348806630131</c:v>
                </c:pt>
                <c:pt idx="533">
                  <c:v>-68.825176914171976</c:v>
                </c:pt>
                <c:pt idx="534">
                  <c:v>-69.224057492267576</c:v>
                </c:pt>
                <c:pt idx="535">
                  <c:v>-69.622988203276606</c:v>
                </c:pt>
                <c:pt idx="536">
                  <c:v>-70.021966812680716</c:v>
                </c:pt>
                <c:pt idx="537">
                  <c:v>-70.420991184624086</c:v>
                </c:pt>
                <c:pt idx="538">
                  <c:v>-70.820059277638791</c:v>
                </c:pt>
                <c:pt idx="539">
                  <c:v>-71.219169140548559</c:v>
                </c:pt>
                <c:pt idx="540">
                  <c:v>-71.618318908543372</c:v>
                </c:pt>
                <c:pt idx="541">
                  <c:v>-72.017506799419024</c:v>
                </c:pt>
                <c:pt idx="542">
                  <c:v>-72.416731109974322</c:v>
                </c:pt>
                <c:pt idx="543">
                  <c:v>-72.81599021256136</c:v>
                </c:pt>
                <c:pt idx="544">
                  <c:v>-73.215282551781229</c:v>
                </c:pt>
                <c:pt idx="545">
                  <c:v>-73.614606641320066</c:v>
                </c:pt>
                <c:pt idx="546">
                  <c:v>-74.01396106092011</c:v>
                </c:pt>
                <c:pt idx="547">
                  <c:v>-74.413344453480235</c:v>
                </c:pt>
                <c:pt idx="548">
                  <c:v>-74.812755522279886</c:v>
                </c:pt>
                <c:pt idx="549">
                  <c:v>-75.212193028323028</c:v>
                </c:pt>
                <c:pt idx="550">
                  <c:v>-75.611655787795598</c:v>
                </c:pt>
                <c:pt idx="551">
                  <c:v>-76.011142669633415</c:v>
                </c:pt>
                <c:pt idx="552">
                  <c:v>-76.410652593192765</c:v>
                </c:pt>
                <c:pt idx="553">
                  <c:v>-76.810184526025978</c:v>
                </c:pt>
                <c:pt idx="554">
                  <c:v>-77.209737481749428</c:v>
                </c:pt>
                <c:pt idx="555">
                  <c:v>-77.609310518005671</c:v>
                </c:pt>
                <c:pt idx="556">
                  <c:v>-78.008902734514947</c:v>
                </c:pt>
                <c:pt idx="557">
                  <c:v>-78.40851327120987</c:v>
                </c:pt>
                <c:pt idx="558">
                  <c:v>-78.808141306453038</c:v>
                </c:pt>
                <c:pt idx="559">
                  <c:v>-79.207786055331781</c:v>
                </c:pt>
                <c:pt idx="560">
                  <c:v>-79.607446768027472</c:v>
                </c:pt>
                <c:pt idx="561">
                  <c:v>-80.007122728256689</c:v>
                </c:pt>
                <c:pt idx="562">
                  <c:v>-80.406813251780207</c:v>
                </c:pt>
                <c:pt idx="563">
                  <c:v>-80.80651768497799</c:v>
                </c:pt>
                <c:pt idx="564">
                  <c:v>-81.206235403486502</c:v>
                </c:pt>
                <c:pt idx="565">
                  <c:v>-81.605965810896222</c:v>
                </c:pt>
                <c:pt idx="566">
                  <c:v>-82.005708337506036</c:v>
                </c:pt>
                <c:pt idx="567">
                  <c:v>-82.405462439133458</c:v>
                </c:pt>
                <c:pt idx="568">
                  <c:v>-82.805227595976461</c:v>
                </c:pt>
                <c:pt idx="569">
                  <c:v>-83.205003311526127</c:v>
                </c:pt>
                <c:pt idx="570">
                  <c:v>-83.604789111527253</c:v>
                </c:pt>
                <c:pt idx="571">
                  <c:v>-84.004584542984702</c:v>
                </c:pt>
                <c:pt idx="572">
                  <c:v>-84.404389173214341</c:v>
                </c:pt>
                <c:pt idx="573">
                  <c:v>-84.804202588935482</c:v>
                </c:pt>
                <c:pt idx="574">
                  <c:v>-85.204024395403565</c:v>
                </c:pt>
                <c:pt idx="575">
                  <c:v>-85.603854215582032</c:v>
                </c:pt>
                <c:pt idx="576">
                  <c:v>-86.003691689350148</c:v>
                </c:pt>
                <c:pt idx="577">
                  <c:v>-86.403536472746367</c:v>
                </c:pt>
                <c:pt idx="578">
                  <c:v>-86.803388237245514</c:v>
                </c:pt>
                <c:pt idx="579">
                  <c:v>-87.203246669067852</c:v>
                </c:pt>
                <c:pt idx="580">
                  <c:v>-87.603111468518918</c:v>
                </c:pt>
                <c:pt idx="581">
                  <c:v>-88.002982349359073</c:v>
                </c:pt>
                <c:pt idx="582">
                  <c:v>-88.402859038200461</c:v>
                </c:pt>
                <c:pt idx="583">
                  <c:v>-88.802741273931872</c:v>
                </c:pt>
                <c:pt idx="584">
                  <c:v>-89.20262880716831</c:v>
                </c:pt>
                <c:pt idx="585">
                  <c:v>-89.602521399725418</c:v>
                </c:pt>
                <c:pt idx="586">
                  <c:v>-90.002418824117726</c:v>
                </c:pt>
                <c:pt idx="587">
                  <c:v>-90.402320863078785</c:v>
                </c:pt>
                <c:pt idx="588">
                  <c:v>-90.802227309102832</c:v>
                </c:pt>
                <c:pt idx="589">
                  <c:v>-91.202137964007449</c:v>
                </c:pt>
                <c:pt idx="590">
                  <c:v>-91.602052638515119</c:v>
                </c:pt>
                <c:pt idx="591">
                  <c:v>-92.001971151853411</c:v>
                </c:pt>
                <c:pt idx="592">
                  <c:v>-92.401893331374083</c:v>
                </c:pt>
                <c:pt idx="593">
                  <c:v>-92.801819012187906</c:v>
                </c:pt>
                <c:pt idx="594">
                  <c:v>-93.201748036816866</c:v>
                </c:pt>
                <c:pt idx="595">
                  <c:v>-93.601680254861492</c:v>
                </c:pt>
                <c:pt idx="596">
                  <c:v>-94.001615522681817</c:v>
                </c:pt>
                <c:pt idx="597">
                  <c:v>-94.401553703096283</c:v>
                </c:pt>
                <c:pt idx="598">
                  <c:v>-94.801494665089706</c:v>
                </c:pt>
                <c:pt idx="599">
                  <c:v>-95.201438283537414</c:v>
                </c:pt>
                <c:pt idx="600">
                  <c:v>-95.601384438940272</c:v>
                </c:pt>
                <c:pt idx="601">
                  <c:v>-96.001333017172271</c:v>
                </c:pt>
                <c:pt idx="602">
                  <c:v>-96.401283909238686</c:v>
                </c:pt>
                <c:pt idx="603">
                  <c:v>-96.801237011046283</c:v>
                </c:pt>
                <c:pt idx="604">
                  <c:v>-97.201192223182446</c:v>
                </c:pt>
                <c:pt idx="605">
                  <c:v>-97.601149450705293</c:v>
                </c:pt>
                <c:pt idx="606">
                  <c:v>-98.001108602942665</c:v>
                </c:pt>
                <c:pt idx="607">
                  <c:v>-98.401069593300065</c:v>
                </c:pt>
                <c:pt idx="608">
                  <c:v>-98.801032339077693</c:v>
                </c:pt>
                <c:pt idx="609">
                  <c:v>-99.200996761295329</c:v>
                </c:pt>
                <c:pt idx="610">
                  <c:v>-99.600962784524995</c:v>
                </c:pt>
                <c:pt idx="611">
                  <c:v>-100.00093033673149</c:v>
                </c:pt>
                <c:pt idx="612">
                  <c:v>-100.4008993491197</c:v>
                </c:pt>
                <c:pt idx="613">
                  <c:v>-100.80086975598907</c:v>
                </c:pt>
                <c:pt idx="614">
                  <c:v>-101.20084149459441</c:v>
                </c:pt>
                <c:pt idx="615">
                  <c:v>-101.60081450501309</c:v>
                </c:pt>
                <c:pt idx="616">
                  <c:v>-102.00078873001804</c:v>
                </c:pt>
                <c:pt idx="617">
                  <c:v>-102.40076411495664</c:v>
                </c:pt>
                <c:pt idx="618">
                  <c:v>-102.80074060763491</c:v>
                </c:pt>
                <c:pt idx="619">
                  <c:v>-103.20071815820694</c:v>
                </c:pt>
                <c:pt idx="620">
                  <c:v>-103.60069671906935</c:v>
                </c:pt>
                <c:pt idx="621">
                  <c:v>-104.00067624476043</c:v>
                </c:pt>
                <c:pt idx="622">
                  <c:v>-104.40065669186379</c:v>
                </c:pt>
                <c:pt idx="623">
                  <c:v>-104.80063801891635</c:v>
                </c:pt>
                <c:pt idx="624">
                  <c:v>-105.20062018632059</c:v>
                </c:pt>
                <c:pt idx="625">
                  <c:v>-105.60060315626059</c:v>
                </c:pt>
                <c:pt idx="626">
                  <c:v>-106.00058689262184</c:v>
                </c:pt>
                <c:pt idx="627">
                  <c:v>-106.40057136091467</c:v>
                </c:pt>
                <c:pt idx="628">
                  <c:v>-106.80055652820158</c:v>
                </c:pt>
                <c:pt idx="629">
                  <c:v>-107.20054236302667</c:v>
                </c:pt>
                <c:pt idx="630">
                  <c:v>-107.60052883534981</c:v>
                </c:pt>
                <c:pt idx="631">
                  <c:v>-108.00051591648221</c:v>
                </c:pt>
                <c:pt idx="632">
                  <c:v>-108.40050357902614</c:v>
                </c:pt>
                <c:pt idx="633">
                  <c:v>-108.80049179681689</c:v>
                </c:pt>
                <c:pt idx="634">
                  <c:v>-109.20048054486671</c:v>
                </c:pt>
                <c:pt idx="635">
                  <c:v>-109.60046979931261</c:v>
                </c:pt>
                <c:pt idx="636">
                  <c:v>-110.00045953736506</c:v>
                </c:pt>
                <c:pt idx="637">
                  <c:v>-110.40044973726064</c:v>
                </c:pt>
                <c:pt idx="638">
                  <c:v>-110.80044037821415</c:v>
                </c:pt>
                <c:pt idx="639">
                  <c:v>-111.20043144037629</c:v>
                </c:pt>
                <c:pt idx="640">
                  <c:v>-111.60042290479223</c:v>
                </c:pt>
                <c:pt idx="641">
                  <c:v>-112.00041475335786</c:v>
                </c:pt>
                <c:pt idx="642">
                  <c:v>-112.40040696878529</c:v>
                </c:pt>
                <c:pt idx="643">
                  <c:v>-112.80039953456409</c:v>
                </c:pt>
                <c:pt idx="644">
                  <c:v>-113.20039243492697</c:v>
                </c:pt>
                <c:pt idx="645">
                  <c:v>-113.60038565481614</c:v>
                </c:pt>
                <c:pt idx="646">
                  <c:v>-114.00037917985148</c:v>
                </c:pt>
                <c:pt idx="647">
                  <c:v>-114.40037299629979</c:v>
                </c:pt>
                <c:pt idx="648">
                  <c:v>-114.80036709104618</c:v>
                </c:pt>
                <c:pt idx="649">
                  <c:v>-115.20036145156587</c:v>
                </c:pt>
                <c:pt idx="650">
                  <c:v>-115.60035606589769</c:v>
                </c:pt>
                <c:pt idx="651">
                  <c:v>-116.00035092261868</c:v>
                </c:pt>
                <c:pt idx="652">
                  <c:v>-116.40034601082004</c:v>
                </c:pt>
                <c:pt idx="653">
                  <c:v>-116.80034132008397</c:v>
                </c:pt>
                <c:pt idx="654">
                  <c:v>-117.2003368404615</c:v>
                </c:pt>
                <c:pt idx="655">
                  <c:v>-117.60033256245123</c:v>
                </c:pt>
                <c:pt idx="656">
                  <c:v>-118.00032847697946</c:v>
                </c:pt>
                <c:pt idx="657">
                  <c:v>-118.40032457538086</c:v>
                </c:pt>
                <c:pt idx="658">
                  <c:v>-118.80032084938017</c:v>
                </c:pt>
                <c:pt idx="659">
                  <c:v>-119.20031729107438</c:v>
                </c:pt>
                <c:pt idx="660">
                  <c:v>-119.60031389291616</c:v>
                </c:pt>
                <c:pt idx="661">
                  <c:v>-120.00031064769796</c:v>
                </c:pt>
                <c:pt idx="662">
                  <c:v>-120.40030754853649</c:v>
                </c:pt>
                <c:pt idx="663">
                  <c:v>-120.80030458885847</c:v>
                </c:pt>
                <c:pt idx="664">
                  <c:v>-121.20030176238609</c:v>
                </c:pt>
                <c:pt idx="665">
                  <c:v>-121.60029906312433</c:v>
                </c:pt>
                <c:pt idx="666">
                  <c:v>-122.00029648534796</c:v>
                </c:pt>
                <c:pt idx="667">
                  <c:v>-122.40029402358927</c:v>
                </c:pt>
                <c:pt idx="668">
                  <c:v>-122.80029167262677</c:v>
                </c:pt>
                <c:pt idx="669">
                  <c:v>-123.20028942747396</c:v>
                </c:pt>
                <c:pt idx="670">
                  <c:v>-123.6002872833686</c:v>
                </c:pt>
                <c:pt idx="671">
                  <c:v>-124.00028523576299</c:v>
                </c:pt>
                <c:pt idx="672">
                  <c:v>-124.40028328031396</c:v>
                </c:pt>
                <c:pt idx="673">
                  <c:v>-124.80028141287389</c:v>
                </c:pt>
                <c:pt idx="674">
                  <c:v>-125.2002796294818</c:v>
                </c:pt>
                <c:pt idx="675">
                  <c:v>-125.60027792635489</c:v>
                </c:pt>
                <c:pt idx="676">
                  <c:v>-126.00027629988078</c:v>
                </c:pt>
                <c:pt idx="677">
                  <c:v>-126.40027474660953</c:v>
                </c:pt>
                <c:pt idx="678">
                  <c:v>-126.80027326324651</c:v>
                </c:pt>
                <c:pt idx="679">
                  <c:v>-127.20027184664542</c:v>
                </c:pt>
                <c:pt idx="680">
                  <c:v>-127.60027049380147</c:v>
                </c:pt>
                <c:pt idx="681">
                  <c:v>-128.00026920184555</c:v>
                </c:pt>
                <c:pt idx="682">
                  <c:v>-128.40026796803653</c:v>
                </c:pt>
                <c:pt idx="683">
                  <c:v>-128.80026678975776</c:v>
                </c:pt>
                <c:pt idx="684">
                  <c:v>-129.20026566450991</c:v>
                </c:pt>
                <c:pt idx="685">
                  <c:v>-129.60026458990637</c:v>
                </c:pt>
                <c:pt idx="686">
                  <c:v>-130.00026356366774</c:v>
                </c:pt>
                <c:pt idx="687">
                  <c:v>-130.40026258361723</c:v>
                </c:pt>
                <c:pt idx="688">
                  <c:v>-130.80026164767605</c:v>
                </c:pt>
                <c:pt idx="689">
                  <c:v>-131.20026075385906</c:v>
                </c:pt>
                <c:pt idx="690">
                  <c:v>-131.60025990027026</c:v>
                </c:pt>
                <c:pt idx="691">
                  <c:v>-132.00025908509912</c:v>
                </c:pt>
                <c:pt idx="692">
                  <c:v>-132.40025830661659</c:v>
                </c:pt>
                <c:pt idx="693">
                  <c:v>-132.80025756317144</c:v>
                </c:pt>
                <c:pt idx="694">
                  <c:v>-133.20025685318672</c:v>
                </c:pt>
                <c:pt idx="695">
                  <c:v>-133.60025617515649</c:v>
                </c:pt>
                <c:pt idx="696">
                  <c:v>-134.00025552764251</c:v>
                </c:pt>
                <c:pt idx="697">
                  <c:v>-134.40025490927138</c:v>
                </c:pt>
                <c:pt idx="698">
                  <c:v>-134.80025431873153</c:v>
                </c:pt>
                <c:pt idx="699">
                  <c:v>-135.20025375477024</c:v>
                </c:pt>
                <c:pt idx="700">
                  <c:v>-135.60025321619133</c:v>
                </c:pt>
                <c:pt idx="701">
                  <c:v>-136.00025270185245</c:v>
                </c:pt>
                <c:pt idx="702">
                  <c:v>-136.40025221066247</c:v>
                </c:pt>
                <c:pt idx="703">
                  <c:v>-136.8002517415797</c:v>
                </c:pt>
                <c:pt idx="704">
                  <c:v>-137.20025129360909</c:v>
                </c:pt>
                <c:pt idx="705">
                  <c:v>-137.60025086580052</c:v>
                </c:pt>
                <c:pt idx="706">
                  <c:v>-138.00025045724635</c:v>
                </c:pt>
                <c:pt idx="707">
                  <c:v>-138.40025006708018</c:v>
                </c:pt>
                <c:pt idx="708">
                  <c:v>-138.8002496944743</c:v>
                </c:pt>
                <c:pt idx="709">
                  <c:v>-139.20024933863843</c:v>
                </c:pt>
                <c:pt idx="710">
                  <c:v>-139.60024899881776</c:v>
                </c:pt>
                <c:pt idx="711">
                  <c:v>-140.00024867429153</c:v>
                </c:pt>
                <c:pt idx="712">
                  <c:v>-140.40024836437141</c:v>
                </c:pt>
                <c:pt idx="713">
                  <c:v>-140.80024806839992</c:v>
                </c:pt>
                <c:pt idx="714">
                  <c:v>-141.20024778574941</c:v>
                </c:pt>
                <c:pt idx="715">
                  <c:v>-141.60024751582023</c:v>
                </c:pt>
                <c:pt idx="716">
                  <c:v>-142.00024725803979</c:v>
                </c:pt>
                <c:pt idx="717">
                  <c:v>-142.40024701186141</c:v>
                </c:pt>
                <c:pt idx="718">
                  <c:v>-142.80024677676286</c:v>
                </c:pt>
                <c:pt idx="719">
                  <c:v>-143.20024655224546</c:v>
                </c:pt>
                <c:pt idx="720">
                  <c:v>-143.60024633783297</c:v>
                </c:pt>
                <c:pt idx="721">
                  <c:v>-144.00024613307065</c:v>
                </c:pt>
                <c:pt idx="722">
                  <c:v>-144.40024593752423</c:v>
                </c:pt>
                <c:pt idx="723">
                  <c:v>-144.80024575077874</c:v>
                </c:pt>
                <c:pt idx="724">
                  <c:v>-145.20024557243855</c:v>
                </c:pt>
                <c:pt idx="725">
                  <c:v>-145.60024540212476</c:v>
                </c:pt>
                <c:pt idx="726">
                  <c:v>-146.00024523947621</c:v>
                </c:pt>
                <c:pt idx="727">
                  <c:v>-146.40024508414805</c:v>
                </c:pt>
                <c:pt idx="728">
                  <c:v>-146.80024493581087</c:v>
                </c:pt>
                <c:pt idx="729">
                  <c:v>-147.20024479414991</c:v>
                </c:pt>
                <c:pt idx="730">
                  <c:v>-147.60024465886471</c:v>
                </c:pt>
                <c:pt idx="731">
                  <c:v>-148.00024452966841</c:v>
                </c:pt>
                <c:pt idx="732">
                  <c:v>-148.40024440628684</c:v>
                </c:pt>
                <c:pt idx="733">
                  <c:v>-148.80024428845843</c:v>
                </c:pt>
                <c:pt idx="734">
                  <c:v>-149.20024417593316</c:v>
                </c:pt>
                <c:pt idx="735">
                  <c:v>-149.60024406847228</c:v>
                </c:pt>
                <c:pt idx="736">
                  <c:v>-150.00024396584797</c:v>
                </c:pt>
                <c:pt idx="737">
                  <c:v>-150.40024386784253</c:v>
                </c:pt>
                <c:pt idx="738">
                  <c:v>-150.80024377424803</c:v>
                </c:pt>
                <c:pt idx="739">
                  <c:v>-151.20024368486602</c:v>
                </c:pt>
                <c:pt idx="740">
                  <c:v>-151.60024359950677</c:v>
                </c:pt>
                <c:pt idx="741">
                  <c:v>-152.00024351798936</c:v>
                </c:pt>
                <c:pt idx="742">
                  <c:v>-152.40024344014097</c:v>
                </c:pt>
                <c:pt idx="743">
                  <c:v>-152.80024336579621</c:v>
                </c:pt>
                <c:pt idx="744">
                  <c:v>-153.20024329479747</c:v>
                </c:pt>
                <c:pt idx="745">
                  <c:v>-153.60024322699428</c:v>
                </c:pt>
                <c:pt idx="746">
                  <c:v>-154.00024316224273</c:v>
                </c:pt>
                <c:pt idx="747">
                  <c:v>-154.40024310040542</c:v>
                </c:pt>
                <c:pt idx="748">
                  <c:v>-154.80024304135128</c:v>
                </c:pt>
                <c:pt idx="749">
                  <c:v>-155.20024298495503</c:v>
                </c:pt>
                <c:pt idx="750">
                  <c:v>-155.60024293109706</c:v>
                </c:pt>
                <c:pt idx="751">
                  <c:v>-156.00024287966306</c:v>
                </c:pt>
                <c:pt idx="752">
                  <c:v>-156.40024283054393</c:v>
                </c:pt>
                <c:pt idx="753">
                  <c:v>-156.80024278363558</c:v>
                </c:pt>
                <c:pt idx="754">
                  <c:v>-157.2002427388384</c:v>
                </c:pt>
                <c:pt idx="755">
                  <c:v>-157.60024269605748</c:v>
                </c:pt>
                <c:pt idx="756">
                  <c:v>-158.00024265520199</c:v>
                </c:pt>
                <c:pt idx="757">
                  <c:v>-158.4002426161853</c:v>
                </c:pt>
                <c:pt idx="758">
                  <c:v>-158.80024257892472</c:v>
                </c:pt>
                <c:pt idx="759">
                  <c:v>-159.20024254334106</c:v>
                </c:pt>
                <c:pt idx="760">
                  <c:v>-159.60024250935896</c:v>
                </c:pt>
                <c:pt idx="761">
                  <c:v>-160.00024247690629</c:v>
                </c:pt>
                <c:pt idx="762">
                  <c:v>-160.40024244591416</c:v>
                </c:pt>
                <c:pt idx="763">
                  <c:v>-160.80024241631696</c:v>
                </c:pt>
                <c:pt idx="764">
                  <c:v>-161.20024238805192</c:v>
                </c:pt>
                <c:pt idx="765">
                  <c:v>-161.60024236105897</c:v>
                </c:pt>
                <c:pt idx="766">
                  <c:v>-162.00024233528086</c:v>
                </c:pt>
                <c:pt idx="767">
                  <c:v>-162.40024231066309</c:v>
                </c:pt>
                <c:pt idx="768">
                  <c:v>-162.80024228715354</c:v>
                </c:pt>
                <c:pt idx="769">
                  <c:v>-163.20024226470179</c:v>
                </c:pt>
                <c:pt idx="770">
                  <c:v>-163.60024224326057</c:v>
                </c:pt>
                <c:pt idx="771">
                  <c:v>-164.00024222278432</c:v>
                </c:pt>
                <c:pt idx="772">
                  <c:v>-164.40024220322965</c:v>
                </c:pt>
                <c:pt idx="773">
                  <c:v>-164.80024218455509</c:v>
                </c:pt>
                <c:pt idx="774">
                  <c:v>-165.20024216672095</c:v>
                </c:pt>
                <c:pt idx="775">
                  <c:v>-165.60024214968959</c:v>
                </c:pt>
                <c:pt idx="776">
                  <c:v>-166.00024213342471</c:v>
                </c:pt>
                <c:pt idx="777">
                  <c:v>-166.40024211789188</c:v>
                </c:pt>
                <c:pt idx="778">
                  <c:v>-166.80024210305822</c:v>
                </c:pt>
                <c:pt idx="779">
                  <c:v>-167.20024208889208</c:v>
                </c:pt>
                <c:pt idx="780">
                  <c:v>-167.60024207536361</c:v>
                </c:pt>
                <c:pt idx="781">
                  <c:v>-168.00024206244393</c:v>
                </c:pt>
                <c:pt idx="782">
                  <c:v>-168.40024205010576</c:v>
                </c:pt>
                <c:pt idx="783">
                  <c:v>-168.80024203832292</c:v>
                </c:pt>
                <c:pt idx="784">
                  <c:v>-169.20024202707035</c:v>
                </c:pt>
                <c:pt idx="785">
                  <c:v>-169.60024201632424</c:v>
                </c:pt>
                <c:pt idx="786">
                  <c:v>-170.00024200606191</c:v>
                </c:pt>
                <c:pt idx="787">
                  <c:v>-170.40024199626134</c:v>
                </c:pt>
                <c:pt idx="788">
                  <c:v>-170.80024198690188</c:v>
                </c:pt>
                <c:pt idx="789">
                  <c:v>-171.20024197796363</c:v>
                </c:pt>
                <c:pt idx="790">
                  <c:v>-171.60024196942771</c:v>
                </c:pt>
                <c:pt idx="791">
                  <c:v>-172.000241961276</c:v>
                </c:pt>
                <c:pt idx="792">
                  <c:v>-172.4002419534911</c:v>
                </c:pt>
                <c:pt idx="793">
                  <c:v>-172.80024194605659</c:v>
                </c:pt>
                <c:pt idx="794">
                  <c:v>-173.20024193895676</c:v>
                </c:pt>
                <c:pt idx="795">
                  <c:v>-173.60024193217649</c:v>
                </c:pt>
                <c:pt idx="796">
                  <c:v>-174.00024192570129</c:v>
                </c:pt>
                <c:pt idx="797">
                  <c:v>-174.40024191951761</c:v>
                </c:pt>
                <c:pt idx="798">
                  <c:v>-174.80024191361215</c:v>
                </c:pt>
                <c:pt idx="799">
                  <c:v>-175.20024190797253</c:v>
                </c:pt>
                <c:pt idx="800">
                  <c:v>-175.60024190258673</c:v>
                </c:pt>
                <c:pt idx="801">
                  <c:v>-176.00024189744329</c:v>
                </c:pt>
                <c:pt idx="802">
                  <c:v>-176.4002418925314</c:v>
                </c:pt>
                <c:pt idx="803">
                  <c:v>-176.80024188784063</c:v>
                </c:pt>
                <c:pt idx="804">
                  <c:v>-177.20024188336089</c:v>
                </c:pt>
                <c:pt idx="805">
                  <c:v>-177.60024187908277</c:v>
                </c:pt>
                <c:pt idx="806">
                  <c:v>-178.00024187499719</c:v>
                </c:pt>
                <c:pt idx="807">
                  <c:v>-178.40024187109555</c:v>
                </c:pt>
                <c:pt idx="808">
                  <c:v>-178.80024186736949</c:v>
                </c:pt>
                <c:pt idx="809">
                  <c:v>-179.20024186381153</c:v>
                </c:pt>
                <c:pt idx="810">
                  <c:v>-179.60024186041286</c:v>
                </c:pt>
                <c:pt idx="811">
                  <c:v>-180.00024185716774</c:v>
                </c:pt>
                <c:pt idx="812">
                  <c:v>-180.40024185406884</c:v>
                </c:pt>
                <c:pt idx="813">
                  <c:v>-180.80024185110906</c:v>
                </c:pt>
                <c:pt idx="814">
                  <c:v>-181.20024184828253</c:v>
                </c:pt>
                <c:pt idx="815">
                  <c:v>-181.60024184558335</c:v>
                </c:pt>
                <c:pt idx="816">
                  <c:v>-182.00024184300551</c:v>
                </c:pt>
                <c:pt idx="817">
                  <c:v>-182.40024184054369</c:v>
                </c:pt>
                <c:pt idx="818">
                  <c:v>-182.80024183819276</c:v>
                </c:pt>
              </c:numCache>
            </c:numRef>
          </c:yVal>
          <c:smooth val="1"/>
          <c:extLst>
            <c:ext xmlns:c16="http://schemas.microsoft.com/office/drawing/2014/chart" uri="{C3380CC4-5D6E-409C-BE32-E72D297353CC}">
              <c16:uniqueId val="{00000001-3114-4D5C-ACDC-CBD9329D2D27}"/>
            </c:ext>
          </c:extLst>
        </c:ser>
        <c:ser>
          <c:idx val="2"/>
          <c:order val="2"/>
          <c:tx>
            <c:v>SLP</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Sheet2!$BQ$4:$BQ$822</c:f>
              <c:numCache>
                <c:formatCode>General</c:formatCode>
                <c:ptCount val="819"/>
                <c:pt idx="0">
                  <c:v>-8.5507287016119876E-7</c:v>
                </c:pt>
                <c:pt idx="1">
                  <c:v>-8.9537120486662977E-7</c:v>
                </c:pt>
                <c:pt idx="2">
                  <c:v>-9.3756874915773708E-7</c:v>
                </c:pt>
                <c:pt idx="3">
                  <c:v>-9.8175499458986662E-7</c:v>
                </c:pt>
                <c:pt idx="4">
                  <c:v>-1.0280236680482449E-6</c:v>
                </c:pt>
                <c:pt idx="5">
                  <c:v>-1.0764729400430673E-6</c:v>
                </c:pt>
                <c:pt idx="6">
                  <c:v>-1.1272055269285797E-6</c:v>
                </c:pt>
                <c:pt idx="7">
                  <c:v>-1.1803290901350967E-6</c:v>
                </c:pt>
                <c:pt idx="8">
                  <c:v>-1.2359562728138846E-6</c:v>
                </c:pt>
                <c:pt idx="9">
                  <c:v>-1.2942050874973301E-6</c:v>
                </c:pt>
                <c:pt idx="10">
                  <c:v>-1.3551990819638118E-6</c:v>
                </c:pt>
                <c:pt idx="11">
                  <c:v>-1.4190676458944515E-6</c:v>
                </c:pt>
                <c:pt idx="12">
                  <c:v>-1.485946233633422E-6</c:v>
                </c:pt>
                <c:pt idx="13">
                  <c:v>-1.5559766988103193E-6</c:v>
                </c:pt>
                <c:pt idx="14">
                  <c:v>-1.6293076096760551E-6</c:v>
                </c:pt>
                <c:pt idx="15">
                  <c:v>-1.7060944998288676E-6</c:v>
                </c:pt>
                <c:pt idx="16">
                  <c:v>-1.786500243338686E-6</c:v>
                </c:pt>
                <c:pt idx="17">
                  <c:v>-1.8706953855125083E-6</c:v>
                </c:pt>
                <c:pt idx="18">
                  <c:v>-1.9588585238049214E-6</c:v>
                </c:pt>
                <c:pt idx="19">
                  <c:v>-2.0511766597988978E-6</c:v>
                </c:pt>
                <c:pt idx="20">
                  <c:v>-2.1478456100106998E-6</c:v>
                </c:pt>
                <c:pt idx="21">
                  <c:v>-2.2490704292311739E-6</c:v>
                </c:pt>
                <c:pt idx="22">
                  <c:v>-2.3550658242239147E-6</c:v>
                </c:pt>
                <c:pt idx="23">
                  <c:v>-2.4660566310692114E-6</c:v>
                </c:pt>
                <c:pt idx="24">
                  <c:v>-2.5822782616496815E-6</c:v>
                </c:pt>
                <c:pt idx="25">
                  <c:v>-2.7039772494618479E-6</c:v>
                </c:pt>
                <c:pt idx="26">
                  <c:v>-2.8314117337109539E-6</c:v>
                </c:pt>
                <c:pt idx="27">
                  <c:v>-2.9648520109089396E-6</c:v>
                </c:pt>
                <c:pt idx="28">
                  <c:v>-3.1045811366177183E-6</c:v>
                </c:pt>
                <c:pt idx="29">
                  <c:v>-3.2508954780120079E-6</c:v>
                </c:pt>
                <c:pt idx="30">
                  <c:v>-3.4041054014483512E-6</c:v>
                </c:pt>
                <c:pt idx="31">
                  <c:v>-3.5645358780666063E-6</c:v>
                </c:pt>
                <c:pt idx="32">
                  <c:v>-3.7325272108970969E-6</c:v>
                </c:pt>
                <c:pt idx="33">
                  <c:v>-3.9084357224307234E-6</c:v>
                </c:pt>
                <c:pt idx="34">
                  <c:v>-4.0926345338006471E-6</c:v>
                </c:pt>
                <c:pt idx="35">
                  <c:v>-4.2855143613223593E-6</c:v>
                </c:pt>
                <c:pt idx="36">
                  <c:v>-4.4874843188202327E-6</c:v>
                </c:pt>
                <c:pt idx="37">
                  <c:v>-4.6989728269950457E-6</c:v>
                </c:pt>
                <c:pt idx="38">
                  <c:v>-4.9204284697541001E-6</c:v>
                </c:pt>
                <c:pt idx="39">
                  <c:v>-5.1523209845836037E-6</c:v>
                </c:pt>
                <c:pt idx="40">
                  <c:v>-5.3951422442428644E-6</c:v>
                </c:pt>
                <c:pt idx="41">
                  <c:v>-5.6494073011406259E-6</c:v>
                </c:pt>
                <c:pt idx="42">
                  <c:v>-5.9156554789643788E-6</c:v>
                </c:pt>
                <c:pt idx="43">
                  <c:v>-6.1944515260276754E-6</c:v>
                </c:pt>
                <c:pt idx="44">
                  <c:v>-6.4863868187635762E-6</c:v>
                </c:pt>
                <c:pt idx="45">
                  <c:v>-6.7920805700409458E-6</c:v>
                </c:pt>
                <c:pt idx="46">
                  <c:v>-7.1121812100967842E-6</c:v>
                </c:pt>
                <c:pt idx="47">
                  <c:v>-7.4473676999670354E-6</c:v>
                </c:pt>
                <c:pt idx="48">
                  <c:v>-7.7983510049974358E-6</c:v>
                </c:pt>
                <c:pt idx="49">
                  <c:v>-8.1658756156081936E-6</c:v>
                </c:pt>
                <c:pt idx="50">
                  <c:v>-8.5507211047050224E-6</c:v>
                </c:pt>
                <c:pt idx="51">
                  <c:v>-8.9537037632028421E-6</c:v>
                </c:pt>
                <c:pt idx="52">
                  <c:v>-9.3756783512711723E-6</c:v>
                </c:pt>
                <c:pt idx="53">
                  <c:v>-9.8175399614441019E-6</c:v>
                </c:pt>
                <c:pt idx="54">
                  <c:v>-1.0280225817123001E-5</c:v>
                </c:pt>
                <c:pt idx="55">
                  <c:v>-1.0764717341094203E-5</c:v>
                </c:pt>
                <c:pt idx="56">
                  <c:v>-1.1272042176797873E-5</c:v>
                </c:pt>
                <c:pt idx="57">
                  <c:v>-1.1803276441039366E-5</c:v>
                </c:pt>
                <c:pt idx="58">
                  <c:v>-1.2359546932345398E-5</c:v>
                </c:pt>
                <c:pt idx="59">
                  <c:v>-1.2942033562084494E-5</c:v>
                </c:pt>
                <c:pt idx="60">
                  <c:v>-1.3551971856952532E-5</c:v>
                </c:pt>
                <c:pt idx="61">
                  <c:v>-1.4190655570432627E-5</c:v>
                </c:pt>
                <c:pt idx="62">
                  <c:v>-1.4859439419623521E-5</c:v>
                </c:pt>
                <c:pt idx="63">
                  <c:v>-1.555974198022417E-5</c:v>
                </c:pt>
                <c:pt idx="64">
                  <c:v>-1.6293048649028231E-5</c:v>
                </c:pt>
                <c:pt idx="65">
                  <c:v>-1.7060914856187316E-5</c:v>
                </c:pt>
                <c:pt idx="66">
                  <c:v>-1.7864969354628884E-5</c:v>
                </c:pt>
                <c:pt idx="67">
                  <c:v>-1.8706917609773396E-5</c:v>
                </c:pt>
                <c:pt idx="68">
                  <c:v>-1.9588545485310495E-5</c:v>
                </c:pt>
                <c:pt idx="69">
                  <c:v>-2.0511723007096827E-5</c:v>
                </c:pt>
                <c:pt idx="70">
                  <c:v>-2.1478408346932853E-5</c:v>
                </c:pt>
                <c:pt idx="71">
                  <c:v>-2.2490651921108059E-5</c:v>
                </c:pt>
                <c:pt idx="72">
                  <c:v>-2.3550600816832571E-5</c:v>
                </c:pt>
                <c:pt idx="73">
                  <c:v>-2.4660503288116289E-5</c:v>
                </c:pt>
                <c:pt idx="74">
                  <c:v>-2.5822713545785898E-5</c:v>
                </c:pt>
                <c:pt idx="75">
                  <c:v>-2.7039696750994472E-5</c:v>
                </c:pt>
                <c:pt idx="76">
                  <c:v>-2.8314034248870016E-5</c:v>
                </c:pt>
                <c:pt idx="77">
                  <c:v>-2.9648429019161107E-5</c:v>
                </c:pt>
                <c:pt idx="78">
                  <c:v>-3.1045711432600194E-5</c:v>
                </c:pt>
                <c:pt idx="79">
                  <c:v>-3.2508845263806263E-5</c:v>
                </c:pt>
                <c:pt idx="80">
                  <c:v>-3.404093393469246E-5</c:v>
                </c:pt>
                <c:pt idx="81">
                  <c:v>-3.5645227150389327E-5</c:v>
                </c:pt>
                <c:pt idx="82">
                  <c:v>-3.7325127719391289E-5</c:v>
                </c:pt>
                <c:pt idx="83">
                  <c:v>-3.908419889062428E-5</c:v>
                </c:pt>
                <c:pt idx="84">
                  <c:v>-4.0926171754202529E-5</c:v>
                </c:pt>
                <c:pt idx="85">
                  <c:v>-4.2854953289299353E-5</c:v>
                </c:pt>
                <c:pt idx="86">
                  <c:v>-4.4874634577935261E-5</c:v>
                </c:pt>
                <c:pt idx="87">
                  <c:v>-4.6989499503882057E-5</c:v>
                </c:pt>
                <c:pt idx="88">
                  <c:v>-4.9204033850863199E-5</c:v>
                </c:pt>
                <c:pt idx="89">
                  <c:v>-5.1522934771126538E-5</c:v>
                </c:pt>
                <c:pt idx="90">
                  <c:v>-5.3951120796047236E-5</c:v>
                </c:pt>
                <c:pt idx="91">
                  <c:v>-5.6493742245082911E-5</c:v>
                </c:pt>
                <c:pt idx="92">
                  <c:v>-5.9156192157487853E-5</c:v>
                </c:pt>
                <c:pt idx="93">
                  <c:v>-6.1944117718829559E-5</c:v>
                </c:pt>
                <c:pt idx="94">
                  <c:v>-6.4863432247892107E-5</c:v>
                </c:pt>
                <c:pt idx="95">
                  <c:v>-6.7920327727583271E-5</c:v>
                </c:pt>
                <c:pt idx="96">
                  <c:v>-7.1121287944467449E-5</c:v>
                </c:pt>
                <c:pt idx="97">
                  <c:v>-7.4473102246580726E-5</c:v>
                </c:pt>
                <c:pt idx="98">
                  <c:v>-7.7982879914720283E-5</c:v>
                </c:pt>
                <c:pt idx="99">
                  <c:v>-8.1658065261015135E-5</c:v>
                </c:pt>
                <c:pt idx="100">
                  <c:v>-8.5506453430687031E-5</c:v>
                </c:pt>
                <c:pt idx="101">
                  <c:v>-8.9536206882911211E-5</c:v>
                </c:pt>
                <c:pt idx="102">
                  <c:v>-9.3755872767773281E-5</c:v>
                </c:pt>
                <c:pt idx="103">
                  <c:v>-9.8174400983333111E-5</c:v>
                </c:pt>
                <c:pt idx="104">
                  <c:v>-1.0280116319151349E-4</c:v>
                </c:pt>
                <c:pt idx="105">
                  <c:v>-1.0764597270894303E-4</c:v>
                </c:pt>
                <c:pt idx="106">
                  <c:v>-1.1271910527856884E-4</c:v>
                </c:pt>
                <c:pt idx="107">
                  <c:v>-1.1803132085514963E-4</c:v>
                </c:pt>
                <c:pt idx="108">
                  <c:v>-1.2359388648277642E-4</c:v>
                </c:pt>
                <c:pt idx="109">
                  <c:v>-1.2941860011209387E-4</c:v>
                </c:pt>
                <c:pt idx="110">
                  <c:v>-1.3551781567356763E-4</c:v>
                </c:pt>
                <c:pt idx="111">
                  <c:v>-1.4190446921783471E-4</c:v>
                </c:pt>
                <c:pt idx="112">
                  <c:v>-1.4859210640284578E-4</c:v>
                </c:pt>
                <c:pt idx="113">
                  <c:v>-1.5559491118513353E-4</c:v>
                </c:pt>
                <c:pt idx="114">
                  <c:v>-1.6292773588209939E-4</c:v>
                </c:pt>
                <c:pt idx="115">
                  <c:v>-1.7060613269410566E-4</c:v>
                </c:pt>
                <c:pt idx="116">
                  <c:v>-1.7864638665365909E-4</c:v>
                </c:pt>
                <c:pt idx="117">
                  <c:v>-1.8706555014063282E-4</c:v>
                </c:pt>
                <c:pt idx="118">
                  <c:v>-1.9588147909765883E-4</c:v>
                </c:pt>
                <c:pt idx="119">
                  <c:v>-2.0511287080402993E-4</c:v>
                </c:pt>
                <c:pt idx="120">
                  <c:v>-2.1477930356406181E-4</c:v>
                </c:pt>
                <c:pt idx="121">
                  <c:v>-2.2490127820395386E-4</c:v>
                </c:pt>
                <c:pt idx="122">
                  <c:v>-2.3550026152482261E-4</c:v>
                </c:pt>
                <c:pt idx="123">
                  <c:v>-2.465987318210198E-4</c:v>
                </c:pt>
                <c:pt idx="124">
                  <c:v>-2.5822022651596438E-4</c:v>
                </c:pt>
                <c:pt idx="125">
                  <c:v>-2.7038939203234398E-4</c:v>
                </c:pt>
                <c:pt idx="126">
                  <c:v>-2.8313203611770855E-4</c:v>
                </c:pt>
                <c:pt idx="127">
                  <c:v>-2.9647518244628923E-4</c:v>
                </c:pt>
                <c:pt idx="128">
                  <c:v>-3.1044712793990438E-4</c:v>
                </c:pt>
                <c:pt idx="129">
                  <c:v>-3.2507750276865923E-4</c:v>
                </c:pt>
                <c:pt idx="130">
                  <c:v>-3.4039733308956763E-4</c:v>
                </c:pt>
                <c:pt idx="131">
                  <c:v>-3.5643910684838009E-4</c:v>
                </c:pt>
                <c:pt idx="132">
                  <c:v>-3.7323684260057882E-4</c:v>
                </c:pt>
                <c:pt idx="133">
                  <c:v>-3.9082616162384326E-4</c:v>
                </c:pt>
                <c:pt idx="134">
                  <c:v>-4.0924436336673456E-4</c:v>
                </c:pt>
                <c:pt idx="135">
                  <c:v>-4.2853050447897193E-4</c:v>
                </c:pt>
                <c:pt idx="136">
                  <c:v>-4.4872548163303567E-4</c:v>
                </c:pt>
                <c:pt idx="137">
                  <c:v>-4.6987211808649336E-4</c:v>
                </c:pt>
                <c:pt idx="138">
                  <c:v>-4.920152544533314E-4</c:v>
                </c:pt>
                <c:pt idx="139">
                  <c:v>-5.152018436877971E-4</c:v>
                </c:pt>
                <c:pt idx="140">
                  <c:v>-5.3948105052637591E-4</c:v>
                </c:pt>
                <c:pt idx="141">
                  <c:v>-5.6490435564420188E-4</c:v>
                </c:pt>
                <c:pt idx="142">
                  <c:v>-5.9152566471283455E-4</c:v>
                </c:pt>
                <c:pt idx="143">
                  <c:v>-6.1940142252423576E-4</c:v>
                </c:pt>
                <c:pt idx="144">
                  <c:v>-6.4859073256188333E-4</c:v>
                </c:pt>
                <c:pt idx="145">
                  <c:v>-6.7915548213195868E-4</c:v>
                </c:pt>
                <c:pt idx="146">
                  <c:v>-7.1116047341163689E-4</c:v>
                </c:pt>
                <c:pt idx="147">
                  <c:v>-7.4467356067325202E-4</c:v>
                </c:pt>
                <c:pt idx="148">
                  <c:v>-7.7976579390080303E-4</c:v>
                </c:pt>
                <c:pt idx="149">
                  <c:v>-8.1651156922274838E-4</c:v>
                </c:pt>
                <c:pt idx="150">
                  <c:v>-8.5498878634119007E-4</c:v>
                </c:pt>
                <c:pt idx="151">
                  <c:v>-8.9527901348779499E-4</c:v>
                </c:pt>
                <c:pt idx="152">
                  <c:v>-9.3746765991426602E-4</c:v>
                </c:pt>
                <c:pt idx="153">
                  <c:v>-9.8164415672294695E-4</c:v>
                </c:pt>
                <c:pt idx="154">
                  <c:v>-1.0279021460795415E-3</c:v>
                </c:pt>
                <c:pt idx="155">
                  <c:v>-1.0763396792233878E-3</c:v>
                </c:pt>
                <c:pt idx="156">
                  <c:v>-1.1270594239745418E-3</c:v>
                </c:pt>
                <c:pt idx="157">
                  <c:v>-1.1801688817727036E-3</c:v>
                </c:pt>
                <c:pt idx="158">
                  <c:v>-1.2357806151204703E-3</c:v>
                </c:pt>
                <c:pt idx="159">
                  <c:v>-1.2940124854858876E-3</c:v>
                </c:pt>
                <c:pt idx="160">
                  <c:v>-1.3549879024989261E-3</c:v>
                </c:pt>
                <c:pt idx="161">
                  <c:v>-1.4188360848245833E-3</c:v>
                </c:pt>
                <c:pt idx="162">
                  <c:v>-1.4856923332385121E-3</c:v>
                </c:pt>
                <c:pt idx="163">
                  <c:v>-1.555698316476881E-3</c:v>
                </c:pt>
                <c:pt idx="164">
                  <c:v>-1.6290023706053752E-3</c:v>
                </c:pt>
                <c:pt idx="165">
                  <c:v>-1.705759812261244E-3</c:v>
                </c:pt>
                <c:pt idx="166">
                  <c:v>-1.7861332667006772E-3</c:v>
                </c:pt>
                <c:pt idx="167">
                  <c:v>-1.8702930111369912E-3</c:v>
                </c:pt>
                <c:pt idx="168">
                  <c:v>-1.95841733417319E-3</c:v>
                </c:pt>
                <c:pt idx="169">
                  <c:v>-2.0506929120908935E-3</c:v>
                </c:pt>
                <c:pt idx="170">
                  <c:v>-2.1473152026794643E-3</c:v>
                </c:pt>
                <c:pt idx="171">
                  <c:v>-2.2484888575756952E-3</c:v>
                </c:pt>
                <c:pt idx="172">
                  <c:v>-2.3544281538154638E-3</c:v>
                </c:pt>
                <c:pt idx="173">
                  <c:v>-2.4653574455691107E-3</c:v>
                </c:pt>
                <c:pt idx="174">
                  <c:v>-2.5815116370114586E-3</c:v>
                </c:pt>
                <c:pt idx="175">
                  <c:v>-2.7031366772798313E-3</c:v>
                </c:pt>
                <c:pt idx="176">
                  <c:v>-2.8304900785165294E-3</c:v>
                </c:pt>
                <c:pt idx="177">
                  <c:v>-2.9638414580701929E-3</c:v>
                </c:pt>
                <c:pt idx="178">
                  <c:v>-3.1034731060916032E-3</c:v>
                </c:pt>
                <c:pt idx="179">
                  <c:v>-3.2496805794027389E-3</c:v>
                </c:pt>
                <c:pt idx="180">
                  <c:v>-3.4027733232620647E-3</c:v>
                </c:pt>
                <c:pt idx="181">
                  <c:v>-3.5630753219329193E-3</c:v>
                </c:pt>
                <c:pt idx="182">
                  <c:v>-3.7309257795559892E-3</c:v>
                </c:pt>
                <c:pt idx="183">
                  <c:v>-3.9066798327740092E-3</c:v>
                </c:pt>
                <c:pt idx="184">
                  <c:v>-4.0907092963980802E-3</c:v>
                </c:pt>
                <c:pt idx="185">
                  <c:v>-4.2834034437656578E-3</c:v>
                </c:pt>
                <c:pt idx="186">
                  <c:v>-4.4851698233101698E-3</c:v>
                </c:pt>
                <c:pt idx="187">
                  <c:v>-4.6964351130721503E-3</c:v>
                </c:pt>
                <c:pt idx="188">
                  <c:v>-4.9176460147032919E-3</c:v>
                </c:pt>
                <c:pt idx="189">
                  <c:v>-5.1492701890131247E-3</c:v>
                </c:pt>
                <c:pt idx="190">
                  <c:v>-5.3917972347964247E-3</c:v>
                </c:pt>
                <c:pt idx="191">
                  <c:v>-5.6457397128353085E-3</c:v>
                </c:pt>
                <c:pt idx="192">
                  <c:v>-5.9116342173436273E-3</c:v>
                </c:pt>
                <c:pt idx="193">
                  <c:v>-6.1900424967554074E-3</c:v>
                </c:pt>
                <c:pt idx="194">
                  <c:v>-6.4815526263329315E-3</c:v>
                </c:pt>
                <c:pt idx="195">
                  <c:v>-6.7867802346477631E-3</c:v>
                </c:pt>
                <c:pt idx="196">
                  <c:v>-7.1063697865924695E-3</c:v>
                </c:pt>
                <c:pt idx="197">
                  <c:v>-7.4409959253620463E-3</c:v>
                </c:pt>
                <c:pt idx="198">
                  <c:v>-7.7913648760229333E-3</c:v>
                </c:pt>
                <c:pt idx="199">
                  <c:v>-8.1582159134222093E-3</c:v>
                </c:pt>
                <c:pt idx="200">
                  <c:v>-8.5423228973765877E-3</c:v>
                </c:pt>
                <c:pt idx="201">
                  <c:v>-8.9444958779517497E-3</c:v>
                </c:pt>
                <c:pt idx="202">
                  <c:v>-9.3655827742001822E-3</c:v>
                </c:pt>
                <c:pt idx="203">
                  <c:v>-9.8064711292540265E-3</c:v>
                </c:pt>
                <c:pt idx="204">
                  <c:v>-1.0268089945426509E-2</c:v>
                </c:pt>
                <c:pt idx="205">
                  <c:v>-1.0751411602703449E-2</c:v>
                </c:pt>
                <c:pt idx="206">
                  <c:v>-1.125745386414379E-2</c:v>
                </c:pt>
                <c:pt idx="207">
                  <c:v>-1.1787281972192473E-2</c:v>
                </c:pt>
                <c:pt idx="208">
                  <c:v>-1.2342010839700749E-2</c:v>
                </c:pt>
                <c:pt idx="209">
                  <c:v>-1.2922807339665429E-2</c:v>
                </c:pt>
                <c:pt idx="210">
                  <c:v>-1.3530892698109045E-2</c:v>
                </c:pt>
                <c:pt idx="211">
                  <c:v>-1.4167544994292763E-2</c:v>
                </c:pt>
                <c:pt idx="212">
                  <c:v>-1.4834101772959015E-2</c:v>
                </c:pt>
                <c:pt idx="213">
                  <c:v>-1.5531962773295254E-2</c:v>
                </c:pt>
                <c:pt idx="214">
                  <c:v>-1.6262592779424611E-2</c:v>
                </c:pt>
                <c:pt idx="215">
                  <c:v>-1.7027524597577254E-2</c:v>
                </c:pt>
                <c:pt idx="216">
                  <c:v>-1.7828362165223998E-2</c:v>
                </c:pt>
                <c:pt idx="217">
                  <c:v>-1.8666783797426704E-2</c:v>
                </c:pt>
                <c:pt idx="218">
                  <c:v>-1.9544545576200972E-2</c:v>
                </c:pt>
                <c:pt idx="219">
                  <c:v>-2.0463484888553075E-2</c:v>
                </c:pt>
                <c:pt idx="220">
                  <c:v>-2.1425524119140726E-2</c:v>
                </c:pt>
                <c:pt idx="221">
                  <c:v>-2.2432674503858815E-2</c:v>
                </c:pt>
                <c:pt idx="222">
                  <c:v>-2.3487040150539318E-2</c:v>
                </c:pt>
                <c:pt idx="223">
                  <c:v>-2.459082223330273E-2</c:v>
                </c:pt>
                <c:pt idx="224">
                  <c:v>-2.5746323367346443E-2</c:v>
                </c:pt>
                <c:pt idx="225">
                  <c:v>-2.6955952171012518E-2</c:v>
                </c:pt>
                <c:pt idx="226">
                  <c:v>-2.8222228022115686E-2</c:v>
                </c:pt>
                <c:pt idx="227">
                  <c:v>-2.9547786015880609E-2</c:v>
                </c:pt>
                <c:pt idx="228">
                  <c:v>-3.0935382131756454E-2</c:v>
                </c:pt>
                <c:pt idx="229">
                  <c:v>-3.2387898616782825E-2</c:v>
                </c:pt>
                <c:pt idx="230">
                  <c:v>-3.3908349593052778E-2</c:v>
                </c:pt>
                <c:pt idx="231">
                  <c:v>-3.5499886897161104E-2</c:v>
                </c:pt>
                <c:pt idx="232">
                  <c:v>-3.7165806159665311E-2</c:v>
                </c:pt>
                <c:pt idx="233">
                  <c:v>-3.8909553132411553E-2</c:v>
                </c:pt>
                <c:pt idx="234">
                  <c:v>-4.073473027199271E-2</c:v>
                </c:pt>
                <c:pt idx="235">
                  <c:v>-4.2645103587510655E-2</c:v>
                </c:pt>
                <c:pt idx="236">
                  <c:v>-4.464460976080159E-2</c:v>
                </c:pt>
                <c:pt idx="237">
                  <c:v>-4.6737363547437183E-2</c:v>
                </c:pt>
                <c:pt idx="238">
                  <c:v>-4.8927665466737692E-2</c:v>
                </c:pt>
                <c:pt idx="239">
                  <c:v>-5.1220009788770615E-2</c:v>
                </c:pt>
                <c:pt idx="240">
                  <c:v>-5.3619092826621056E-2</c:v>
                </c:pt>
                <c:pt idx="241">
                  <c:v>-5.61298215417547E-2</c:v>
                </c:pt>
                <c:pt idx="242">
                  <c:v>-5.8757322470122046E-2</c:v>
                </c:pt>
                <c:pt idx="243">
                  <c:v>-6.150695097667111E-2</c:v>
                </c:pt>
                <c:pt idx="244">
                  <c:v>-6.4384300845130776E-2</c:v>
                </c:pt>
                <c:pt idx="245">
                  <c:v>-6.7395214210210178E-2</c:v>
                </c:pt>
                <c:pt idx="246">
                  <c:v>-7.0545791838222474E-2</c:v>
                </c:pt>
                <c:pt idx="247">
                  <c:v>-7.3842403762186898E-2</c:v>
                </c:pt>
                <c:pt idx="248">
                  <c:v>-7.7291700276362049E-2</c:v>
                </c:pt>
                <c:pt idx="249">
                  <c:v>-8.0900623294846916E-2</c:v>
                </c:pt>
                <c:pt idx="250">
                  <c:v>-8.4676418077692633E-2</c:v>
                </c:pt>
                <c:pt idx="251">
                  <c:v>-8.8626645327368525E-2</c:v>
                </c:pt>
                <c:pt idx="252">
                  <c:v>-9.2759193656953315E-2</c:v>
                </c:pt>
                <c:pt idx="253">
                  <c:v>-9.7082292430665407E-2</c:v>
                </c:pt>
                <c:pt idx="254">
                  <c:v>-0.10160452497557326</c:v>
                </c:pt>
                <c:pt idx="255">
                  <c:v>-0.10633484216193535</c:v>
                </c:pt>
                <c:pt idx="256">
                  <c:v>-0.11128257634818978</c:v>
                </c:pt>
                <c:pt idx="257">
                  <c:v>-0.11645745568422258</c:v>
                </c:pt>
                <c:pt idx="258">
                  <c:v>-0.12186961876485457</c:v>
                </c:pt>
                <c:pt idx="259">
                  <c:v>-0.12752962962313358</c:v>
                </c:pt>
                <c:pt idx="260">
                  <c:v>-0.13344849305033377</c:v>
                </c:pt>
                <c:pt idx="261">
                  <c:v>-0.13963767022689527</c:v>
                </c:pt>
                <c:pt idx="262">
                  <c:v>-0.14610909464570621</c:v>
                </c:pt>
                <c:pt idx="263">
                  <c:v>-0.1528751883054279</c:v>
                </c:pt>
                <c:pt idx="264">
                  <c:v>-0.15994887814852049</c:v>
                </c:pt>
                <c:pt idx="265">
                  <c:v>-0.16734361271432813</c:v>
                </c:pt>
                <c:pt idx="266">
                  <c:v>-0.17507337897373726</c:v>
                </c:pt>
                <c:pt idx="267">
                  <c:v>-0.18315271930725319</c:v>
                </c:pt>
                <c:pt idx="268">
                  <c:v>-0.1915967485837658</c:v>
                </c:pt>
                <c:pt idx="269">
                  <c:v>-0.20042117129176529</c:v>
                </c:pt>
                <c:pt idx="270">
                  <c:v>-0.20964229867000142</c:v>
                </c:pt>
                <c:pt idx="271">
                  <c:v>-0.21927706577779166</c:v>
                </c:pt>
                <c:pt idx="272">
                  <c:v>-0.22934304844001632</c:v>
                </c:pt>
                <c:pt idx="273">
                  <c:v>-0.23985847999481336</c:v>
                </c:pt>
                <c:pt idx="274">
                  <c:v>-0.2508422677651837</c:v>
                </c:pt>
                <c:pt idx="275">
                  <c:v>-0.2623140091688585</c:v>
                </c:pt>
                <c:pt idx="276">
                  <c:v>-0.27429400737314835</c:v>
                </c:pt>
                <c:pt idx="277">
                  <c:v>-0.28680328639380909</c:v>
                </c:pt>
                <c:pt idx="278">
                  <c:v>-0.29986360552920072</c:v>
                </c:pt>
                <c:pt idx="279">
                  <c:v>-0.31349747301252451</c:v>
                </c:pt>
                <c:pt idx="280">
                  <c:v>-0.32772815875697087</c:v>
                </c:pt>
                <c:pt idx="281">
                  <c:v>-0.34257970606006388</c:v>
                </c:pt>
                <c:pt idx="282">
                  <c:v>-0.35807694212488944</c:v>
                </c:pt>
                <c:pt idx="283">
                  <c:v>-0.37424548724772627</c:v>
                </c:pt>
                <c:pt idx="284">
                  <c:v>-0.39111176251329371</c:v>
                </c:pt>
                <c:pt idx="285">
                  <c:v>-0.40870299583045111</c:v>
                </c:pt>
                <c:pt idx="286">
                  <c:v>-0.427047226134046</c:v>
                </c:pt>
                <c:pt idx="287">
                  <c:v>-0.44617330557081913</c:v>
                </c:pt>
                <c:pt idx="288">
                  <c:v>-0.46611089948097845</c:v>
                </c:pt>
                <c:pt idx="289">
                  <c:v>-0.48689048398098789</c:v>
                </c:pt>
                <c:pt idx="290">
                  <c:v>-0.50854334094832898</c:v>
                </c:pt>
                <c:pt idx="291">
                  <c:v>-0.53110155020494809</c:v>
                </c:pt>
                <c:pt idx="292">
                  <c:v>-0.55459797869364591</c:v>
                </c:pt>
                <c:pt idx="293">
                  <c:v>-0.57906626644031578</c:v>
                </c:pt>
                <c:pt idx="294">
                  <c:v>-0.60454080909643582</c:v>
                </c:pt>
                <c:pt idx="295">
                  <c:v>-0.63105673685673391</c:v>
                </c:pt>
                <c:pt idx="296">
                  <c:v>-0.65864988955430759</c:v>
                </c:pt>
                <c:pt idx="297">
                  <c:v>-0.68735678773974673</c:v>
                </c:pt>
                <c:pt idx="298">
                  <c:v>-0.71721459956194267</c:v>
                </c:pt>
                <c:pt idx="299">
                  <c:v>-0.74826110327991335</c:v>
                </c:pt>
                <c:pt idx="300">
                  <c:v>-0.78053464525006666</c:v>
                </c:pt>
                <c:pt idx="301">
                  <c:v>-0.81407409325147839</c:v>
                </c:pt>
                <c:pt idx="302">
                  <c:v>-0.84891878503348162</c:v>
                </c:pt>
                <c:pt idx="303">
                  <c:v>-0.88510847199425968</c:v>
                </c:pt>
                <c:pt idx="304">
                  <c:v>-0.92268325792750472</c:v>
                </c:pt>
                <c:pt idx="305">
                  <c:v>-0.96168353280589935</c:v>
                </c:pt>
                <c:pt idx="306">
                  <c:v>-1.0021499016049318</c:v>
                </c:pt>
                <c:pt idx="307">
                  <c:v>-1.0441231082090063</c:v>
                </c:pt>
                <c:pt idx="308">
                  <c:v>-1.08764395448345</c:v>
                </c:pt>
                <c:pt idx="309">
                  <c:v>-1.1327532146399251</c:v>
                </c:pt>
                <c:pt idx="310">
                  <c:v>-1.1794915450707122</c:v>
                </c:pt>
                <c:pt idx="311">
                  <c:v>-1.2278993898754933</c:v>
                </c:pt>
                <c:pt idx="312">
                  <c:v>-1.2780168823564884</c:v>
                </c:pt>
                <c:pt idx="313">
                  <c:v>-1.3298837428091619</c:v>
                </c:pt>
                <c:pt idx="314">
                  <c:v>-1.3835391729896758</c:v>
                </c:pt>
                <c:pt idx="315">
                  <c:v>-1.4390217476924509</c:v>
                </c:pt>
                <c:pt idx="316">
                  <c:v>-1.4963693039236268</c:v>
                </c:pt>
                <c:pt idx="317">
                  <c:v>-1.5556188282070138</c:v>
                </c:pt>
                <c:pt idx="318">
                  <c:v>-1.6168063426062149</c:v>
                </c:pt>
                <c:pt idx="319">
                  <c:v>-1.6799667900926527</c:v>
                </c:pt>
                <c:pt idx="320">
                  <c:v>-1.7451339199279994</c:v>
                </c:pt>
                <c:pt idx="321">
                  <c:v>-1.8123401737655676</c:v>
                </c:pt>
                <c:pt idx="322">
                  <c:v>-1.881616573204272</c:v>
                </c:pt>
                <c:pt idx="323">
                  <c:v>-1.9529926095503922</c:v>
                </c:pt>
                <c:pt idx="324">
                  <c:v>-2.0264961365571441</c:v>
                </c:pt>
                <c:pt idx="325">
                  <c:v>-2.1021532669182337</c:v>
                </c:pt>
                <c:pt idx="326">
                  <c:v>-2.1799882732890312</c:v>
                </c:pt>
                <c:pt idx="327">
                  <c:v>-2.2600234945966169</c:v>
                </c:pt>
                <c:pt idx="328">
                  <c:v>-2.3422792483787669</c:v>
                </c:pt>
                <c:pt idx="329">
                  <c:v>-2.426773749860855</c:v>
                </c:pt>
                <c:pt idx="330">
                  <c:v>-2.5135230384390344</c:v>
                </c:pt>
                <c:pt idx="331">
                  <c:v>-2.6025409121882621</c:v>
                </c:pt>
                <c:pt idx="332">
                  <c:v>-2.693838870954854</c:v>
                </c:pt>
                <c:pt idx="333">
                  <c:v>-2.787426068527481</c:v>
                </c:pt>
                <c:pt idx="334">
                  <c:v>-2.8833092743056015</c:v>
                </c:pt>
                <c:pt idx="335">
                  <c:v>-2.9814928448047335</c:v>
                </c:pt>
                <c:pt idx="336">
                  <c:v>-3.0819787052524834</c:v>
                </c:pt>
                <c:pt idx="337">
                  <c:v>-3.1847663414411631</c:v>
                </c:pt>
                <c:pt idx="338">
                  <c:v>-3.2898528019084305</c:v>
                </c:pt>
                <c:pt idx="339">
                  <c:v>-3.3972327104279616</c:v>
                </c:pt>
                <c:pt idx="340">
                  <c:v>-3.5068982886972471</c:v>
                </c:pt>
                <c:pt idx="341">
                  <c:v>-3.6188393890199633</c:v>
                </c:pt>
                <c:pt idx="342">
                  <c:v>-3.7330435366920467</c:v>
                </c:pt>
                <c:pt idx="343">
                  <c:v>-3.84949598171819</c:v>
                </c:pt>
                <c:pt idx="344">
                  <c:v>-3.9681797594066506</c:v>
                </c:pt>
                <c:pt idx="345">
                  <c:v>-4.0890757593204583</c:v>
                </c:pt>
                <c:pt idx="346">
                  <c:v>-4.2121628019993711</c:v>
                </c:pt>
                <c:pt idx="347">
                  <c:v>-4.3374177228112316</c:v>
                </c:pt>
                <c:pt idx="348">
                  <c:v>-4.4648154622471434</c:v>
                </c:pt>
                <c:pt idx="349">
                  <c:v>-4.5943291619364075</c:v>
                </c:pt>
                <c:pt idx="350">
                  <c:v>-4.7259302656315185</c:v>
                </c:pt>
                <c:pt idx="351">
                  <c:v>-4.8595886243950446</c:v>
                </c:pt>
                <c:pt idx="352">
                  <c:v>-4.9952726052135024</c:v>
                </c:pt>
                <c:pt idx="353">
                  <c:v>-5.1329492022622834</c:v>
                </c:pt>
                <c:pt idx="354">
                  <c:v>-5.2725841500586323</c:v>
                </c:pt>
                <c:pt idx="355">
                  <c:v>-5.4141420377536287</c:v>
                </c:pt>
                <c:pt idx="356">
                  <c:v>-5.5575864238429675</c:v>
                </c:pt>
                <c:pt idx="357">
                  <c:v>-5.7028799506050927</c:v>
                </c:pt>
                <c:pt idx="358">
                  <c:v>-5.8499844576149034</c:v>
                </c:pt>
                <c:pt idx="359">
                  <c:v>-5.9988610937212705</c:v>
                </c:pt>
                <c:pt idx="360">
                  <c:v>-6.149470426925566</c:v>
                </c:pt>
                <c:pt idx="361">
                  <c:v>-6.3017725516443619</c:v>
                </c:pt>
                <c:pt idx="362">
                  <c:v>-6.4557271928935709</c:v>
                </c:pt>
                <c:pt idx="363">
                  <c:v>-6.6112938069816272</c:v>
                </c:pt>
                <c:pt idx="364">
                  <c:v>-6.7684316783547711</c:v>
                </c:pt>
                <c:pt idx="365">
                  <c:v>-6.9271000122872151</c:v>
                </c:pt>
                <c:pt idx="366">
                  <c:v>-7.0872580231642326</c:v>
                </c:pt>
                <c:pt idx="367">
                  <c:v>-7.248865018153829</c:v>
                </c:pt>
                <c:pt idx="368">
                  <c:v>-7.4118804761128976</c:v>
                </c:pt>
                <c:pt idx="369">
                  <c:v>-7.5762641216190385</c:v>
                </c:pt>
                <c:pt idx="370">
                  <c:v>-7.7419759940618462</c:v>
                </c:pt>
                <c:pt idx="371">
                  <c:v>-7.9089765117692004</c:v>
                </c:pt>
                <c:pt idx="372">
                  <c:v>-8.0772265311796207</c:v>
                </c:pt>
                <c:pt idx="373">
                  <c:v>-8.2466874011054241</c:v>
                </c:pt>
                <c:pt idx="374">
                  <c:v>-8.4173210121630273</c:v>
                </c:pt>
                <c:pt idx="375">
                  <c:v>-8.5890898414711643</c:v>
                </c:pt>
                <c:pt idx="376">
                  <c:v>-8.7619569927434497</c:v>
                </c:pt>
                <c:pt idx="377">
                  <c:v>-8.9358862319198913</c:v>
                </c:pt>
                <c:pt idx="378">
                  <c:v>-9.110842018500211</c:v>
                </c:pt>
                <c:pt idx="379">
                  <c:v>-9.2867895327542058</c:v>
                </c:pt>
                <c:pt idx="380">
                  <c:v>-9.4636946989983812</c:v>
                </c:pt>
                <c:pt idx="381">
                  <c:v>-9.6415242051314216</c:v>
                </c:pt>
                <c:pt idx="382">
                  <c:v>-9.8202455186323441</c:v>
                </c:pt>
                <c:pt idx="383">
                  <c:v>-9.9998268992253987</c:v>
                </c:pt>
                <c:pt idx="384">
                  <c:v>-10.180237408418504</c:v>
                </c:pt>
                <c:pt idx="385">
                  <c:v>-10.361446916122487</c:v>
                </c:pt>
                <c:pt idx="386">
                  <c:v>-10.54342610455501</c:v>
                </c:pt>
                <c:pt idx="387">
                  <c:v>-10.726146469631811</c:v>
                </c:pt>
                <c:pt idx="388">
                  <c:v>-10.909580320042366</c:v>
                </c:pt>
                <c:pt idx="389">
                  <c:v>-11.093700774201787</c:v>
                </c:pt>
                <c:pt idx="390">
                  <c:v>-11.278481755264869</c:v>
                </c:pt>
                <c:pt idx="391">
                  <c:v>-11.463897984381324</c:v>
                </c:pt>
                <c:pt idx="392">
                  <c:v>-11.649924972363763</c:v>
                </c:pt>
                <c:pt idx="393">
                  <c:v>-11.836539009931393</c:v>
                </c:pt>
                <c:pt idx="394">
                  <c:v>-12.023717156685596</c:v>
                </c:pt>
                <c:pt idx="395">
                  <c:v>-12.211437228963732</c:v>
                </c:pt>
                <c:pt idx="396">
                  <c:v>-12.399677786710752</c:v>
                </c:pt>
                <c:pt idx="397">
                  <c:v>-12.588418119497609</c:v>
                </c:pt>
                <c:pt idx="398">
                  <c:v>-12.777638231809409</c:v>
                </c:pt>
                <c:pt idx="399">
                  <c:v>-12.967318827716337</c:v>
                </c:pt>
                <c:pt idx="400">
                  <c:v>-13.157441295032832</c:v>
                </c:pt>
                <c:pt idx="401">
                  <c:v>-13.347987689062972</c:v>
                </c:pt>
                <c:pt idx="402">
                  <c:v>-13.538940716021997</c:v>
                </c:pt>
                <c:pt idx="403">
                  <c:v>-13.730283716216672</c:v>
                </c:pt>
                <c:pt idx="404">
                  <c:v>-13.922000647060592</c:v>
                </c:pt>
                <c:pt idx="405">
                  <c:v>-14.114076065993316</c:v>
                </c:pt>
                <c:pt idx="406">
                  <c:v>-14.306495113366228</c:v>
                </c:pt>
                <c:pt idx="407">
                  <c:v>-14.499243495351726</c:v>
                </c:pt>
                <c:pt idx="408">
                  <c:v>-14.692307466927531</c:v>
                </c:pt>
                <c:pt idx="409">
                  <c:v>-14.885673814980825</c:v>
                </c:pt>
                <c:pt idx="410">
                  <c:v>-15.079329841574401</c:v>
                </c:pt>
                <c:pt idx="411">
                  <c:v>-15.273263347410182</c:v>
                </c:pt>
                <c:pt idx="412">
                  <c:v>-15.467462615521759</c:v>
                </c:pt>
                <c:pt idx="413">
                  <c:v>-15.661916395224766</c:v>
                </c:pt>
                <c:pt idx="414">
                  <c:v>-15.856613886348468</c:v>
                </c:pt>
                <c:pt idx="415">
                  <c:v>-16.051544723769553</c:v>
                </c:pt>
                <c:pt idx="416">
                  <c:v>-16.246698962265196</c:v>
                </c:pt>
                <c:pt idx="417">
                  <c:v>-16.442067061701234</c:v>
                </c:pt>
                <c:pt idx="418">
                  <c:v>-16.637639872565749</c:v>
                </c:pt>
                <c:pt idx="419">
                  <c:v>-16.833408621858947</c:v>
                </c:pt>
                <c:pt idx="420">
                  <c:v>-17.029364899346319</c:v>
                </c:pt>
                <c:pt idx="421">
                  <c:v>-17.225500644180606</c:v>
                </c:pt>
                <c:pt idx="422">
                  <c:v>-17.421808131894412</c:v>
                </c:pt>
                <c:pt idx="423">
                  <c:v>-17.618279961769769</c:v>
                </c:pt>
                <c:pt idx="424">
                  <c:v>-17.814909044579856</c:v>
                </c:pt>
                <c:pt idx="425">
                  <c:v>-18.011688590705351</c:v>
                </c:pt>
                <c:pt idx="426">
                  <c:v>-18.208612098623348</c:v>
                </c:pt>
                <c:pt idx="427">
                  <c:v>-18.405673343763912</c:v>
                </c:pt>
                <c:pt idx="428">
                  <c:v>-18.602866367733462</c:v>
                </c:pt>
                <c:pt idx="429">
                  <c:v>-18.800185467896775</c:v>
                </c:pt>
                <c:pt idx="430">
                  <c:v>-18.997625187315638</c:v>
                </c:pt>
                <c:pt idx="431">
                  <c:v>-19.195180305036075</c:v>
                </c:pt>
                <c:pt idx="432">
                  <c:v>-19.392845826718506</c:v>
                </c:pt>
                <c:pt idx="433">
                  <c:v>-19.590616975604565</c:v>
                </c:pt>
                <c:pt idx="434">
                  <c:v>-19.788489183812125</c:v>
                </c:pt>
                <c:pt idx="435">
                  <c:v>-19.986458083952471</c:v>
                </c:pt>
                <c:pt idx="436">
                  <c:v>-20.18451950106148</c:v>
                </c:pt>
                <c:pt idx="437">
                  <c:v>-20.382669444836502</c:v>
                </c:pt>
                <c:pt idx="438">
                  <c:v>-20.580904102172095</c:v>
                </c:pt>
                <c:pt idx="439">
                  <c:v>-20.779219829985824</c:v>
                </c:pt>
                <c:pt idx="440">
                  <c:v>-20.977613148326224</c:v>
                </c:pt>
                <c:pt idx="441">
                  <c:v>-21.176080733755427</c:v>
                </c:pt>
                <c:pt idx="442">
                  <c:v>-21.374619412997788</c:v>
                </c:pt>
                <c:pt idx="443">
                  <c:v>-21.573226156847412</c:v>
                </c:pt>
                <c:pt idx="444">
                  <c:v>-21.771898074325868</c:v>
                </c:pt>
                <c:pt idx="445">
                  <c:v>-21.97063240708275</c:v>
                </c:pt>
                <c:pt idx="446">
                  <c:v>-22.169426524032492</c:v>
                </c:pt>
                <c:pt idx="447">
                  <c:v>-22.368277916217643</c:v>
                </c:pt>
                <c:pt idx="448">
                  <c:v>-22.567184191893791</c:v>
                </c:pt>
                <c:pt idx="449">
                  <c:v>-22.766143071827436</c:v>
                </c:pt>
                <c:pt idx="450">
                  <c:v>-22.965152384800533</c:v>
                </c:pt>
                <c:pt idx="451">
                  <c:v>-23.164210063314417</c:v>
                </c:pt>
                <c:pt idx="452">
                  <c:v>-23.363314139487269</c:v>
                </c:pt>
                <c:pt idx="453">
                  <c:v>-23.562462741137736</c:v>
                </c:pt>
                <c:pt idx="454">
                  <c:v>-23.761654088049763</c:v>
                </c:pt>
                <c:pt idx="455">
                  <c:v>-23.960886488411077</c:v>
                </c:pt>
                <c:pt idx="456">
                  <c:v>-24.160158335421137</c:v>
                </c:pt>
                <c:pt idx="457">
                  <c:v>-24.359468104061751</c:v>
                </c:pt>
                <c:pt idx="458">
                  <c:v>-24.558814348025653</c:v>
                </c:pt>
                <c:pt idx="459">
                  <c:v>-24.758195696797568</c:v>
                </c:pt>
                <c:pt idx="460">
                  <c:v>-24.957610852883096</c:v>
                </c:pt>
                <c:pt idx="461">
                  <c:v>-25.157058589179972</c:v>
                </c:pt>
                <c:pt idx="462">
                  <c:v>-25.356537746488325</c:v>
                </c:pt>
                <c:pt idx="463">
                  <c:v>-25.556047231154388</c:v>
                </c:pt>
                <c:pt idx="464">
                  <c:v>-25.755586012844219</c:v>
                </c:pt>
                <c:pt idx="465">
                  <c:v>-25.955153122443392</c:v>
                </c:pt>
                <c:pt idx="466">
                  <c:v>-26.154747650077969</c:v>
                </c:pt>
                <c:pt idx="467">
                  <c:v>-26.354368743255904</c:v>
                </c:pt>
                <c:pt idx="468">
                  <c:v>-26.554015605121727</c:v>
                </c:pt>
                <c:pt idx="469">
                  <c:v>-26.753687492824184</c:v>
                </c:pt>
                <c:pt idx="470">
                  <c:v>-26.953383715992814</c:v>
                </c:pt>
                <c:pt idx="471">
                  <c:v>-27.153103635320836</c:v>
                </c:pt>
                <c:pt idx="472">
                  <c:v>-27.352846661251419</c:v>
                </c:pt>
                <c:pt idx="473">
                  <c:v>-27.552612252765606</c:v>
                </c:pt>
                <c:pt idx="474">
                  <c:v>-27.752399916268679</c:v>
                </c:pt>
                <c:pt idx="475">
                  <c:v>-27.952209204573954</c:v>
                </c:pt>
                <c:pt idx="476">
                  <c:v>-28.152039715980976</c:v>
                </c:pt>
                <c:pt idx="477">
                  <c:v>-28.351891093447659</c:v>
                </c:pt>
                <c:pt idx="478">
                  <c:v>-28.551763023853461</c:v>
                </c:pt>
                <c:pt idx="479">
                  <c:v>-28.751655237353361</c:v>
                </c:pt>
                <c:pt idx="480">
                  <c:v>-28.951567506820531</c:v>
                </c:pt>
                <c:pt idx="481">
                  <c:v>-29.151499647377523</c:v>
                </c:pt>
                <c:pt idx="482">
                  <c:v>-29.351451516014166</c:v>
                </c:pt>
                <c:pt idx="483">
                  <c:v>-29.551423011292023</c:v>
                </c:pt>
                <c:pt idx="484">
                  <c:v>-29.751414073134967</c:v>
                </c:pt>
                <c:pt idx="485">
                  <c:v>-29.951424682704783</c:v>
                </c:pt>
                <c:pt idx="486">
                  <c:v>-30.151454862362279</c:v>
                </c:pt>
                <c:pt idx="487">
                  <c:v>-30.351504675713727</c:v>
                </c:pt>
                <c:pt idx="488">
                  <c:v>-30.551574227741924</c:v>
                </c:pt>
                <c:pt idx="489">
                  <c:v>-30.751663665023599</c:v>
                </c:pt>
                <c:pt idx="490">
                  <c:v>-30.951773176031892</c:v>
                </c:pt>
                <c:pt idx="491">
                  <c:v>-31.151902991525965</c:v>
                </c:pt>
                <c:pt idx="492">
                  <c:v>-31.352053385027432</c:v>
                </c:pt>
                <c:pt idx="493">
                  <c:v>-31.55222467338513</c:v>
                </c:pt>
                <c:pt idx="494">
                  <c:v>-31.75241721742886</c:v>
                </c:pt>
                <c:pt idx="495">
                  <c:v>-31.952631422713949</c:v>
                </c:pt>
                <c:pt idx="496">
                  <c:v>-32.152867740357237</c:v>
                </c:pt>
                <c:pt idx="497">
                  <c:v>-32.353126667966428</c:v>
                </c:pt>
                <c:pt idx="498">
                  <c:v>-32.553408750665199</c:v>
                </c:pt>
                <c:pt idx="499">
                  <c:v>-32.753714582214599</c:v>
                </c:pt>
                <c:pt idx="500">
                  <c:v>-32.954044806234052</c:v>
                </c:pt>
                <c:pt idx="501">
                  <c:v>-33.154400117523643</c:v>
                </c:pt>
                <c:pt idx="502">
                  <c:v>-33.354781263490345</c:v>
                </c:pt>
                <c:pt idx="503">
                  <c:v>-33.555189045680557</c:v>
                </c:pt>
                <c:pt idx="504">
                  <c:v>-33.755624321422239</c:v>
                </c:pt>
                <c:pt idx="505">
                  <c:v>-33.956088005579105</c:v>
                </c:pt>
                <c:pt idx="506">
                  <c:v>-34.156581072420245</c:v>
                </c:pt>
                <c:pt idx="507">
                  <c:v>-34.357104557608984</c:v>
                </c:pt>
                <c:pt idx="508">
                  <c:v>-34.557659560313994</c:v>
                </c:pt>
                <c:pt idx="509">
                  <c:v>-34.758247245445617</c:v>
                </c:pt>
                <c:pt idx="510">
                  <c:v>-34.958868846024778</c:v>
                </c:pt>
                <c:pt idx="511">
                  <c:v>-35.159525665683681</c:v>
                </c:pt>
                <c:pt idx="512">
                  <c:v>-35.360219081306759</c:v>
                </c:pt>
                <c:pt idx="513">
                  <c:v>-35.560950545813782</c:v>
                </c:pt>
                <c:pt idx="514">
                  <c:v>-35.76172159109236</c:v>
                </c:pt>
                <c:pt idx="515">
                  <c:v>-35.962533831082027</c:v>
                </c:pt>
                <c:pt idx="516">
                  <c:v>-36.163388965017688</c:v>
                </c:pt>
                <c:pt idx="517">
                  <c:v>-36.364288780835963</c:v>
                </c:pt>
                <c:pt idx="518">
                  <c:v>-36.565235158750767</c:v>
                </c:pt>
                <c:pt idx="519">
                  <c:v>-36.766230075004614</c:v>
                </c:pt>
                <c:pt idx="520">
                  <c:v>-36.967275605799969</c:v>
                </c:pt>
                <c:pt idx="521">
                  <c:v>-37.168373931418273</c:v>
                </c:pt>
                <c:pt idx="522">
                  <c:v>-37.369527340532905</c:v>
                </c:pt>
                <c:pt idx="523">
                  <c:v>-37.570738234722086</c:v>
                </c:pt>
                <c:pt idx="524">
                  <c:v>-37.77200913318849</c:v>
                </c:pt>
                <c:pt idx="525">
                  <c:v>-37.973342677693729</c:v>
                </c:pt>
                <c:pt idx="526">
                  <c:v>-38.174741637713353</c:v>
                </c:pt>
                <c:pt idx="527">
                  <c:v>-38.376208915820541</c:v>
                </c:pt>
                <c:pt idx="528">
                  <c:v>-38.577747553305933</c:v>
                </c:pt>
                <c:pt idx="529">
                  <c:v>-38.77936073604041</c:v>
                </c:pt>
                <c:pt idx="530">
                  <c:v>-38.981051800590222</c:v>
                </c:pt>
                <c:pt idx="531">
                  <c:v>-39.18282424059025</c:v>
                </c:pt>
                <c:pt idx="532">
                  <c:v>-39.384681713384808</c:v>
                </c:pt>
                <c:pt idx="533">
                  <c:v>-39.586628046943211</c:v>
                </c:pt>
                <c:pt idx="534">
                  <c:v>-39.788667247058768</c:v>
                </c:pt>
                <c:pt idx="535">
                  <c:v>-39.990803504838084</c:v>
                </c:pt>
                <c:pt idx="536">
                  <c:v>-40.193041204490129</c:v>
                </c:pt>
                <c:pt idx="537">
                  <c:v>-40.395384931421468</c:v>
                </c:pt>
                <c:pt idx="538">
                  <c:v>-40.597839480646662</c:v>
                </c:pt>
                <c:pt idx="539">
                  <c:v>-40.800409865520351</c:v>
                </c:pt>
                <c:pt idx="540">
                  <c:v>-41.003101326799637</c:v>
                </c:pt>
                <c:pt idx="541">
                  <c:v>-41.205919342042662</c:v>
                </c:pt>
                <c:pt idx="542">
                  <c:v>-41.408869635350847</c:v>
                </c:pt>
                <c:pt idx="543">
                  <c:v>-41.611958187460885</c:v>
                </c:pt>
                <c:pt idx="544">
                  <c:v>-41.815191246192605</c:v>
                </c:pt>
                <c:pt idx="545">
                  <c:v>-42.018575337257467</c:v>
                </c:pt>
                <c:pt idx="546">
                  <c:v>-42.222117275432652</c:v>
                </c:pt>
                <c:pt idx="547">
                  <c:v>-42.425824176104435</c:v>
                </c:pt>
                <c:pt idx="548">
                  <c:v>-42.62970346718361</c:v>
                </c:pt>
                <c:pt idx="549">
                  <c:v>-42.833762901394941</c:v>
                </c:pt>
                <c:pt idx="550">
                  <c:v>-43.038010568941125</c:v>
                </c:pt>
                <c:pt idx="551">
                  <c:v>-43.242454910541142</c:v>
                </c:pt>
                <c:pt idx="552">
                  <c:v>-43.447104730839627</c:v>
                </c:pt>
                <c:pt idx="553">
                  <c:v>-43.651969212185989</c:v>
                </c:pt>
                <c:pt idx="554">
                  <c:v>-43.857057928774815</c:v>
                </c:pt>
                <c:pt idx="555">
                  <c:v>-44.062380861141939</c:v>
                </c:pt>
                <c:pt idx="556">
                  <c:v>-44.267948411005975</c:v>
                </c:pt>
                <c:pt idx="557">
                  <c:v>-44.473771416442744</c:v>
                </c:pt>
                <c:pt idx="558">
                  <c:v>-44.679861167378149</c:v>
                </c:pt>
                <c:pt idx="559">
                  <c:v>-44.8862294213816</c:v>
                </c:pt>
                <c:pt idx="560">
                  <c:v>-45.092888419738628</c:v>
                </c:pt>
                <c:pt idx="561">
                  <c:v>-45.299850903779046</c:v>
                </c:pt>
                <c:pt idx="562">
                  <c:v>-45.507130131431445</c:v>
                </c:pt>
                <c:pt idx="563">
                  <c:v>-45.714739893972684</c:v>
                </c:pt>
                <c:pt idx="564">
                  <c:v>-45.922694532935452</c:v>
                </c:pt>
                <c:pt idx="565">
                  <c:v>-46.13100895713238</c:v>
                </c:pt>
                <c:pt idx="566">
                  <c:v>-46.339698659750653</c:v>
                </c:pt>
                <c:pt idx="567">
                  <c:v>-46.548779735466049</c:v>
                </c:pt>
                <c:pt idx="568">
                  <c:v>-46.758268897517617</c:v>
                </c:pt>
                <c:pt idx="569">
                  <c:v>-46.968183494681561</c:v>
                </c:pt>
                <c:pt idx="570">
                  <c:v>-47.17854152807292</c:v>
                </c:pt>
                <c:pt idx="571">
                  <c:v>-47.389361667699859</c:v>
                </c:pt>
                <c:pt idx="572">
                  <c:v>-47.600663268686617</c:v>
                </c:pt>
                <c:pt idx="573">
                  <c:v>-47.81246638707438</c:v>
                </c:pt>
                <c:pt idx="574">
                  <c:v>-48.024791795101763</c:v>
                </c:pt>
                <c:pt idx="575">
                  <c:v>-48.237660995859088</c:v>
                </c:pt>
                <c:pt idx="576">
                  <c:v>-48.45109623720149</c:v>
                </c:pt>
                <c:pt idx="577">
                  <c:v>-48.665120524798986</c:v>
                </c:pt>
                <c:pt idx="578">
                  <c:v>-48.879757634192003</c:v>
                </c:pt>
                <c:pt idx="579">
                  <c:v>-49.095032121713302</c:v>
                </c:pt>
                <c:pt idx="580">
                  <c:v>-49.310969334128856</c:v>
                </c:pt>
                <c:pt idx="581">
                  <c:v>-49.527595416840462</c:v>
                </c:pt>
                <c:pt idx="582">
                  <c:v>-49.74493732048721</c:v>
                </c:pt>
                <c:pt idx="583">
                  <c:v>-49.963022805772717</c:v>
                </c:pt>
                <c:pt idx="584">
                  <c:v>-50.181880446339008</c:v>
                </c:pt>
                <c:pt idx="585">
                  <c:v>-50.401539629500476</c:v>
                </c:pt>
                <c:pt idx="586">
                  <c:v>-50.622030554645825</c:v>
                </c:pt>
                <c:pt idx="587">
                  <c:v>-50.843384229109617</c:v>
                </c:pt>
                <c:pt idx="588">
                  <c:v>-51.06563246131175</c:v>
                </c:pt>
                <c:pt idx="589">
                  <c:v>-51.288807850959913</c:v>
                </c:pt>
                <c:pt idx="590">
                  <c:v>-51.512943776107576</c:v>
                </c:pt>
                <c:pt idx="591">
                  <c:v>-51.738074376861441</c:v>
                </c:pt>
                <c:pt idx="592">
                  <c:v>-51.964234535533933</c:v>
                </c:pt>
                <c:pt idx="593">
                  <c:v>-52.191459853038012</c:v>
                </c:pt>
                <c:pt idx="594">
                  <c:v>-52.419786621331575</c:v>
                </c:pt>
                <c:pt idx="595">
                  <c:v>-52.649251791723131</c:v>
                </c:pt>
                <c:pt idx="596">
                  <c:v>-52.879892938864721</c:v>
                </c:pt>
                <c:pt idx="597">
                  <c:v>-53.111748220272034</c:v>
                </c:pt>
                <c:pt idx="598">
                  <c:v>-53.344856331225273</c:v>
                </c:pt>
                <c:pt idx="599">
                  <c:v>-53.579256454930018</c:v>
                </c:pt>
                <c:pt idx="600">
                  <c:v>-53.814988207836485</c:v>
                </c:pt>
                <c:pt idx="601">
                  <c:v>-54.052091580044973</c:v>
                </c:pt>
                <c:pt idx="602">
                  <c:v>-54.290606870755482</c:v>
                </c:pt>
                <c:pt idx="603">
                  <c:v>-54.53057461875207</c:v>
                </c:pt>
                <c:pt idx="604">
                  <c:v>-54.772035527951431</c:v>
                </c:pt>
                <c:pt idx="605">
                  <c:v>-55.015030388084263</c:v>
                </c:pt>
                <c:pt idx="606">
                  <c:v>-55.259599990622874</c:v>
                </c:pt>
                <c:pt idx="607">
                  <c:v>-55.505785040112798</c:v>
                </c:pt>
                <c:pt idx="608">
                  <c:v>-55.753626061116002</c:v>
                </c:pt>
                <c:pt idx="609">
                  <c:v>-56.003163301025218</c:v>
                </c:pt>
                <c:pt idx="610">
                  <c:v>-56.254436629056308</c:v>
                </c:pt>
                <c:pt idx="611">
                  <c:v>-56.507485431784914</c:v>
                </c:pt>
                <c:pt idx="612">
                  <c:v>-56.762348505641015</c:v>
                </c:pt>
                <c:pt idx="613">
                  <c:v>-57.019063946830215</c:v>
                </c:pt>
                <c:pt idx="614">
                  <c:v>-57.277669039201619</c:v>
                </c:pt>
                <c:pt idx="615">
                  <c:v>-57.538200140631695</c:v>
                </c:pt>
                <c:pt idx="616">
                  <c:v>-57.800692568535545</c:v>
                </c:pt>
                <c:pt idx="617">
                  <c:v>-58.065180485165385</c:v>
                </c:pt>
                <c:pt idx="618">
                  <c:v>-58.331696783386519</c:v>
                </c:pt>
                <c:pt idx="619">
                  <c:v>-58.600272973657184</c:v>
                </c:pt>
                <c:pt idx="620">
                  <c:v>-58.870939072959281</c:v>
                </c:pt>
                <c:pt idx="621">
                  <c:v>-59.143723496447755</c:v>
                </c:pt>
                <c:pt idx="622">
                  <c:v>-59.418652952592183</c:v>
                </c:pt>
                <c:pt idx="623">
                  <c:v>-59.695752342587134</c:v>
                </c:pt>
                <c:pt idx="624">
                  <c:v>-59.97504466479721</c:v>
                </c:pt>
                <c:pt idx="625">
                  <c:v>-60.256550924984765</c:v>
                </c:pt>
                <c:pt idx="626">
                  <c:v>-60.540290053042042</c:v>
                </c:pt>
                <c:pt idx="627">
                  <c:v>-60.826278826908563</c:v>
                </c:pt>
                <c:pt idx="628">
                  <c:v>-61.114531804313344</c:v>
                </c:pt>
                <c:pt idx="629">
                  <c:v>-61.405061262918572</c:v>
                </c:pt>
                <c:pt idx="630">
                  <c:v>-61.697877149384723</c:v>
                </c:pt>
                <c:pt idx="631">
                  <c:v>-61.992987037800376</c:v>
                </c:pt>
                <c:pt idx="632">
                  <c:v>-62.290396097844216</c:v>
                </c:pt>
                <c:pt idx="633">
                  <c:v>-62.590107072962454</c:v>
                </c:pt>
                <c:pt idx="634">
                  <c:v>-62.892120268756322</c:v>
                </c:pt>
                <c:pt idx="635">
                  <c:v>-63.196433551684564</c:v>
                </c:pt>
                <c:pt idx="636">
                  <c:v>-63.503042358092337</c:v>
                </c:pt>
                <c:pt idx="637">
                  <c:v>-63.811939713485977</c:v>
                </c:pt>
                <c:pt idx="638">
                  <c:v>-64.12311626187811</c:v>
                </c:pt>
                <c:pt idx="639">
                  <c:v>-64.436560304947193</c:v>
                </c:pt>
                <c:pt idx="640">
                  <c:v>-64.752257850660811</c:v>
                </c:pt>
                <c:pt idx="641">
                  <c:v>-65.070192670934262</c:v>
                </c:pt>
                <c:pt idx="642">
                  <c:v>-65.39034636783424</c:v>
                </c:pt>
                <c:pt idx="643">
                  <c:v>-65.712698447752643</c:v>
                </c:pt>
                <c:pt idx="644">
                  <c:v>-66.03722640293239</c:v>
                </c:pt>
                <c:pt idx="645">
                  <c:v>-66.363905799672295</c:v>
                </c:pt>
                <c:pt idx="646">
                  <c:v>-66.692710372498325</c:v>
                </c:pt>
                <c:pt idx="647">
                  <c:v>-67.023612123559474</c:v>
                </c:pt>
                <c:pt idx="648">
                  <c:v>-67.356581426485633</c:v>
                </c:pt>
                <c:pt idx="649">
                  <c:v>-67.69158713393287</c:v>
                </c:pt>
                <c:pt idx="650">
                  <c:v>-68.028596688040068</c:v>
                </c:pt>
                <c:pt idx="651">
                  <c:v>-68.367576233028728</c:v>
                </c:pt>
                <c:pt idx="652">
                  <c:v>-68.708490729191254</c:v>
                </c:pt>
                <c:pt idx="653">
                  <c:v>-69.051304067536876</c:v>
                </c:pt>
                <c:pt idx="654">
                  <c:v>-69.395979184393369</c:v>
                </c:pt>
                <c:pt idx="655">
                  <c:v>-69.742478175298629</c:v>
                </c:pt>
                <c:pt idx="656">
                  <c:v>-70.090762407558188</c:v>
                </c:pt>
                <c:pt idx="657">
                  <c:v>-70.440792630885653</c:v>
                </c:pt>
                <c:pt idx="658">
                  <c:v>-70.792529085596925</c:v>
                </c:pt>
                <c:pt idx="659">
                  <c:v>-71.145931607874374</c:v>
                </c:pt>
                <c:pt idx="660">
                  <c:v>-71.500959731674044</c:v>
                </c:pt>
                <c:pt idx="661">
                  <c:v>-71.857572786897492</c:v>
                </c:pt>
                <c:pt idx="662">
                  <c:v>-72.215729993506926</c:v>
                </c:pt>
                <c:pt idx="663">
                  <c:v>-72.575390551312111</c:v>
                </c:pt>
                <c:pt idx="664">
                  <c:v>-72.93651372520776</c:v>
                </c:pt>
                <c:pt idx="665">
                  <c:v>-73.299058925693487</c:v>
                </c:pt>
                <c:pt idx="666">
                  <c:v>-73.662985784549463</c:v>
                </c:pt>
                <c:pt idx="667">
                  <c:v>-74.028254225589919</c:v>
                </c:pt>
                <c:pt idx="668">
                  <c:v>-74.394824530454855</c:v>
                </c:pt>
                <c:pt idx="669">
                  <c:v>-74.762657399440172</c:v>
                </c:pt>
                <c:pt idx="670">
                  <c:v>-75.131714007399708</c:v>
                </c:pt>
                <c:pt idx="671">
                  <c:v>-75.501956054785623</c:v>
                </c:pt>
                <c:pt idx="672">
                  <c:v>-75.873345813919428</c:v>
                </c:pt>
                <c:pt idx="673">
                  <c:v>-76.245846170612523</c:v>
                </c:pt>
                <c:pt idx="674">
                  <c:v>-76.619420661274262</c:v>
                </c:pt>
                <c:pt idx="675">
                  <c:v>-76.994033505665499</c:v>
                </c:pt>
                <c:pt idx="676">
                  <c:v>-77.369649635468974</c:v>
                </c:pt>
                <c:pt idx="677">
                  <c:v>-77.746234718859725</c:v>
                </c:pt>
                <c:pt idx="678">
                  <c:v>-78.12375518126936</c:v>
                </c:pt>
                <c:pt idx="679">
                  <c:v>-78.502178222543733</c:v>
                </c:pt>
                <c:pt idx="680">
                  <c:v>-78.88147183069735</c:v>
                </c:pt>
                <c:pt idx="681">
                  <c:v>-79.26160479247271</c:v>
                </c:pt>
                <c:pt idx="682">
                  <c:v>-79.642546700907047</c:v>
                </c:pt>
                <c:pt idx="683">
                  <c:v>-80.024267960120824</c:v>
                </c:pt>
                <c:pt idx="684">
                  <c:v>-80.406739787519982</c:v>
                </c:pt>
                <c:pt idx="685">
                  <c:v>-80.789934213618835</c:v>
                </c:pt>
                <c:pt idx="686">
                  <c:v>-81.173824079674858</c:v>
                </c:pt>
                <c:pt idx="687">
                  <c:v>-81.558383033322727</c:v>
                </c:pt>
                <c:pt idx="688">
                  <c:v>-81.94358552239008</c:v>
                </c:pt>
                <c:pt idx="689">
                  <c:v>-82.329406787068507</c:v>
                </c:pt>
                <c:pt idx="690">
                  <c:v>-82.715822850605605</c:v>
                </c:pt>
                <c:pt idx="691">
                  <c:v>-83.102810508676754</c:v>
                </c:pt>
                <c:pt idx="692">
                  <c:v>-83.490347317586696</c:v>
                </c:pt>
                <c:pt idx="693">
                  <c:v>-83.878411581441355</c:v>
                </c:pt>
                <c:pt idx="694">
                  <c:v>-84.266982338424214</c:v>
                </c:pt>
                <c:pt idx="695">
                  <c:v>-84.656039346300872</c:v>
                </c:pt>
                <c:pt idx="696">
                  <c:v>-85.045563067268262</c:v>
                </c:pt>
                <c:pt idx="697">
                  <c:v>-85.43553465225736</c:v>
                </c:pt>
                <c:pt idx="698">
                  <c:v>-85.825935924788794</c:v>
                </c:pt>
                <c:pt idx="699">
                  <c:v>-86.216749364474197</c:v>
                </c:pt>
                <c:pt idx="700">
                  <c:v>-86.607958090248786</c:v>
                </c:pt>
                <c:pt idx="701">
                  <c:v>-86.999545843413188</c:v>
                </c:pt>
                <c:pt idx="702">
                  <c:v>-87.39149697055521</c:v>
                </c:pt>
                <c:pt idx="703">
                  <c:v>-87.783796406416528</c:v>
                </c:pt>
                <c:pt idx="704">
                  <c:v>-88.176429656764824</c:v>
                </c:pt>
                <c:pt idx="705">
                  <c:v>-88.569382781321465</c:v>
                </c:pt>
                <c:pt idx="706">
                  <c:v>-88.962642376793681</c:v>
                </c:pt>
                <c:pt idx="707">
                  <c:v>-89.356195560054331</c:v>
                </c:pt>
                <c:pt idx="708">
                  <c:v>-89.750029951506292</c:v>
                </c:pt>
                <c:pt idx="709">
                  <c:v>-90.144133658663549</c:v>
                </c:pt>
                <c:pt idx="710">
                  <c:v>-90.538495259980493</c:v>
                </c:pt>
                <c:pt idx="711">
                  <c:v>-90.933103788952664</c:v>
                </c:pt>
                <c:pt idx="712">
                  <c:v>-91.327948718511948</c:v>
                </c:pt>
                <c:pt idx="713">
                  <c:v>-91.723019945733384</c:v>
                </c:pt>
                <c:pt idx="714">
                  <c:v>-92.118307776871177</c:v>
                </c:pt>
                <c:pt idx="715">
                  <c:v>-92.513802912733837</c:v>
                </c:pt>
                <c:pt idx="716">
                  <c:v>-92.909496434412233</c:v>
                </c:pt>
                <c:pt idx="717">
                  <c:v>-93.305379789364963</c:v>
                </c:pt>
                <c:pt idx="718">
                  <c:v>-93.70144477786971</c:v>
                </c:pt>
                <c:pt idx="719">
                  <c:v>-94.097683539842819</c:v>
                </c:pt>
                <c:pt idx="720">
                  <c:v>-94.494088542030823</c:v>
                </c:pt>
                <c:pt idx="721">
                  <c:v>-94.890652565574328</c:v>
                </c:pt>
                <c:pt idx="722">
                  <c:v>-95.287368693942653</c:v>
                </c:pt>
                <c:pt idx="723">
                  <c:v>-95.684230301239779</c:v>
                </c:pt>
                <c:pt idx="724">
                  <c:v>-96.081231040877014</c:v>
                </c:pt>
                <c:pt idx="725">
                  <c:v>-96.478364834608286</c:v>
                </c:pt>
                <c:pt idx="726">
                  <c:v>-96.875625861927432</c:v>
                </c:pt>
                <c:pt idx="727">
                  <c:v>-97.27300854981651</c:v>
                </c:pt>
                <c:pt idx="728">
                  <c:v>-97.670507562842928</c:v>
                </c:pt>
                <c:pt idx="729">
                  <c:v>-98.0681177935992</c:v>
                </c:pt>
                <c:pt idx="730">
                  <c:v>-98.465834353476225</c:v>
                </c:pt>
                <c:pt idx="731">
                  <c:v>-98.86365256376547</c:v>
                </c:pt>
                <c:pt idx="732">
                  <c:v>-99.261567947080295</c:v>
                </c:pt>
                <c:pt idx="733">
                  <c:v>-99.659576219089999</c:v>
                </c:pt>
                <c:pt idx="734">
                  <c:v>-100.05767328055893</c:v>
                </c:pt>
                <c:pt idx="735">
                  <c:v>-100.45585520968129</c:v>
                </c:pt>
                <c:pt idx="736">
                  <c:v>-100.85411825470432</c:v>
                </c:pt>
                <c:pt idx="737">
                  <c:v>-101.25245882683197</c:v>
                </c:pt>
                <c:pt idx="738">
                  <c:v>-101.65087349339967</c:v>
                </c:pt>
                <c:pt idx="739">
                  <c:v>-102.04935897131362</c:v>
                </c:pt>
                <c:pt idx="740">
                  <c:v>-102.44791212074448</c:v>
                </c:pt>
                <c:pt idx="741">
                  <c:v>-102.8465299390691</c:v>
                </c:pt>
                <c:pt idx="742">
                  <c:v>-103.24520955505091</c:v>
                </c:pt>
                <c:pt idx="743">
                  <c:v>-103.64394822325195</c:v>
                </c:pt>
                <c:pt idx="744">
                  <c:v>-104.04274331866871</c:v>
                </c:pt>
                <c:pt idx="745">
                  <c:v>-104.441592331583</c:v>
                </c:pt>
                <c:pt idx="746">
                  <c:v>-104.8404928626217</c:v>
                </c:pt>
                <c:pt idx="747">
                  <c:v>-105.23944261801742</c:v>
                </c:pt>
                <c:pt idx="748">
                  <c:v>-105.63843940506254</c:v>
                </c:pt>
                <c:pt idx="749">
                  <c:v>-106.03748112775028</c:v>
                </c:pt>
                <c:pt idx="750">
                  <c:v>-106.43656578259537</c:v>
                </c:pt>
                <c:pt idx="751">
                  <c:v>-106.83569145462782</c:v>
                </c:pt>
                <c:pt idx="752">
                  <c:v>-107.23485631355332</c:v>
                </c:pt>
                <c:pt idx="753">
                  <c:v>-107.63405861007449</c:v>
                </c:pt>
                <c:pt idx="754">
                  <c:v>-108.03329667236508</c:v>
                </c:pt>
                <c:pt idx="755">
                  <c:v>-108.43256890269356</c:v>
                </c:pt>
                <c:pt idx="756">
                  <c:v>-108.83187377418835</c:v>
                </c:pt>
                <c:pt idx="757">
                  <c:v>-109.23120982774063</c:v>
                </c:pt>
                <c:pt idx="758">
                  <c:v>-109.63057566903791</c:v>
                </c:pt>
                <c:pt idx="759">
                  <c:v>-110.02996996572398</c:v>
                </c:pt>
                <c:pt idx="760">
                  <c:v>-110.42939144468039</c:v>
                </c:pt>
                <c:pt idx="761">
                  <c:v>-110.82883888942408</c:v>
                </c:pt>
                <c:pt idx="762">
                  <c:v>-111.22831113761598</c:v>
                </c:pt>
                <c:pt idx="763">
                  <c:v>-111.62780707867765</c:v>
                </c:pt>
                <c:pt idx="764">
                  <c:v>-112.02732565150997</c:v>
                </c:pt>
                <c:pt idx="765">
                  <c:v>-112.42686584231025</c:v>
                </c:pt>
                <c:pt idx="766">
                  <c:v>-112.82642668248391</c:v>
                </c:pt>
                <c:pt idx="767">
                  <c:v>-113.22600724664693</c:v>
                </c:pt>
                <c:pt idx="768">
                  <c:v>-113.62560665071426</c:v>
                </c:pt>
                <c:pt idx="769">
                  <c:v>-114.02522405007122</c:v>
                </c:pt>
                <c:pt idx="770">
                  <c:v>-114.42485863782662</c:v>
                </c:pt>
                <c:pt idx="771">
                  <c:v>-114.82450964313877</c:v>
                </c:pt>
                <c:pt idx="772">
                  <c:v>-115.22417632961735</c:v>
                </c:pt>
                <c:pt idx="773">
                  <c:v>-115.62385799379382</c:v>
                </c:pt>
                <c:pt idx="774">
                  <c:v>-116.02355396365873</c:v>
                </c:pt>
                <c:pt idx="775">
                  <c:v>-116.42326359726405</c:v>
                </c:pt>
                <c:pt idx="776">
                  <c:v>-116.82298628138605</c:v>
                </c:pt>
                <c:pt idx="777">
                  <c:v>-117.22272143024736</c:v>
                </c:pt>
                <c:pt idx="778">
                  <c:v>-117.62246848429491</c:v>
                </c:pt>
                <c:pt idx="779">
                  <c:v>-118.02222690903227</c:v>
                </c:pt>
                <c:pt idx="780">
                  <c:v>-118.42199619390291</c:v>
                </c:pt>
                <c:pt idx="781">
                  <c:v>-118.82177585122275</c:v>
                </c:pt>
                <c:pt idx="782">
                  <c:v>-119.22156541516038</c:v>
                </c:pt>
                <c:pt idx="783">
                  <c:v>-119.62136444076215</c:v>
                </c:pt>
                <c:pt idx="784">
                  <c:v>-120.02117250301953</c:v>
                </c:pt>
                <c:pt idx="785">
                  <c:v>-120.4209891959795</c:v>
                </c:pt>
                <c:pt idx="786">
                  <c:v>-120.82081413189243</c:v>
                </c:pt>
                <c:pt idx="787">
                  <c:v>-121.22064694039946</c:v>
                </c:pt>
                <c:pt idx="788">
                  <c:v>-121.62048726775454</c:v>
                </c:pt>
                <c:pt idx="789">
                  <c:v>-122.02033477608209</c:v>
                </c:pt>
                <c:pt idx="790">
                  <c:v>-122.42018914266706</c:v>
                </c:pt>
                <c:pt idx="791">
                  <c:v>-122.82005005927644</c:v>
                </c:pt>
                <c:pt idx="792">
                  <c:v>-123.2199172315115</c:v>
                </c:pt>
                <c:pt idx="793">
                  <c:v>-123.6197903781882</c:v>
                </c:pt>
                <c:pt idx="794">
                  <c:v>-124.01966923074608</c:v>
                </c:pt>
                <c:pt idx="795">
                  <c:v>-124.4195535326823</c:v>
                </c:pt>
                <c:pt idx="796">
                  <c:v>-124.81944303901176</c:v>
                </c:pt>
                <c:pt idx="797">
                  <c:v>-125.21933751575125</c:v>
                </c:pt>
                <c:pt idx="798">
                  <c:v>-125.61923673942633</c:v>
                </c:pt>
                <c:pt idx="799">
                  <c:v>-126.01914049660016</c:v>
                </c:pt>
                <c:pt idx="800">
                  <c:v>-126.41904858342366</c:v>
                </c:pt>
                <c:pt idx="801">
                  <c:v>-126.81896080520571</c:v>
                </c:pt>
                <c:pt idx="802">
                  <c:v>-127.21887697600206</c:v>
                </c:pt>
                <c:pt idx="803">
                  <c:v>-127.61879691822371</c:v>
                </c:pt>
                <c:pt idx="804">
                  <c:v>-128.0187204622612</c:v>
                </c:pt>
                <c:pt idx="805">
                  <c:v>-128.41864744612718</c:v>
                </c:pt>
                <c:pt idx="806">
                  <c:v>-128.81857771511471</c:v>
                </c:pt>
                <c:pt idx="807">
                  <c:v>-129.21851112146959</c:v>
                </c:pt>
                <c:pt idx="808">
                  <c:v>-129.61844752407896</c:v>
                </c:pt>
                <c:pt idx="809">
                  <c:v>-130.01838678817353</c:v>
                </c:pt>
                <c:pt idx="810">
                  <c:v>-130.41832878504042</c:v>
                </c:pt>
                <c:pt idx="811">
                  <c:v>-130.81827339175553</c:v>
                </c:pt>
                <c:pt idx="812">
                  <c:v>-131.21822049091998</c:v>
                </c:pt>
                <c:pt idx="813">
                  <c:v>-131.61816997041217</c:v>
                </c:pt>
                <c:pt idx="814">
                  <c:v>-132.01812172315331</c:v>
                </c:pt>
                <c:pt idx="815">
                  <c:v>-132.41807564687838</c:v>
                </c:pt>
                <c:pt idx="816">
                  <c:v>-132.81803164392122</c:v>
                </c:pt>
                <c:pt idx="817">
                  <c:v>-133.21798962100706</c:v>
                </c:pt>
                <c:pt idx="818">
                  <c:v>-133.617949489056</c:v>
                </c:pt>
              </c:numCache>
            </c:numRef>
          </c:yVal>
          <c:smooth val="1"/>
          <c:extLst>
            <c:ext xmlns:c16="http://schemas.microsoft.com/office/drawing/2014/chart" uri="{C3380CC4-5D6E-409C-BE32-E72D297353CC}">
              <c16:uniqueId val="{00000002-3114-4D5C-ACDC-CBD9329D2D27}"/>
            </c:ext>
          </c:extLst>
        </c:ser>
        <c:ser>
          <c:idx val="3"/>
          <c:order val="3"/>
          <c:tx>
            <c:v>Gain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Sheet2!$BB$4:$BB$822</c:f>
              <c:numCache>
                <c:formatCode>0.00</c:formatCode>
                <c:ptCount val="819"/>
                <c:pt idx="0">
                  <c:v>41.356861439725442</c:v>
                </c:pt>
                <c:pt idx="1">
                  <c:v>41.157549998151275</c:v>
                </c:pt>
                <c:pt idx="2">
                  <c:v>40.958270670313027</c:v>
                </c:pt>
                <c:pt idx="3">
                  <c:v>40.759024962797405</c:v>
                </c:pt>
                <c:pt idx="4">
                  <c:v>40.559814451389528</c:v>
                </c:pt>
                <c:pt idx="5">
                  <c:v>40.360640784213231</c:v>
                </c:pt>
                <c:pt idx="6">
                  <c:v>40.161505685005729</c:v>
                </c:pt>
                <c:pt idx="7">
                  <c:v>39.96241095653135</c:v>
                </c:pt>
                <c:pt idx="8">
                  <c:v>39.763358484140305</c:v>
                </c:pt>
                <c:pt idx="9">
                  <c:v>39.56435023947698</c:v>
                </c:pt>
                <c:pt idx="10">
                  <c:v>39.365388284344149</c:v>
                </c:pt>
                <c:pt idx="11">
                  <c:v>39.166474774728037</c:v>
                </c:pt>
                <c:pt idx="12">
                  <c:v>38.96761196499029</c:v>
                </c:pt>
                <c:pt idx="13">
                  <c:v>38.768802212232636</c:v>
                </c:pt>
                <c:pt idx="14">
                  <c:v>38.570047980839782</c:v>
                </c:pt>
                <c:pt idx="15">
                  <c:v>38.371351847207244</c:v>
                </c:pt>
                <c:pt idx="16">
                  <c:v>38.172716504659284</c:v>
                </c:pt>
                <c:pt idx="17">
                  <c:v>37.974144768563455</c:v>
                </c:pt>
                <c:pt idx="18">
                  <c:v>37.77563958164788</c:v>
                </c:pt>
                <c:pt idx="19">
                  <c:v>37.577204019527052</c:v>
                </c:pt>
                <c:pt idx="20">
                  <c:v>37.37884129644236</c:v>
                </c:pt>
                <c:pt idx="21">
                  <c:v>37.180554771223235</c:v>
                </c:pt>
                <c:pt idx="22">
                  <c:v>36.982347953474957</c:v>
                </c:pt>
                <c:pt idx="23">
                  <c:v>36.784224509998609</c:v>
                </c:pt>
                <c:pt idx="24">
                  <c:v>36.586188271448925</c:v>
                </c:pt>
                <c:pt idx="25">
                  <c:v>36.388243239235472</c:v>
                </c:pt>
                <c:pt idx="26">
                  <c:v>36.190393592672088</c:v>
                </c:pt>
                <c:pt idx="27">
                  <c:v>35.992643696379574</c:v>
                </c:pt>
                <c:pt idx="28">
                  <c:v>35.794998107945901</c:v>
                </c:pt>
                <c:pt idx="29">
                  <c:v>35.597461585848016</c:v>
                </c:pt>
                <c:pt idx="30">
                  <c:v>35.400039097638654</c:v>
                </c:pt>
                <c:pt idx="31">
                  <c:v>35.202735828401131</c:v>
                </c:pt>
                <c:pt idx="32">
                  <c:v>35.005557189474096</c:v>
                </c:pt>
                <c:pt idx="33">
                  <c:v>34.808508827447987</c:v>
                </c:pt>
                <c:pt idx="34">
                  <c:v>34.611596633433365</c:v>
                </c:pt>
                <c:pt idx="35">
                  <c:v>34.414826752600867</c:v>
                </c:pt>
                <c:pt idx="36">
                  <c:v>34.218205593991335</c:v>
                </c:pt>
                <c:pt idx="37">
                  <c:v>34.021739840592815</c:v>
                </c:pt>
                <c:pt idx="38">
                  <c:v>33.825436459680972</c:v>
                </c:pt>
                <c:pt idx="39">
                  <c:v>33.629302713416209</c:v>
                </c:pt>
                <c:pt idx="40">
                  <c:v>33.433346169690907</c:v>
                </c:pt>
                <c:pt idx="41">
                  <c:v>33.237574713216979</c:v>
                </c:pt>
                <c:pt idx="42">
                  <c:v>33.041996556842165</c:v>
                </c:pt>
                <c:pt idx="43">
                  <c:v>32.846620253081717</c:v>
                </c:pt>
                <c:pt idx="44">
                  <c:v>32.651454705849069</c:v>
                </c:pt>
                <c:pt idx="45">
                  <c:v>32.456509182366474</c:v>
                </c:pt>
                <c:pt idx="46">
                  <c:v>32.261793325233803</c:v>
                </c:pt>
                <c:pt idx="47">
                  <c:v>32.067317164630445</c:v>
                </c:pt>
                <c:pt idx="48">
                  <c:v>31.873091130621294</c:v>
                </c:pt>
                <c:pt idx="49">
                  <c:v>31.679126065534998</c:v>
                </c:pt>
                <c:pt idx="50">
                  <c:v>31.485433236377496</c:v>
                </c:pt>
                <c:pt idx="51">
                  <c:v>31.292024347240318</c:v>
                </c:pt>
                <c:pt idx="52">
                  <c:v>31.098911551657995</c:v>
                </c:pt>
                <c:pt idx="53">
                  <c:v>30.906107464864032</c:v>
                </c:pt>
                <c:pt idx="54">
                  <c:v>30.713625175889803</c:v>
                </c:pt>
                <c:pt idx="55">
                  <c:v>30.52147825944467</c:v>
                </c:pt>
                <c:pt idx="56">
                  <c:v>30.329680787509886</c:v>
                </c:pt>
                <c:pt idx="57">
                  <c:v>30.13824734057253</c:v>
                </c:pt>
                <c:pt idx="58">
                  <c:v>29.947193018419082</c:v>
                </c:pt>
                <c:pt idx="59">
                  <c:v>29.756533450400966</c:v>
                </c:pt>
                <c:pt idx="60">
                  <c:v>29.566284805077728</c:v>
                </c:pt>
                <c:pt idx="61">
                  <c:v>29.376463799135561</c:v>
                </c:pt>
                <c:pt idx="62">
                  <c:v>29.187087705470987</c:v>
                </c:pt>
                <c:pt idx="63">
                  <c:v>28.9981743603221</c:v>
                </c:pt>
                <c:pt idx="64">
                  <c:v>28.809742169320984</c:v>
                </c:pt>
                <c:pt idx="65">
                  <c:v>28.621810112332884</c:v>
                </c:pt>
                <c:pt idx="66">
                  <c:v>28.434397746939553</c:v>
                </c:pt>
                <c:pt idx="67">
                  <c:v>28.247525210415567</c:v>
                </c:pt>
                <c:pt idx="68">
                  <c:v>28.061213220038223</c:v>
                </c:pt>
                <c:pt idx="69">
                  <c:v>27.875483071563739</c:v>
                </c:pt>
                <c:pt idx="70">
                  <c:v>27.690356635694577</c:v>
                </c:pt>
                <c:pt idx="71">
                  <c:v>27.505856352355487</c:v>
                </c:pt>
                <c:pt idx="72">
                  <c:v>27.322005222588984</c:v>
                </c:pt>
                <c:pt idx="73">
                  <c:v>27.138826797874977</c:v>
                </c:pt>
                <c:pt idx="74">
                  <c:v>26.956345166673948</c:v>
                </c:pt>
                <c:pt idx="75">
                  <c:v>26.774584937988973</c:v>
                </c:pt>
                <c:pt idx="76">
                  <c:v>26.593571221739008</c:v>
                </c:pt>
                <c:pt idx="77">
                  <c:v>26.413329605733914</c:v>
                </c:pt>
                <c:pt idx="78">
                  <c:v>26.233886129042343</c:v>
                </c:pt>
                <c:pt idx="79">
                  <c:v>26.055267251544823</c:v>
                </c:pt>
                <c:pt idx="80">
                  <c:v>25.877499819469115</c:v>
                </c:pt>
                <c:pt idx="81">
                  <c:v>25.700611026710533</c:v>
                </c:pt>
                <c:pt idx="82">
                  <c:v>25.524628371748971</c:v>
                </c:pt>
                <c:pt idx="83">
                  <c:v>25.349579609985923</c:v>
                </c:pt>
                <c:pt idx="84">
                  <c:v>25.175492701339223</c:v>
                </c:pt>
                <c:pt idx="85">
                  <c:v>25.002395752950484</c:v>
                </c:pt>
                <c:pt idx="86">
                  <c:v>24.830316956881802</c:v>
                </c:pt>
                <c:pt idx="87">
                  <c:v>24.659284522701967</c:v>
                </c:pt>
                <c:pt idx="88">
                  <c:v>24.489326604890955</c:v>
                </c:pt>
                <c:pt idx="89">
                  <c:v>24.320471225022626</c:v>
                </c:pt>
                <c:pt idx="90">
                  <c:v>24.152746188721533</c:v>
                </c:pt>
                <c:pt idx="91">
                  <c:v>23.986178997427967</c:v>
                </c:pt>
                <c:pt idx="92">
                  <c:v>23.820796755048736</c:v>
                </c:pt>
                <c:pt idx="93">
                  <c:v>23.656626069616873</c:v>
                </c:pt>
                <c:pt idx="94">
                  <c:v>23.493692950132782</c:v>
                </c:pt>
                <c:pt idx="95">
                  <c:v>23.332022698811617</c:v>
                </c:pt>
                <c:pt idx="96">
                  <c:v>23.17163979901655</c:v>
                </c:pt>
                <c:pt idx="97">
                  <c:v>23.012567799214178</c:v>
                </c:pt>
                <c:pt idx="98">
                  <c:v>22.854829193347168</c:v>
                </c:pt>
                <c:pt idx="99">
                  <c:v>22.698445298077907</c:v>
                </c:pt>
                <c:pt idx="100">
                  <c:v>22.543436127417056</c:v>
                </c:pt>
                <c:pt idx="101">
                  <c:v>22.389820265309417</c:v>
                </c:pt>
                <c:pt idx="102">
                  <c:v>22.237614736807156</c:v>
                </c:pt>
                <c:pt idx="103">
                  <c:v>22.08683487851572</c:v>
                </c:pt>
                <c:pt idx="104">
                  <c:v>21.937494209049579</c:v>
                </c:pt>
                <c:pt idx="105">
                  <c:v>21.789604300283006</c:v>
                </c:pt>
                <c:pt idx="106">
                  <c:v>21.643174650223379</c:v>
                </c:pt>
                <c:pt idx="107">
                  <c:v>21.498212558372046</c:v>
                </c:pt>
                <c:pt idx="108">
                  <c:v>21.354723004466262</c:v>
                </c:pt>
                <c:pt idx="109">
                  <c:v>21.212708531519169</c:v>
                </c:pt>
                <c:pt idx="110">
                  <c:v>21.072169134087368</c:v>
                </c:pt>
                <c:pt idx="111">
                  <c:v>20.933102152700549</c:v>
                </c:pt>
                <c:pt idx="112">
                  <c:v>20.795502175382808</c:v>
                </c:pt>
                <c:pt idx="113">
                  <c:v>20.659360947179877</c:v>
                </c:pt>
                <c:pt idx="114">
                  <c:v>20.524667288581835</c:v>
                </c:pt>
                <c:pt idx="115">
                  <c:v>20.391407023695276</c:v>
                </c:pt>
                <c:pt idx="116">
                  <c:v>20.25956291897409</c:v>
                </c:pt>
                <c:pt idx="117">
                  <c:v>20.12911463326288</c:v>
                </c:pt>
                <c:pt idx="118">
                  <c:v>20.000038679842735</c:v>
                </c:pt>
                <c:pt idx="119">
                  <c:v>19.872308401097641</c:v>
                </c:pt>
                <c:pt idx="120">
                  <c:v>19.74589395633765</c:v>
                </c:pt>
                <c:pt idx="121">
                  <c:v>19.620762323229947</c:v>
                </c:pt>
                <c:pt idx="122">
                  <c:v>19.49687731319472</c:v>
                </c:pt>
                <c:pt idx="123">
                  <c:v>19.374199601026245</c:v>
                </c:pt>
                <c:pt idx="124">
                  <c:v>19.252686768898506</c:v>
                </c:pt>
                <c:pt idx="125">
                  <c:v>19.132293364812242</c:v>
                </c:pt>
                <c:pt idx="126">
                  <c:v>19.012970975435763</c:v>
                </c:pt>
                <c:pt idx="127">
                  <c:v>18.894668313189747</c:v>
                </c:pt>
                <c:pt idx="128">
                  <c:v>18.777331317322538</c:v>
                </c:pt>
                <c:pt idx="129">
                  <c:v>18.660903268623859</c:v>
                </c:pt>
                <c:pt idx="130">
                  <c:v>18.54532491732855</c:v>
                </c:pt>
                <c:pt idx="131">
                  <c:v>18.430534623669651</c:v>
                </c:pt>
                <c:pt idx="132">
                  <c:v>18.316468510453706</c:v>
                </c:pt>
                <c:pt idx="133">
                  <c:v>18.203060626949515</c:v>
                </c:pt>
                <c:pt idx="134">
                  <c:v>18.090243123306966</c:v>
                </c:pt>
                <c:pt idx="135">
                  <c:v>17.977946434653621</c:v>
                </c:pt>
                <c:pt idx="136">
                  <c:v>17.866099473954488</c:v>
                </c:pt>
                <c:pt idx="137">
                  <c:v>17.754629832666968</c:v>
                </c:pt>
                <c:pt idx="138">
                  <c:v>17.64346398817262</c:v>
                </c:pt>
                <c:pt idx="139">
                  <c:v>17.532527516928649</c:v>
                </c:pt>
                <c:pt idx="140">
                  <c:v>17.421745312246507</c:v>
                </c:pt>
                <c:pt idx="141">
                  <c:v>17.311041805578384</c:v>
                </c:pt>
                <c:pt idx="142">
                  <c:v>17.200341190171752</c:v>
                </c:pt>
                <c:pt idx="143">
                  <c:v>17.089567645938939</c:v>
                </c:pt>
                <c:pt idx="144">
                  <c:v>16.978645564380777</c:v>
                </c:pt>
                <c:pt idx="145">
                  <c:v>16.867499772404237</c:v>
                </c:pt>
                <c:pt idx="146">
                  <c:v>16.756055753879156</c:v>
                </c:pt>
                <c:pt idx="147">
                  <c:v>16.64423986779283</c:v>
                </c:pt>
                <c:pt idx="148">
                  <c:v>16.531979561880767</c:v>
                </c:pt>
                <c:pt idx="149">
                  <c:v>16.419203580638051</c:v>
                </c:pt>
                <c:pt idx="150">
                  <c:v>16.305842166649768</c:v>
                </c:pt>
                <c:pt idx="151">
                  <c:v>16.191827254218435</c:v>
                </c:pt>
                <c:pt idx="152">
                  <c:v>16.077092654314566</c:v>
                </c:pt>
                <c:pt idx="153">
                  <c:v>15.961574229929711</c:v>
                </c:pt>
                <c:pt idx="154">
                  <c:v>15.84521006097326</c:v>
                </c:pt>
                <c:pt idx="155">
                  <c:v>15.727940597922284</c:v>
                </c:pt>
                <c:pt idx="156">
                  <c:v>15.609708803507008</c:v>
                </c:pt>
                <c:pt idx="157">
                  <c:v>15.490460281796777</c:v>
                </c:pt>
                <c:pt idx="158">
                  <c:v>15.370143394136099</c:v>
                </c:pt>
                <c:pt idx="159">
                  <c:v>15.248709361473075</c:v>
                </c:pt>
                <c:pt idx="160">
                  <c:v>15.126112352717172</c:v>
                </c:pt>
                <c:pt idx="161">
                  <c:v>15.002309558863509</c:v>
                </c:pt>
                <c:pt idx="162">
                  <c:v>14.877261252722022</c:v>
                </c:pt>
                <c:pt idx="163">
                  <c:v>14.750930834193873</c:v>
                </c:pt>
                <c:pt idx="164">
                  <c:v>14.62328486114038</c:v>
                </c:pt>
                <c:pt idx="165">
                  <c:v>14.494293065994086</c:v>
                </c:pt>
                <c:pt idx="166">
                  <c:v>14.363928358360658</c:v>
                </c:pt>
                <c:pt idx="167">
                  <c:v>14.232166813959779</c:v>
                </c:pt>
                <c:pt idx="168">
                  <c:v>14.098987650345235</c:v>
                </c:pt>
                <c:pt idx="169">
                  <c:v>13.964373189932534</c:v>
                </c:pt>
                <c:pt idx="170">
                  <c:v>13.828308810943025</c:v>
                </c:pt>
                <c:pt idx="171">
                  <c:v>13.690782886947376</c:v>
                </c:pt>
                <c:pt idx="172">
                  <c:v>13.55178671575546</c:v>
                </c:pt>
                <c:pt idx="173">
                  <c:v>13.411314438456136</c:v>
                </c:pt>
                <c:pt idx="174">
                  <c:v>13.269362949456049</c:v>
                </c:pt>
                <c:pt idx="175">
                  <c:v>13.125931798403229</c:v>
                </c:pt>
                <c:pt idx="176">
                  <c:v>12.981023084907083</c:v>
                </c:pt>
                <c:pt idx="177">
                  <c:v>12.834641346982245</c:v>
                </c:pt>
                <c:pt idx="178">
                  <c:v>12.686793444149949</c:v>
                </c:pt>
                <c:pt idx="179">
                  <c:v>12.537488436126774</c:v>
                </c:pt>
                <c:pt idx="180">
                  <c:v>12.386737458018022</c:v>
                </c:pt>
                <c:pt idx="181">
                  <c:v>12.234553592911466</c:v>
                </c:pt>
                <c:pt idx="182">
                  <c:v>12.08095174273843</c:v>
                </c:pt>
                <c:pt idx="183">
                  <c:v>11.925948498232778</c:v>
                </c:pt>
                <c:pt idx="184">
                  <c:v>11.769562008776333</c:v>
                </c:pt>
                <c:pt idx="185">
                  <c:v>11.61181185287197</c:v>
                </c:pt>
                <c:pt idx="186">
                  <c:v>11.452718909933806</c:v>
                </c:pt>
                <c:pt idx="187">
                  <c:v>11.292305234028595</c:v>
                </c:pt>
                <c:pt idx="188">
                  <c:v>11.130593930146238</c:v>
                </c:pt>
                <c:pt idx="189">
                  <c:v>10.967609033516577</c:v>
                </c:pt>
                <c:pt idx="190">
                  <c:v>10.803375392432006</c:v>
                </c:pt>
                <c:pt idx="191">
                  <c:v>10.63791855497467</c:v>
                </c:pt>
                <c:pt idx="192">
                  <c:v>10.471264659989099</c:v>
                </c:pt>
                <c:pt idx="193">
                  <c:v>10.303440332583779</c:v>
                </c:pt>
                <c:pt idx="194">
                  <c:v>10.13447258439021</c:v>
                </c:pt>
                <c:pt idx="195">
                  <c:v>9.9643887187550302</c:v>
                </c:pt>
                <c:pt idx="196">
                  <c:v>9.793216240992205</c:v>
                </c:pt>
                <c:pt idx="197">
                  <c:v>9.6209827737738163</c:v>
                </c:pt>
                <c:pt idx="198">
                  <c:v>9.4477159776971948</c:v>
                </c:pt>
                <c:pt idx="199">
                  <c:v>9.2734434770248626</c:v>
                </c:pt>
                <c:pt idx="200">
                  <c:v>9.0981927905589135</c:v>
                </c:pt>
                <c:pt idx="201">
                  <c:v>8.9219912675790667</c:v>
                </c:pt>
                <c:pt idx="202">
                  <c:v>8.7448660287449176</c:v>
                </c:pt>
                <c:pt idx="203">
                  <c:v>8.5668439118386974</c:v>
                </c:pt>
                <c:pt idx="204">
                  <c:v>8.3879514222029101</c:v>
                </c:pt>
                <c:pt idx="205">
                  <c:v>8.2082146877093525</c:v>
                </c:pt>
                <c:pt idx="206">
                  <c:v>8.02765941808123</c:v>
                </c:pt>
                <c:pt idx="207">
                  <c:v>7.8463108683783931</c:v>
                </c:pt>
                <c:pt idx="208">
                  <c:v>7.6641938064456507</c:v>
                </c:pt>
                <c:pt idx="209">
                  <c:v>7.4813324841190534</c:v>
                </c:pt>
                <c:pt idx="210">
                  <c:v>7.2977506119788522</c:v>
                </c:pt>
                <c:pt idx="211">
                  <c:v>7.1134713374373542</c:v>
                </c:pt>
                <c:pt idx="212">
                  <c:v>6.9285172259481618</c:v>
                </c:pt>
                <c:pt idx="213">
                  <c:v>6.7429102451255529</c:v>
                </c:pt>
                <c:pt idx="214">
                  <c:v>6.556671751564366</c:v>
                </c:pt>
                <c:pt idx="215">
                  <c:v>6.3698224801563814</c:v>
                </c:pt>
                <c:pt idx="216">
                  <c:v>6.182382535701878</c:v>
                </c:pt>
                <c:pt idx="217">
                  <c:v>5.9943713866231105</c:v>
                </c:pt>
                <c:pt idx="218">
                  <c:v>5.8058078605915666</c:v>
                </c:pt>
                <c:pt idx="219">
                  <c:v>5.6167101418884426</c:v>
                </c:pt>
                <c:pt idx="220">
                  <c:v>5.427095770325832</c:v>
                </c:pt>
                <c:pt idx="221">
                  <c:v>5.236981641562819</c:v>
                </c:pt>
                <c:pt idx="222">
                  <c:v>5.0463840086598308</c:v>
                </c:pt>
                <c:pt idx="223">
                  <c:v>4.8553184847223996</c:v>
                </c:pt>
                <c:pt idx="224">
                  <c:v>4.6638000464932343</c:v>
                </c:pt>
                <c:pt idx="225">
                  <c:v>4.4718430387606727</c:v>
                </c:pt>
                <c:pt idx="226">
                  <c:v>4.2794611794580879</c:v>
                </c:pt>
                <c:pt idx="227">
                  <c:v>4.0866675653382494</c:v>
                </c:pt>
                <c:pt idx="228">
                  <c:v>3.893474678113364</c:v>
                </c:pt>
                <c:pt idx="229">
                  <c:v>3.6998943909589901</c:v>
                </c:pt>
                <c:pt idx="230">
                  <c:v>3.5059379752874271</c:v>
                </c:pt>
                <c:pt idx="231">
                  <c:v>3.311616107702871</c:v>
                </c:pt>
                <c:pt idx="232">
                  <c:v>3.1169388770573438</c:v>
                </c:pt>
                <c:pt idx="233">
                  <c:v>2.9219157915320748</c:v>
                </c:pt>
                <c:pt idx="234">
                  <c:v>2.7265557856758544</c:v>
                </c:pt>
                <c:pt idx="235">
                  <c:v>2.5308672273364925</c:v>
                </c:pt>
                <c:pt idx="236">
                  <c:v>2.3348579244274741</c:v>
                </c:pt>
                <c:pt idx="237">
                  <c:v>2.138535131476536</c:v>
                </c:pt>
                <c:pt idx="238">
                  <c:v>1.9419055559075604</c:v>
                </c:pt>
                <c:pt idx="239">
                  <c:v>1.7449753640116965</c:v>
                </c:pt>
                <c:pt idx="240">
                  <c:v>1.547750186567852</c:v>
                </c:pt>
                <c:pt idx="241">
                  <c:v>1.3502351240754071</c:v>
                </c:pt>
                <c:pt idx="242">
                  <c:v>1.1524347515678588</c:v>
                </c:pt>
                <c:pt idx="243">
                  <c:v>0.95435312297647579</c:v>
                </c:pt>
                <c:pt idx="244">
                  <c:v>0.75599377501909293</c:v>
                </c:pt>
                <c:pt idx="245">
                  <c:v>0.55735973058952992</c:v>
                </c:pt>
                <c:pt idx="246">
                  <c:v>0.358453501627997</c:v>
                </c:pt>
                <c:pt idx="247">
                  <c:v>0.1592770914537133</c:v>
                </c:pt>
                <c:pt idx="248">
                  <c:v>-4.0168003455463473E-2</c:v>
                </c:pt>
                <c:pt idx="249">
                  <c:v>-0.23988079224989806</c:v>
                </c:pt>
                <c:pt idx="250">
                  <c:v>-0.43986078907279536</c:v>
                </c:pt>
                <c:pt idx="251">
                  <c:v>-0.64010801301072973</c:v>
                </c:pt>
                <c:pt idx="252">
                  <c:v>-0.84062298863938056</c:v>
                </c:pt>
                <c:pt idx="253">
                  <c:v>-1.0414067471667243</c:v>
                </c:pt>
                <c:pt idx="254">
                  <c:v>-1.2424608281788241</c:v>
                </c:pt>
                <c:pt idx="255">
                  <c:v>-1.443787281988586</c:v>
                </c:pt>
                <c:pt idx="256">
                  <c:v>-1.6453886725874445</c:v>
                </c:pt>
                <c:pt idx="257">
                  <c:v>-1.8472680811969928</c:v>
                </c:pt>
                <c:pt idx="258">
                  <c:v>-2.0494291104158884</c:v>
                </c:pt>
                <c:pt idx="259">
                  <c:v>-2.2518758889562425</c:v>
                </c:pt>
                <c:pt idx="260">
                  <c:v>-2.4546130769602041</c:v>
                </c:pt>
                <c:pt idx="261">
                  <c:v>-2.6576458718864329</c:v>
                </c:pt>
                <c:pt idx="262">
                  <c:v>-2.8609800149533431</c:v>
                </c:pt>
                <c:pt idx="263">
                  <c:v>-3.0646217981239032</c:v>
                </c:pt>
                <c:pt idx="264">
                  <c:v>-3.2685780716140727</c:v>
                </c:pt>
                <c:pt idx="265">
                  <c:v>-3.4728562519046675</c:v>
                </c:pt>
                <c:pt idx="266">
                  <c:v>-3.6774643302331169</c:v>
                </c:pt>
                <c:pt idx="267">
                  <c:v>-3.8824108815393314</c:v>
                </c:pt>
                <c:pt idx="268">
                  <c:v>-4.0877050738362479</c:v>
                </c:pt>
                <c:pt idx="269">
                  <c:v>-4.2933566779724002</c:v>
                </c:pt>
                <c:pt idx="270">
                  <c:v>-4.4993760777507967</c:v>
                </c:pt>
                <c:pt idx="271">
                  <c:v>-4.7057742803638574</c:v>
                </c:pt>
                <c:pt idx="272">
                  <c:v>-4.9125629271011446</c:v>
                </c:pt>
                <c:pt idx="273">
                  <c:v>-5.1197543042823961</c:v>
                </c:pt>
                <c:pt idx="274">
                  <c:v>-5.3273613543627194</c:v>
                </c:pt>
                <c:pt idx="275">
                  <c:v>-5.5353976871551307</c:v>
                </c:pt>
                <c:pt idx="276">
                  <c:v>-5.7438775911075703</c:v>
                </c:pt>
                <c:pt idx="277">
                  <c:v>-5.9528160445695706</c:v>
                </c:pt>
                <c:pt idx="278">
                  <c:v>-6.1622287269769815</c:v>
                </c:pt>
                <c:pt idx="279">
                  <c:v>-6.37213202987847</c:v>
                </c:pt>
                <c:pt idx="280">
                  <c:v>-6.5825430677229075</c:v>
                </c:pt>
                <c:pt idx="281">
                  <c:v>-6.7934796883203692</c:v>
                </c:pt>
                <c:pt idx="282">
                  <c:v>-7.0049604828849734</c:v>
                </c:pt>
                <c:pt idx="283">
                  <c:v>-7.2170047955619667</c:v>
                </c:pt>
                <c:pt idx="284">
                  <c:v>-7.4296327323364428</c:v>
                </c:pt>
                <c:pt idx="285">
                  <c:v>-7.6428651692155789</c:v>
                </c:pt>
                <c:pt idx="286">
                  <c:v>-7.8567237595719153</c:v>
                </c:pt>
                <c:pt idx="287">
                  <c:v>-8.0712309405296612</c:v>
                </c:pt>
                <c:pt idx="288">
                  <c:v>-8.2864099382722696</c:v>
                </c:pt>
                <c:pt idx="289">
                  <c:v>-8.5022847721450372</c:v>
                </c:pt>
                <c:pt idx="290">
                  <c:v>-8.7188802574238871</c:v>
                </c:pt>
                <c:pt idx="291">
                  <c:v>-8.9362220066172284</c:v>
                </c:pt>
                <c:pt idx="292">
                  <c:v>-9.1543364291675129</c:v>
                </c:pt>
                <c:pt idx="293">
                  <c:v>-9.3732507294145524</c:v>
                </c:pt>
                <c:pt idx="294">
                  <c:v>-9.5929929026899341</c:v>
                </c:pt>
                <c:pt idx="295">
                  <c:v>-9.8135917293976611</c:v>
                </c:pt>
                <c:pt idx="296">
                  <c:v>-10.035076766958595</c:v>
                </c:pt>
                <c:pt idx="297">
                  <c:v>-10.257478339479434</c:v>
                </c:pt>
                <c:pt idx="298">
                  <c:v>-10.480827525024328</c:v>
                </c:pt>
                <c:pt idx="299">
                  <c:v>-10.705156140368171</c:v>
                </c:pt>
                <c:pt idx="300">
                  <c:v>-10.9304967231188</c:v>
                </c:pt>
                <c:pt idx="301">
                  <c:v>-11.156882511104165</c:v>
                </c:pt>
                <c:pt idx="302">
                  <c:v>-11.384347418932242</c:v>
                </c:pt>
                <c:pt idx="303">
                  <c:v>-11.612926011642458</c:v>
                </c:pt>
                <c:pt idx="304">
                  <c:v>-11.842653475382734</c:v>
                </c:pt>
                <c:pt idx="305">
                  <c:v>-12.07356558506153</c:v>
                </c:pt>
                <c:pt idx="306">
                  <c:v>-12.305698668941663</c:v>
                </c:pt>
                <c:pt idx="307">
                  <c:v>-12.539089570162172</c:v>
                </c:pt>
                <c:pt idx="308">
                  <c:v>-12.773775605194265</c:v>
                </c:pt>
                <c:pt idx="309">
                  <c:v>-13.00979451926001</c:v>
                </c:pt>
                <c:pt idx="310">
                  <c:v>-13.247184438764922</c:v>
                </c:pt>
                <c:pt idx="311">
                  <c:v>-13.485983820819639</c:v>
                </c:pt>
                <c:pt idx="312">
                  <c:v>-13.726231399950471</c:v>
                </c:pt>
                <c:pt idx="313">
                  <c:v>-13.967966132123376</c:v>
                </c:pt>
                <c:pt idx="314">
                  <c:v>-14.211227136231845</c:v>
                </c:pt>
                <c:pt idx="315">
                  <c:v>-14.456053633223346</c:v>
                </c:pt>
                <c:pt idx="316">
                  <c:v>-14.702484883063706</c:v>
                </c:pt>
                <c:pt idx="317">
                  <c:v>-14.950560119762992</c:v>
                </c:pt>
                <c:pt idx="318">
                  <c:v>-15.200318484707935</c:v>
                </c:pt>
                <c:pt idx="319">
                  <c:v>-15.451798958568345</c:v>
                </c:pt>
                <c:pt idx="320">
                  <c:v>-15.705040292062861</c:v>
                </c:pt>
                <c:pt idx="321">
                  <c:v>-15.960080935887554</c:v>
                </c:pt>
                <c:pt idx="322">
                  <c:v>-16.216958970125518</c:v>
                </c:pt>
                <c:pt idx="323">
                  <c:v>-16.475712033468255</c:v>
                </c:pt>
                <c:pt idx="324">
                  <c:v>-16.736377252589357</c:v>
                </c:pt>
                <c:pt idx="325">
                  <c:v>-16.998991172018393</c:v>
                </c:pt>
                <c:pt idx="326">
                  <c:v>-17.263589684867714</c:v>
                </c:pt>
                <c:pt idx="327">
                  <c:v>-17.530207964766486</c:v>
                </c:pt>
                <c:pt idx="328">
                  <c:v>-17.798880399355831</c:v>
                </c:pt>
                <c:pt idx="329">
                  <c:v>-18.069640525695078</c:v>
                </c:pt>
                <c:pt idx="330">
                  <c:v>-18.342520967925875</c:v>
                </c:pt>
                <c:pt idx="331">
                  <c:v>-18.617553377530932</c:v>
                </c:pt>
                <c:pt idx="332">
                  <c:v>-18.894768376516748</c:v>
                </c:pt>
                <c:pt idx="333">
                  <c:v>-19.1741955038387</c:v>
                </c:pt>
                <c:pt idx="334">
                  <c:v>-19.455863165374353</c:v>
                </c:pt>
                <c:pt idx="335">
                  <c:v>-19.739798587738278</c:v>
                </c:pt>
                <c:pt idx="336">
                  <c:v>-20.026027776216566</c:v>
                </c:pt>
                <c:pt idx="337">
                  <c:v>-20.314575477088823</c:v>
                </c:pt>
                <c:pt idx="338">
                  <c:v>-20.605465144581455</c:v>
                </c:pt>
                <c:pt idx="339">
                  <c:v>-20.898718912689997</c:v>
                </c:pt>
                <c:pt idx="340">
                  <c:v>-21.194357572085316</c:v>
                </c:pt>
                <c:pt idx="341">
                  <c:v>-21.492400552303408</c:v>
                </c:pt>
                <c:pt idx="342">
                  <c:v>-21.792865909400376</c:v>
                </c:pt>
                <c:pt idx="343">
                  <c:v>-22.095770319236056</c:v>
                </c:pt>
                <c:pt idx="344">
                  <c:v>-22.401129076527795</c:v>
                </c:pt>
                <c:pt idx="345">
                  <c:v>-22.708956099796545</c:v>
                </c:pt>
                <c:pt idx="346">
                  <c:v>-23.019263942303304</c:v>
                </c:pt>
                <c:pt idx="347">
                  <c:v>-23.332063809048709</c:v>
                </c:pt>
                <c:pt idx="348">
                  <c:v>-23.64736557988325</c:v>
                </c:pt>
                <c:pt idx="349">
                  <c:v>-23.965177838744967</c:v>
                </c:pt>
                <c:pt idx="350">
                  <c:v>-24.285507909011312</c:v>
                </c:pt>
                <c:pt idx="351">
                  <c:v>-24.608361894918612</c:v>
                </c:pt>
                <c:pt idx="352">
                  <c:v>-24.933744728967255</c:v>
                </c:pt>
                <c:pt idx="353">
                  <c:v>-25.261660225192223</c:v>
                </c:pt>
                <c:pt idx="354">
                  <c:v>-25.592111138142819</c:v>
                </c:pt>
                <c:pt idx="355">
                  <c:v>-25.925099227371433</c:v>
                </c:pt>
                <c:pt idx="356">
                  <c:v>-26.260625327194568</c:v>
                </c:pt>
                <c:pt idx="357">
                  <c:v>-26.598689421444398</c:v>
                </c:pt>
                <c:pt idx="358">
                  <c:v>-26.93929072289162</c:v>
                </c:pt>
                <c:pt idx="359">
                  <c:v>-27.282427756977285</c:v>
                </c:pt>
                <c:pt idx="360">
                  <c:v>-27.628098449456225</c:v>
                </c:pt>
                <c:pt idx="361">
                  <c:v>-27.976300217514453</c:v>
                </c:pt>
                <c:pt idx="362">
                  <c:v>-28.327030063891897</c:v>
                </c:pt>
                <c:pt idx="363">
                  <c:v>-28.680284673509384</c:v>
                </c:pt>
                <c:pt idx="364">
                  <c:v>-29.036060512072744</c:v>
                </c:pt>
                <c:pt idx="365">
                  <c:v>-29.394353926101822</c:v>
                </c:pt>
                <c:pt idx="366">
                  <c:v>-29.755161243815358</c:v>
                </c:pt>
                <c:pt idx="367">
                  <c:v>-30.118478876286662</c:v>
                </c:pt>
                <c:pt idx="368">
                  <c:v>-30.484303418275729</c:v>
                </c:pt>
                <c:pt idx="369">
                  <c:v>-30.852631748138293</c:v>
                </c:pt>
                <c:pt idx="370">
                  <c:v>-31.223461126211408</c:v>
                </c:pt>
                <c:pt idx="371">
                  <c:v>-31.596789291079855</c:v>
                </c:pt>
                <c:pt idx="372">
                  <c:v>-31.972614553136118</c:v>
                </c:pt>
                <c:pt idx="373">
                  <c:v>-32.350935884857797</c:v>
                </c:pt>
                <c:pt idx="374">
                  <c:v>-32.731753007245644</c:v>
                </c:pt>
                <c:pt idx="375">
                  <c:v>-33.115066471882216</c:v>
                </c:pt>
                <c:pt idx="376">
                  <c:v>-33.500877738097593</c:v>
                </c:pt>
                <c:pt idx="377">
                  <c:v>-33.889189244752345</c:v>
                </c:pt>
                <c:pt idx="378">
                  <c:v>-34.280004476179201</c:v>
                </c:pt>
                <c:pt idx="379">
                  <c:v>-34.673328021852242</c:v>
                </c:pt>
                <c:pt idx="380">
                  <c:v>-35.069165629394632</c:v>
                </c:pt>
                <c:pt idx="381">
                  <c:v>-35.467524250557283</c:v>
                </c:pt>
                <c:pt idx="382">
                  <c:v>-35.86841207985124</c:v>
                </c:pt>
                <c:pt idx="383">
                  <c:v>-36.271838585546917</c:v>
                </c:pt>
                <c:pt idx="384">
                  <c:v>-36.67781453279526</c:v>
                </c:pt>
                <c:pt idx="385">
                  <c:v>-37.086351998667119</c:v>
                </c:pt>
                <c:pt idx="386">
                  <c:v>-37.497464378947889</c:v>
                </c:pt>
                <c:pt idx="387">
                  <c:v>-37.911166386568532</c:v>
                </c:pt>
                <c:pt idx="388">
                  <c:v>-38.327474041598379</c:v>
                </c:pt>
                <c:pt idx="389">
                  <c:v>-38.746404652768611</c:v>
                </c:pt>
                <c:pt idx="390">
                  <c:v>-39.167976790543499</c:v>
                </c:pt>
                <c:pt idx="391">
                  <c:v>-39.592210251801731</c:v>
                </c:pt>
                <c:pt idx="392">
                  <c:v>-40.019126016239525</c:v>
                </c:pt>
                <c:pt idx="393">
                  <c:v>-40.448746194654298</c:v>
                </c:pt>
                <c:pt idx="394">
                  <c:v>-40.881093969317718</c:v>
                </c:pt>
                <c:pt idx="395">
                  <c:v>-41.316193526695834</c:v>
                </c:pt>
                <c:pt idx="396">
                  <c:v>-41.754069982824802</c:v>
                </c:pt>
                <c:pt idx="397">
                  <c:v>-42.194749301696987</c:v>
                </c:pt>
                <c:pt idx="398">
                  <c:v>-42.638258207064894</c:v>
                </c:pt>
                <c:pt idx="399">
                  <c:v>-43.084624088113458</c:v>
                </c:pt>
                <c:pt idx="400">
                  <c:v>-43.533874899500503</c:v>
                </c:pt>
                <c:pt idx="401">
                  <c:v>-43.986039056305792</c:v>
                </c:pt>
                <c:pt idx="402">
                  <c:v>-44.441145324470938</c:v>
                </c:pt>
                <c:pt idx="403">
                  <c:v>-44.89922270734867</c:v>
                </c:pt>
                <c:pt idx="404">
                  <c:v>-45.360300329012453</c:v>
                </c:pt>
                <c:pt idx="405">
                  <c:v>-45.824407315004279</c:v>
                </c:pt>
                <c:pt idx="406">
                  <c:v>-46.291572671219569</c:v>
                </c:pt>
                <c:pt idx="407">
                  <c:v>-46.761825161644026</c:v>
                </c:pt>
                <c:pt idx="408">
                  <c:v>-47.235193185663647</c:v>
                </c:pt>
                <c:pt idx="409">
                  <c:v>-47.711704655669678</c:v>
                </c:pt>
                <c:pt idx="410">
                  <c:v>-48.191386875672144</c:v>
                </c:pt>
                <c:pt idx="411">
                  <c:v>-48.674266421618597</c:v>
                </c:pt>
                <c:pt idx="412">
                  <c:v>-49.160369024088432</c:v>
                </c:pt>
                <c:pt idx="413">
                  <c:v>-49.649719454001485</c:v>
                </c:pt>
                <c:pt idx="414">
                  <c:v>-50.142341411934403</c:v>
                </c:pt>
                <c:pt idx="415">
                  <c:v>-50.638257421588051</c:v>
                </c:pt>
                <c:pt idx="416">
                  <c:v>-51.137488727891565</c:v>
                </c:pt>
                <c:pt idx="417">
                  <c:v>-51.640055200162948</c:v>
                </c:pt>
                <c:pt idx="418">
                  <c:v>-52.145975240672279</c:v>
                </c:pt>
                <c:pt idx="419">
                  <c:v>-52.655265698881578</c:v>
                </c:pt>
                <c:pt idx="420">
                  <c:v>-53.16794179155076</c:v>
                </c:pt>
                <c:pt idx="421">
                  <c:v>-53.684017028820222</c:v>
                </c:pt>
                <c:pt idx="422">
                  <c:v>-54.203503146292022</c:v>
                </c:pt>
                <c:pt idx="423">
                  <c:v>-54.726410043061009</c:v>
                </c:pt>
                <c:pt idx="424">
                  <c:v>-55.252745725549133</c:v>
                </c:pt>
                <c:pt idx="425">
                  <c:v>-55.782516256936617</c:v>
                </c:pt>
                <c:pt idx="426">
                  <c:v>-56.315725711906332</c:v>
                </c:pt>
                <c:pt idx="427">
                  <c:v>-56.852376136351324</c:v>
                </c:pt>
                <c:pt idx="428">
                  <c:v>-57.39246751164935</c:v>
                </c:pt>
                <c:pt idx="429">
                  <c:v>-57.935997723052765</c:v>
                </c:pt>
                <c:pt idx="430">
                  <c:v>-58.482962531717732</c:v>
                </c:pt>
                <c:pt idx="431">
                  <c:v>-59.033355549866585</c:v>
                </c:pt>
                <c:pt idx="432">
                  <c:v>-59.587168218571108</c:v>
                </c:pt>
                <c:pt idx="433">
                  <c:v>-60.144389787646588</c:v>
                </c:pt>
                <c:pt idx="434">
                  <c:v>-60.705007297158751</c:v>
                </c:pt>
                <c:pt idx="435">
                  <c:v>-61.26900556007697</c:v>
                </c:pt>
                <c:pt idx="436">
                  <c:v>-61.836367145645184</c:v>
                </c:pt>
                <c:pt idx="437">
                  <c:v>-62.407072363093164</c:v>
                </c:pt>
                <c:pt idx="438">
                  <c:v>-62.981099245372945</c:v>
                </c:pt>
                <c:pt idx="439">
                  <c:v>-63.558423532676599</c:v>
                </c:pt>
                <c:pt idx="440">
                  <c:v>-64.139018655569885</c:v>
                </c:pt>
                <c:pt idx="441">
                  <c:v>-64.722855717662299</c:v>
                </c:pt>
                <c:pt idx="442">
                  <c:v>-65.309903477823752</c:v>
                </c:pt>
                <c:pt idx="443">
                  <c:v>-65.90012833205077</c:v>
                </c:pt>
                <c:pt idx="444">
                  <c:v>-66.49349429517909</c:v>
                </c:pt>
                <c:pt idx="445">
                  <c:v>-67.089962982732473</c:v>
                </c:pt>
                <c:pt idx="446">
                  <c:v>-67.689493593287722</c:v>
                </c:pt>
                <c:pt idx="447">
                  <c:v>-68.292042891818426</c:v>
                </c:pt>
                <c:pt idx="448">
                  <c:v>-68.897565194562418</c:v>
                </c:pt>
                <c:pt idx="449">
                  <c:v>-69.506012356024854</c:v>
                </c:pt>
                <c:pt idx="450">
                  <c:v>-70.117333758790295</c:v>
                </c:pt>
                <c:pt idx="451">
                  <c:v>-70.731476306865972</c:v>
                </c:pt>
                <c:pt idx="452">
                  <c:v>-71.348384423315736</c:v>
                </c:pt>
                <c:pt idx="453">
                  <c:v>-71.968000052967454</c:v>
                </c:pt>
                <c:pt idx="454">
                  <c:v>-72.590262670986419</c:v>
                </c:pt>
                <c:pt idx="455">
                  <c:v>-73.215109298102604</c:v>
                </c:pt>
                <c:pt idx="456">
                  <c:v>-73.842474523261501</c:v>
                </c:pt>
                <c:pt idx="457">
                  <c:v>-74.472290534434322</c:v>
                </c:pt>
                <c:pt idx="458">
                  <c:v>-75.104487158277237</c:v>
                </c:pt>
                <c:pt idx="459">
                  <c:v>-75.738991909267853</c:v>
                </c:pt>
                <c:pt idx="460">
                  <c:v>-76.375730048876363</c:v>
                </c:pt>
                <c:pt idx="461">
                  <c:v>-77.014624655242883</c:v>
                </c:pt>
                <c:pt idx="462">
                  <c:v>-77.655596703741438</c:v>
                </c:pt>
                <c:pt idx="463">
                  <c:v>-78.298565158704761</c:v>
                </c:pt>
                <c:pt idx="464">
                  <c:v>-78.943447076478776</c:v>
                </c:pt>
                <c:pt idx="465">
                  <c:v>-79.590157719857189</c:v>
                </c:pt>
                <c:pt idx="466">
                  <c:v>-80.238610683826906</c:v>
                </c:pt>
                <c:pt idx="467">
                  <c:v>-80.888718032444515</c:v>
                </c:pt>
                <c:pt idx="468">
                  <c:v>-81.540390446521712</c:v>
                </c:pt>
                <c:pt idx="469">
                  <c:v>-82.193537381699883</c:v>
                </c:pt>
                <c:pt idx="470">
                  <c:v>-82.848067236362738</c:v>
                </c:pt>
                <c:pt idx="471">
                  <c:v>-83.503887528727262</c:v>
                </c:pt>
                <c:pt idx="472">
                  <c:v>-84.160905082345593</c:v>
                </c:pt>
                <c:pt idx="473">
                  <c:v>-84.819026219151141</c:v>
                </c:pt>
                <c:pt idx="474">
                  <c:v>-85.478156959087471</c:v>
                </c:pt>
                <c:pt idx="475">
                  <c:v>-86.138203225280051</c:v>
                </c:pt>
                <c:pt idx="476">
                  <c:v>-86.799071053633966</c:v>
                </c:pt>
                <c:pt idx="477">
                  <c:v>-87.460666805683644</c:v>
                </c:pt>
                <c:pt idx="478">
                  <c:v>-88.122897383466579</c:v>
                </c:pt>
                <c:pt idx="479">
                  <c:v>-88.785670445158885</c:v>
                </c:pt>
                <c:pt idx="480">
                  <c:v>-89.448894620183211</c:v>
                </c:pt>
                <c:pt idx="481">
                  <c:v>-90.112479722489226</c:v>
                </c:pt>
                <c:pt idx="482">
                  <c:v>-90.77633696070427</c:v>
                </c:pt>
                <c:pt idx="483">
                  <c:v>-91.440379143869336</c:v>
                </c:pt>
                <c:pt idx="484">
                  <c:v>-92.104520881498786</c:v>
                </c:pt>
                <c:pt idx="485">
                  <c:v>-92.768678776741183</c:v>
                </c:pt>
                <c:pt idx="486">
                  <c:v>-93.432771611472276</c:v>
                </c:pt>
                <c:pt idx="487">
                  <c:v>-94.096720522209523</c:v>
                </c:pt>
                <c:pt idx="488">
                  <c:v>-94.760449165813583</c:v>
                </c:pt>
                <c:pt idx="489">
                  <c:v>-95.423883874025378</c:v>
                </c:pt>
                <c:pt idx="490">
                  <c:v>-96.086953795978673</c:v>
                </c:pt>
                <c:pt idx="491">
                  <c:v>-96.749591027930308</c:v>
                </c:pt>
                <c:pt idx="492">
                  <c:v>-97.41173072955759</c:v>
                </c:pt>
                <c:pt idx="493">
                  <c:v>-98.073311226285185</c:v>
                </c:pt>
                <c:pt idx="494">
                  <c:v>-98.734274097223803</c:v>
                </c:pt>
                <c:pt idx="495">
                  <c:v>-99.394564248422043</c:v>
                </c:pt>
                <c:pt idx="496">
                  <c:v>-100.05412997125651</c:v>
                </c:pt>
                <c:pt idx="497">
                  <c:v>-100.71292298590714</c:v>
                </c:pt>
                <c:pt idx="498">
                  <c:v>-101.3708984699887</c:v>
                </c:pt>
                <c:pt idx="499">
                  <c:v>-102.02801507252272</c:v>
                </c:pt>
                <c:pt idx="500">
                  <c:v>-102.6842349135534</c:v>
                </c:pt>
                <c:pt idx="501">
                  <c:v>-103.33952356981595</c:v>
                </c:pt>
                <c:pt idx="502">
                  <c:v>-103.9938500469693</c:v>
                </c:pt>
                <c:pt idx="503">
                  <c:v>-104.64718673899614</c:v>
                </c:pt>
                <c:pt idx="504">
                  <c:v>-105.29950937546053</c:v>
                </c:pt>
                <c:pt idx="505">
                  <c:v>-105.95079695738438</c:v>
                </c:pt>
                <c:pt idx="506">
                  <c:v>-106.60103168257149</c:v>
                </c:pt>
                <c:pt idx="507">
                  <c:v>-107.25019886125705</c:v>
                </c:pt>
                <c:pt idx="508">
                  <c:v>-107.89828682300671</c:v>
                </c:pt>
                <c:pt idx="509">
                  <c:v>-108.54528681581144</c:v>
                </c:pt>
                <c:pt idx="510">
                  <c:v>-109.19119289836027</c:v>
                </c:pt>
                <c:pt idx="511">
                  <c:v>-109.83600182645691</c:v>
                </c:pt>
                <c:pt idx="512">
                  <c:v>-110.47971293456732</c:v>
                </c:pt>
                <c:pt idx="513">
                  <c:v>-111.12232801345894</c:v>
                </c:pt>
                <c:pt idx="514">
                  <c:v>-111.76385118487801</c:v>
                </c:pt>
                <c:pt idx="515">
                  <c:v>-112.40428877417801</c:v>
                </c:pt>
                <c:pt idx="516">
                  <c:v>-113.04364918177784</c:v>
                </c:pt>
                <c:pt idx="517">
                  <c:v>-113.68194275428414</c:v>
                </c:pt>
                <c:pt idx="518">
                  <c:v>-114.31918165606365</c:v>
                </c:pt>
                <c:pt idx="519">
                  <c:v>-114.95537974199863</c:v>
                </c:pt>
                <c:pt idx="520">
                  <c:v>-115.59055243210018</c:v>
                </c:pt>
                <c:pt idx="521">
                  <c:v>-116.2247165885973</c:v>
                </c:pt>
                <c:pt idx="522">
                  <c:v>-116.85789039605885</c:v>
                </c:pt>
                <c:pt idx="523">
                  <c:v>-117.49009324504185</c:v>
                </c:pt>
                <c:pt idx="524">
                  <c:v>-118.1213456197011</c:v>
                </c:pt>
                <c:pt idx="525">
                  <c:v>-118.7516689897345</c:v>
                </c:pt>
                <c:pt idx="526">
                  <c:v>-119.38108570697891</c:v>
                </c:pt>
                <c:pt idx="527">
                  <c:v>-120.00961890691498</c:v>
                </c:pt>
                <c:pt idx="528">
                  <c:v>-120.63729241528713</c:v>
                </c:pt>
                <c:pt idx="529">
                  <c:v>-121.2641306599908</c:v>
                </c:pt>
                <c:pt idx="530">
                  <c:v>-121.89015858833585</c:v>
                </c:pt>
                <c:pt idx="531">
                  <c:v>-122.51540158974591</c:v>
                </c:pt>
                <c:pt idx="532">
                  <c:v>-123.13988542391658</c:v>
                </c:pt>
                <c:pt idx="533">
                  <c:v>-123.76363615441738</c:v>
                </c:pt>
                <c:pt idx="534">
                  <c:v>-124.3866800876893</c:v>
                </c:pt>
                <c:pt idx="535">
                  <c:v>-125.00904371736058</c:v>
                </c:pt>
                <c:pt idx="536">
                  <c:v>-125.63075367377779</c:v>
                </c:pt>
                <c:pt idx="537">
                  <c:v>-126.25183667862694</c:v>
                </c:pt>
                <c:pt idx="538">
                  <c:v>-126.87231950450084</c:v>
                </c:pt>
                <c:pt idx="539">
                  <c:v>-127.49222893925277</c:v>
                </c:pt>
                <c:pt idx="540">
                  <c:v>-128.11159175496533</c:v>
                </c:pt>
                <c:pt idx="541">
                  <c:v>-128.7304346813504</c:v>
                </c:pt>
                <c:pt idx="542">
                  <c:v>-129.34878438339169</c:v>
                </c:pt>
                <c:pt idx="543">
                  <c:v>-129.96666744303508</c:v>
                </c:pt>
                <c:pt idx="544">
                  <c:v>-130.58411034472837</c:v>
                </c:pt>
                <c:pt idx="545">
                  <c:v>-131.20113946461058</c:v>
                </c:pt>
                <c:pt idx="546">
                  <c:v>-131.81778106315249</c:v>
                </c:pt>
                <c:pt idx="547">
                  <c:v>-132.43406128105096</c:v>
                </c:pt>
                <c:pt idx="548">
                  <c:v>-133.05000613818029</c:v>
                </c:pt>
                <c:pt idx="549">
                  <c:v>-133.66564153541242</c:v>
                </c:pt>
                <c:pt idx="550">
                  <c:v>-134.28099325911612</c:v>
                </c:pt>
                <c:pt idx="551">
                  <c:v>-134.8960869881567</c:v>
                </c:pt>
                <c:pt idx="552">
                  <c:v>-135.51094830321432</c:v>
                </c:pt>
                <c:pt idx="553">
                  <c:v>-136.12560269826025</c:v>
                </c:pt>
                <c:pt idx="554">
                  <c:v>-136.74007559401483</c:v>
                </c:pt>
                <c:pt idx="555">
                  <c:v>-137.35439235323557</c:v>
                </c:pt>
                <c:pt idx="556">
                  <c:v>-137.96857829768203</c:v>
                </c:pt>
                <c:pt idx="557">
                  <c:v>-138.5826587266061</c:v>
                </c:pt>
                <c:pt idx="558">
                  <c:v>-139.19665893663071</c:v>
                </c:pt>
                <c:pt idx="559">
                  <c:v>-139.81060424287659</c:v>
                </c:pt>
                <c:pt idx="560">
                  <c:v>-140.42452000120562</c:v>
                </c:pt>
                <c:pt idx="561">
                  <c:v>-141.03843163145359</c:v>
                </c:pt>
                <c:pt idx="562">
                  <c:v>-141.65236464152616</c:v>
                </c:pt>
                <c:pt idx="563">
                  <c:v>-142.26634465223793</c:v>
                </c:pt>
                <c:pt idx="564">
                  <c:v>-142.88039742277522</c:v>
                </c:pt>
                <c:pt idx="565">
                  <c:v>-143.49454887666468</c:v>
                </c:pt>
                <c:pt idx="566">
                  <c:v>-144.10882512813242</c:v>
                </c:pt>
                <c:pt idx="567">
                  <c:v>-144.72325250873934</c:v>
                </c:pt>
                <c:pt idx="568">
                  <c:v>-145.33785759417435</c:v>
                </c:pt>
                <c:pt idx="569">
                  <c:v>-145.95266723109285</c:v>
                </c:pt>
                <c:pt idx="570">
                  <c:v>-146.56770856387976</c:v>
                </c:pt>
                <c:pt idx="571">
                  <c:v>-147.18300906121948</c:v>
                </c:pt>
                <c:pt idx="572">
                  <c:v>-147.79859654234994</c:v>
                </c:pt>
                <c:pt idx="573">
                  <c:v>-148.41449920287448</c:v>
                </c:pt>
                <c:pt idx="574">
                  <c:v>-149.03074564000283</c:v>
                </c:pt>
                <c:pt idx="575">
                  <c:v>-149.64736487708797</c:v>
                </c:pt>
                <c:pt idx="576">
                  <c:v>-150.26438638731869</c:v>
                </c:pt>
                <c:pt idx="577">
                  <c:v>-150.88184011642522</c:v>
                </c:pt>
                <c:pt idx="578">
                  <c:v>-151.49975650424835</c:v>
                </c:pt>
                <c:pt idx="579">
                  <c:v>-152.11816650501561</c:v>
                </c:pt>
                <c:pt idx="580">
                  <c:v>-152.73710160616457</c:v>
                </c:pt>
                <c:pt idx="581">
                  <c:v>-153.35659384554356</c:v>
                </c:pt>
                <c:pt idx="582">
                  <c:v>-153.9766758268176</c:v>
                </c:pt>
                <c:pt idx="583">
                  <c:v>-154.59738073289893</c:v>
                </c:pt>
                <c:pt idx="584">
                  <c:v>-155.21874233721553</c:v>
                </c:pt>
                <c:pt idx="585">
                  <c:v>-155.84079501262693</c:v>
                </c:pt>
                <c:pt idx="586">
                  <c:v>-156.4635737377919</c:v>
                </c:pt>
                <c:pt idx="587">
                  <c:v>-157.08711410078644</c:v>
                </c:pt>
                <c:pt idx="588">
                  <c:v>-157.71145229976867</c:v>
                </c:pt>
                <c:pt idx="589">
                  <c:v>-158.33662514048734</c:v>
                </c:pt>
                <c:pt idx="590">
                  <c:v>-158.96267003042379</c:v>
                </c:pt>
                <c:pt idx="591">
                  <c:v>-159.58962496936431</c:v>
                </c:pt>
                <c:pt idx="592">
                  <c:v>-160.21752853620046</c:v>
                </c:pt>
                <c:pt idx="593">
                  <c:v>-160.84641987175559</c:v>
                </c:pt>
                <c:pt idx="594">
                  <c:v>-161.4763386574482</c:v>
                </c:pt>
                <c:pt idx="595">
                  <c:v>-162.10732508960797</c:v>
                </c:pt>
                <c:pt idx="596">
                  <c:v>-162.73941984927086</c:v>
                </c:pt>
                <c:pt idx="597">
                  <c:v>-163.3726640673037</c:v>
                </c:pt>
                <c:pt idx="598">
                  <c:v>-164.00709928470678</c:v>
                </c:pt>
                <c:pt idx="599">
                  <c:v>-164.6427674079865</c:v>
                </c:pt>
                <c:pt idx="600">
                  <c:v>-165.27971065949552</c:v>
                </c:pt>
                <c:pt idx="601">
                  <c:v>-165.917971522676</c:v>
                </c:pt>
                <c:pt idx="602">
                  <c:v>-166.55759268216627</c:v>
                </c:pt>
                <c:pt idx="603">
                  <c:v>-167.19861695876926</c:v>
                </c:pt>
                <c:pt idx="604">
                  <c:v>-167.84108723931359</c:v>
                </c:pt>
                <c:pt idx="605">
                  <c:v>-168.48504640148408</c:v>
                </c:pt>
                <c:pt idx="606">
                  <c:v>-169.13053723373787</c:v>
                </c:pt>
                <c:pt idx="607">
                  <c:v>-169.77760235046941</c:v>
                </c:pt>
                <c:pt idx="608">
                  <c:v>-170.42628410263779</c:v>
                </c:pt>
                <c:pt idx="609">
                  <c:v>-171.07662448411918</c:v>
                </c:pt>
                <c:pt idx="610">
                  <c:v>-171.72866503409693</c:v>
                </c:pt>
                <c:pt idx="611">
                  <c:v>-172.38244673586067</c:v>
                </c:pt>
                <c:pt idx="612">
                  <c:v>-173.03800991243156</c:v>
                </c:pt>
                <c:pt idx="613">
                  <c:v>-173.69539411948838</c:v>
                </c:pt>
                <c:pt idx="614">
                  <c:v>-174.35463803611748</c:v>
                </c:pt>
                <c:pt idx="615">
                  <c:v>-175.01577935396145</c:v>
                </c:pt>
                <c:pt idx="616">
                  <c:v>-175.67885466538144</c:v>
                </c:pt>
                <c:pt idx="617">
                  <c:v>-176.34389935129769</c:v>
                </c:pt>
                <c:pt idx="618">
                  <c:v>-177.01094746940194</c:v>
                </c:pt>
                <c:pt idx="619">
                  <c:v>-177.68003164347272</c:v>
                </c:pt>
                <c:pt idx="620">
                  <c:v>-178.3511829545439</c:v>
                </c:pt>
                <c:pt idx="621">
                  <c:v>-179.02443083469831</c:v>
                </c:pt>
                <c:pt idx="622">
                  <c:v>-179.69980296426314</c:v>
                </c:pt>
                <c:pt idx="623">
                  <c:v>-180.37732517318781</c:v>
                </c:pt>
                <c:pt idx="624">
                  <c:v>-181.05702134737334</c:v>
                </c:pt>
                <c:pt idx="625">
                  <c:v>-181.73891334070387</c:v>
                </c:pt>
                <c:pt idx="626">
                  <c:v>-182.4230208935067</c:v>
                </c:pt>
                <c:pt idx="627">
                  <c:v>-183.10936155812306</c:v>
                </c:pt>
                <c:pt idx="628">
                  <c:v>-183.79795063223398</c:v>
                </c:pt>
                <c:pt idx="629">
                  <c:v>-184.48880110051815</c:v>
                </c:pt>
                <c:pt idx="630">
                  <c:v>-185.18192358516822</c:v>
                </c:pt>
                <c:pt idx="631">
                  <c:v>-185.87732630570724</c:v>
                </c:pt>
                <c:pt idx="632">
                  <c:v>-186.57501504847909</c:v>
                </c:pt>
                <c:pt idx="633">
                  <c:v>-187.27499314609605</c:v>
                </c:pt>
                <c:pt idx="634">
                  <c:v>-187.97726146704125</c:v>
                </c:pt>
                <c:pt idx="635">
                  <c:v>-188.68181841553428</c:v>
                </c:pt>
                <c:pt idx="636">
                  <c:v>-189.38865994167151</c:v>
                </c:pt>
                <c:pt idx="637">
                  <c:v>-190.09777956176532</c:v>
                </c:pt>
                <c:pt idx="638">
                  <c:v>-190.80916838870479</c:v>
                </c:pt>
                <c:pt idx="639">
                  <c:v>-191.52281517208962</c:v>
                </c:pt>
                <c:pt idx="640">
                  <c:v>-192.23870634778453</c:v>
                </c:pt>
                <c:pt idx="641">
                  <c:v>-192.95682609646363</c:v>
                </c:pt>
                <c:pt idx="642">
                  <c:v>-193.67715641066852</c:v>
                </c:pt>
                <c:pt idx="643">
                  <c:v>-194.39967716979325</c:v>
                </c:pt>
                <c:pt idx="644">
                  <c:v>-195.12436622238818</c:v>
                </c:pt>
                <c:pt idx="645">
                  <c:v>-195.85119947510788</c:v>
                </c:pt>
                <c:pt idx="646">
                  <c:v>-196.58015098759296</c:v>
                </c:pt>
                <c:pt idx="647">
                  <c:v>-197.31119307254497</c:v>
                </c:pt>
                <c:pt idx="648">
                  <c:v>-198.04429640023378</c:v>
                </c:pt>
                <c:pt idx="649">
                  <c:v>-198.7794301066632</c:v>
                </c:pt>
                <c:pt idx="650">
                  <c:v>-199.51656190462057</c:v>
                </c:pt>
                <c:pt idx="651">
                  <c:v>-200.25565819684354</c:v>
                </c:pt>
                <c:pt idx="652">
                  <c:v>-200.99668419055018</c:v>
                </c:pt>
                <c:pt idx="653">
                  <c:v>-201.73960401260263</c:v>
                </c:pt>
                <c:pt idx="654">
                  <c:v>-202.48438082460353</c:v>
                </c:pt>
                <c:pt idx="655">
                  <c:v>-203.23097693726032</c:v>
                </c:pt>
                <c:pt idx="656">
                  <c:v>-203.97935392339485</c:v>
                </c:pt>
                <c:pt idx="657">
                  <c:v>-204.72947272901536</c:v>
                </c:pt>
                <c:pt idx="658">
                  <c:v>-205.48129378192348</c:v>
                </c:pt>
                <c:pt idx="659">
                  <c:v>-206.23477709737239</c:v>
                </c:pt>
                <c:pt idx="660">
                  <c:v>-206.98988238035074</c:v>
                </c:pt>
                <c:pt idx="661">
                  <c:v>-207.74656912411456</c:v>
                </c:pt>
                <c:pt idx="662">
                  <c:v>-208.50479670464603</c:v>
                </c:pt>
                <c:pt idx="663">
                  <c:v>-209.26452447076935</c:v>
                </c:pt>
                <c:pt idx="664">
                  <c:v>-210.02571182970121</c:v>
                </c:pt>
                <c:pt idx="665">
                  <c:v>-210.78831832787156</c:v>
                </c:pt>
                <c:pt idx="666">
                  <c:v>-211.55230372688516</c:v>
                </c:pt>
                <c:pt idx="667">
                  <c:v>-212.31762807454902</c:v>
                </c:pt>
                <c:pt idx="668">
                  <c:v>-213.08425177092553</c:v>
                </c:pt>
                <c:pt idx="669">
                  <c:v>-213.85213562941252</c:v>
                </c:pt>
                <c:pt idx="670">
                  <c:v>-214.62124093288361</c:v>
                </c:pt>
                <c:pt idx="671">
                  <c:v>-215.39152948495712</c:v>
                </c:pt>
                <c:pt idx="672">
                  <c:v>-216.16296365648438</c:v>
                </c:pt>
                <c:pt idx="673">
                  <c:v>-216.93550642737864</c:v>
                </c:pt>
                <c:pt idx="674">
                  <c:v>-217.70912142392152</c:v>
                </c:pt>
                <c:pt idx="675">
                  <c:v>-218.4837729517067</c:v>
                </c:pt>
                <c:pt idx="676">
                  <c:v>-219.25942602439159</c:v>
                </c:pt>
                <c:pt idx="677">
                  <c:v>-220.03604638844075</c:v>
                </c:pt>
                <c:pt idx="678">
                  <c:v>-220.81360054405593</c:v>
                </c:pt>
                <c:pt idx="679">
                  <c:v>-221.59205576249161</c:v>
                </c:pt>
                <c:pt idx="680">
                  <c:v>-222.37138009996028</c:v>
                </c:pt>
                <c:pt idx="681">
                  <c:v>-223.15154240833664</c:v>
                </c:pt>
                <c:pt idx="682">
                  <c:v>-223.93251234286021</c:v>
                </c:pt>
                <c:pt idx="683">
                  <c:v>-224.71426036705805</c:v>
                </c:pt>
                <c:pt idx="684">
                  <c:v>-225.49675775507075</c:v>
                </c:pt>
                <c:pt idx="685">
                  <c:v>-226.27997659159607</c:v>
                </c:pt>
                <c:pt idx="686">
                  <c:v>-227.06388976963831</c:v>
                </c:pt>
                <c:pt idx="687">
                  <c:v>-227.84847098625147</c:v>
                </c:pt>
                <c:pt idx="688">
                  <c:v>-228.6336947364602</c:v>
                </c:pt>
                <c:pt idx="689">
                  <c:v>-229.41953630553022</c:v>
                </c:pt>
                <c:pt idx="690">
                  <c:v>-230.20597175975587</c:v>
                </c:pt>
                <c:pt idx="691">
                  <c:v>-230.99297793592322</c:v>
                </c:pt>
                <c:pt idx="692">
                  <c:v>-231.78053242959848</c:v>
                </c:pt>
                <c:pt idx="693">
                  <c:v>-232.56861358238308</c:v>
                </c:pt>
                <c:pt idx="694">
                  <c:v>-233.35720046826924</c:v>
                </c:pt>
                <c:pt idx="695">
                  <c:v>-234.14627287922056</c:v>
                </c:pt>
                <c:pt idx="696">
                  <c:v>-234.93581131009361</c:v>
                </c:pt>
                <c:pt idx="697">
                  <c:v>-235.7257969430097</c:v>
                </c:pt>
                <c:pt idx="698">
                  <c:v>-236.5162116312768</c:v>
                </c:pt>
                <c:pt idx="699">
                  <c:v>-237.30703788295369</c:v>
                </c:pt>
                <c:pt idx="700">
                  <c:v>-238.09825884414298</c:v>
                </c:pt>
                <c:pt idx="701">
                  <c:v>-238.88985828209039</c:v>
                </c:pt>
                <c:pt idx="702">
                  <c:v>-239.68182056816158</c:v>
                </c:pt>
                <c:pt idx="703">
                  <c:v>-240.47413066076143</c:v>
                </c:pt>
                <c:pt idx="704">
                  <c:v>-241.26677408825594</c:v>
                </c:pt>
                <c:pt idx="705">
                  <c:v>-242.05973693194835</c:v>
                </c:pt>
                <c:pt idx="706">
                  <c:v>-242.85300580915634</c:v>
                </c:pt>
                <c:pt idx="707">
                  <c:v>-243.64656785643626</c:v>
                </c:pt>
                <c:pt idx="708">
                  <c:v>-244.44041071298847</c:v>
                </c:pt>
                <c:pt idx="709">
                  <c:v>-245.23452250427894</c:v>
                </c:pt>
                <c:pt idx="710">
                  <c:v>-246.02889182590619</c:v>
                </c:pt>
                <c:pt idx="711">
                  <c:v>-246.82350772773844</c:v>
                </c:pt>
                <c:pt idx="712">
                  <c:v>-247.61835969834365</c:v>
                </c:pt>
                <c:pt idx="713">
                  <c:v>-248.41343764972913</c:v>
                </c:pt>
                <c:pt idx="714">
                  <c:v>-249.20873190240974</c:v>
                </c:pt>
                <c:pt idx="715">
                  <c:v>-250.00423317081265</c:v>
                </c:pt>
                <c:pt idx="716">
                  <c:v>-250.79993254903471</c:v>
                </c:pt>
                <c:pt idx="717">
                  <c:v>-251.59582149695538</c:v>
                </c:pt>
                <c:pt idx="718">
                  <c:v>-252.39189182671402</c:v>
                </c:pt>
                <c:pt idx="719">
                  <c:v>-253.188135689555</c:v>
                </c:pt>
                <c:pt idx="720">
                  <c:v>-253.98454556304321</c:v>
                </c:pt>
                <c:pt idx="721">
                  <c:v>-254.78111423865062</c:v>
                </c:pt>
                <c:pt idx="722">
                  <c:v>-255.57783480971318</c:v>
                </c:pt>
                <c:pt idx="723">
                  <c:v>-256.37470065975725</c:v>
                </c:pt>
                <c:pt idx="724">
                  <c:v>-257.17170545119302</c:v>
                </c:pt>
                <c:pt idx="725">
                  <c:v>-257.96884311436747</c:v>
                </c:pt>
                <c:pt idx="726">
                  <c:v>-258.76610783698129</c:v>
                </c:pt>
                <c:pt idx="727">
                  <c:v>-259.56349405385419</c:v>
                </c:pt>
                <c:pt idx="728">
                  <c:v>-260.36099643703841</c:v>
                </c:pt>
                <c:pt idx="729">
                  <c:v>-261.15860988627441</c:v>
                </c:pt>
                <c:pt idx="730">
                  <c:v>-261.95632951977927</c:v>
                </c:pt>
                <c:pt idx="731">
                  <c:v>-262.75415066536374</c:v>
                </c:pt>
                <c:pt idx="732">
                  <c:v>-263.55206885186669</c:v>
                </c:pt>
                <c:pt idx="733">
                  <c:v>-264.35007980090313</c:v>
                </c:pt>
                <c:pt idx="734">
                  <c:v>-265.14817941891533</c:v>
                </c:pt>
                <c:pt idx="735">
                  <c:v>-265.94636378951964</c:v>
                </c:pt>
                <c:pt idx="736">
                  <c:v>-266.74462916614203</c:v>
                </c:pt>
                <c:pt idx="737">
                  <c:v>-267.54297196493178</c:v>
                </c:pt>
                <c:pt idx="738">
                  <c:v>-268.3413887579469</c:v>
                </c:pt>
                <c:pt idx="739">
                  <c:v>-269.13987626660406</c:v>
                </c:pt>
                <c:pt idx="740">
                  <c:v>-269.938431355381</c:v>
                </c:pt>
                <c:pt idx="741">
                  <c:v>-270.7370510257681</c:v>
                </c:pt>
                <c:pt idx="742">
                  <c:v>-271.53573241045717</c:v>
                </c:pt>
                <c:pt idx="743">
                  <c:v>-272.33447276776144</c:v>
                </c:pt>
                <c:pt idx="744">
                  <c:v>-273.13326947626035</c:v>
                </c:pt>
                <c:pt idx="745">
                  <c:v>-273.93212002965709</c:v>
                </c:pt>
                <c:pt idx="746">
                  <c:v>-274.73102203184595</c:v>
                </c:pt>
                <c:pt idx="747">
                  <c:v>-275.5299731921798</c:v>
                </c:pt>
                <c:pt idx="748">
                  <c:v>-276.3289713209312</c:v>
                </c:pt>
                <c:pt idx="749">
                  <c:v>-277.12801432493916</c:v>
                </c:pt>
                <c:pt idx="750">
                  <c:v>-277.92710020343611</c:v>
                </c:pt>
                <c:pt idx="751">
                  <c:v>-278.72622704404756</c:v>
                </c:pt>
                <c:pt idx="752">
                  <c:v>-279.52539301895774</c:v>
                </c:pt>
                <c:pt idx="753">
                  <c:v>-280.32459638123652</c:v>
                </c:pt>
                <c:pt idx="754">
                  <c:v>-281.12383546131809</c:v>
                </c:pt>
                <c:pt idx="755">
                  <c:v>-281.92310866362982</c:v>
                </c:pt>
                <c:pt idx="756">
                  <c:v>-282.7224144633617</c:v>
                </c:pt>
                <c:pt idx="757">
                  <c:v>-283.5217514033738</c:v>
                </c:pt>
                <c:pt idx="758">
                  <c:v>-284.32111809123404</c:v>
                </c:pt>
                <c:pt idx="759">
                  <c:v>-285.12051319638158</c:v>
                </c:pt>
                <c:pt idx="760">
                  <c:v>-285.91993544741297</c:v>
                </c:pt>
                <c:pt idx="761">
                  <c:v>-286.71938362948276</c:v>
                </c:pt>
                <c:pt idx="762">
                  <c:v>-287.51885658181573</c:v>
                </c:pt>
                <c:pt idx="763">
                  <c:v>-288.31835319532718</c:v>
                </c:pt>
                <c:pt idx="764">
                  <c:v>-289.11787241034421</c:v>
                </c:pt>
                <c:pt idx="765">
                  <c:v>-289.91741321442623</c:v>
                </c:pt>
                <c:pt idx="766">
                  <c:v>-290.71697464027955</c:v>
                </c:pt>
                <c:pt idx="767">
                  <c:v>-291.51655576376248</c:v>
                </c:pt>
                <c:pt idx="768">
                  <c:v>-292.31615570197653</c:v>
                </c:pt>
                <c:pt idx="769">
                  <c:v>-293.11577361143952</c:v>
                </c:pt>
                <c:pt idx="770">
                  <c:v>-293.91540868634246</c:v>
                </c:pt>
                <c:pt idx="771">
                  <c:v>-294.71506015687697</c:v>
                </c:pt>
                <c:pt idx="772">
                  <c:v>-295.51472728763952</c:v>
                </c:pt>
                <c:pt idx="773">
                  <c:v>-296.31440937610392</c:v>
                </c:pt>
                <c:pt idx="774">
                  <c:v>-297.11410575116071</c:v>
                </c:pt>
                <c:pt idx="775">
                  <c:v>-297.91381577172137</c:v>
                </c:pt>
                <c:pt idx="776">
                  <c:v>-298.7135388253829</c:v>
                </c:pt>
                <c:pt idx="777">
                  <c:v>-299.51327432715175</c:v>
                </c:pt>
                <c:pt idx="778">
                  <c:v>-300.31302171822358</c:v>
                </c:pt>
                <c:pt idx="779">
                  <c:v>-301.11278046481652</c:v>
                </c:pt>
                <c:pt idx="780">
                  <c:v>-301.91255005705693</c:v>
                </c:pt>
                <c:pt idx="781">
                  <c:v>-302.71233000791261</c:v>
                </c:pt>
                <c:pt idx="782">
                  <c:v>-303.51211985217486</c:v>
                </c:pt>
                <c:pt idx="783">
                  <c:v>-304.31191914548458</c:v>
                </c:pt>
                <c:pt idx="784">
                  <c:v>-305.11172746340105</c:v>
                </c:pt>
                <c:pt idx="785">
                  <c:v>-305.91154440051366</c:v>
                </c:pt>
                <c:pt idx="786">
                  <c:v>-306.7113695695906</c:v>
                </c:pt>
                <c:pt idx="787">
                  <c:v>-307.51120260076743</c:v>
                </c:pt>
                <c:pt idx="788">
                  <c:v>-308.31104314077061</c:v>
                </c:pt>
                <c:pt idx="789">
                  <c:v>-309.11089085217554</c:v>
                </c:pt>
                <c:pt idx="790">
                  <c:v>-309.91074541269785</c:v>
                </c:pt>
                <c:pt idx="791">
                  <c:v>-310.71060651451603</c:v>
                </c:pt>
                <c:pt idx="792">
                  <c:v>-311.51047386362404</c:v>
                </c:pt>
                <c:pt idx="793">
                  <c:v>-312.31034717921318</c:v>
                </c:pt>
                <c:pt idx="794">
                  <c:v>-313.11022619308119</c:v>
                </c:pt>
                <c:pt idx="795">
                  <c:v>-313.91011064906752</c:v>
                </c:pt>
                <c:pt idx="796">
                  <c:v>-314.71000030251355</c:v>
                </c:pt>
                <c:pt idx="797">
                  <c:v>-315.50989491974838</c:v>
                </c:pt>
                <c:pt idx="798">
                  <c:v>-316.3097942775953</c:v>
                </c:pt>
                <c:pt idx="799">
                  <c:v>-317.10969816290242</c:v>
                </c:pt>
                <c:pt idx="800">
                  <c:v>-317.90960637209218</c:v>
                </c:pt>
                <c:pt idx="801">
                  <c:v>-318.70951871073311</c:v>
                </c:pt>
                <c:pt idx="802">
                  <c:v>-319.50943499312882</c:v>
                </c:pt>
                <c:pt idx="803">
                  <c:v>-320.30935504192718</c:v>
                </c:pt>
                <c:pt idx="804">
                  <c:v>-321.10927868774445</c:v>
                </c:pt>
                <c:pt idx="805">
                  <c:v>-321.9092057688095</c:v>
                </c:pt>
                <c:pt idx="806">
                  <c:v>-322.70913613062129</c:v>
                </c:pt>
                <c:pt idx="807">
                  <c:v>-323.50906962562277</c:v>
                </c:pt>
                <c:pt idx="808">
                  <c:v>-324.30900611288899</c:v>
                </c:pt>
                <c:pt idx="809">
                  <c:v>-325.1089454578306</c:v>
                </c:pt>
                <c:pt idx="810">
                  <c:v>-325.90888753190495</c:v>
                </c:pt>
                <c:pt idx="811">
                  <c:v>-326.70883221235323</c:v>
                </c:pt>
                <c:pt idx="812">
                  <c:v>-327.50877938193247</c:v>
                </c:pt>
                <c:pt idx="813">
                  <c:v>-328.30872892866989</c:v>
                </c:pt>
                <c:pt idx="814">
                  <c:v>-329.10868074562973</c:v>
                </c:pt>
                <c:pt idx="815">
                  <c:v>-329.90863473068345</c:v>
                </c:pt>
                <c:pt idx="816">
                  <c:v>-330.70859078629445</c:v>
                </c:pt>
                <c:pt idx="817">
                  <c:v>-331.50854881931247</c:v>
                </c:pt>
                <c:pt idx="818">
                  <c:v>-332.30850874077635</c:v>
                </c:pt>
              </c:numCache>
            </c:numRef>
          </c:yVal>
          <c:smooth val="1"/>
          <c:extLst>
            <c:ext xmlns:c16="http://schemas.microsoft.com/office/drawing/2014/chart" uri="{C3380CC4-5D6E-409C-BE32-E72D297353CC}">
              <c16:uniqueId val="{00000003-3114-4D5C-ACDC-CBD9329D2D27}"/>
            </c:ext>
          </c:extLst>
        </c:ser>
        <c:dLbls>
          <c:showLegendKey val="0"/>
          <c:showVal val="0"/>
          <c:showCatName val="0"/>
          <c:showSerName val="0"/>
          <c:showPercent val="0"/>
          <c:showBubbleSize val="0"/>
        </c:dLbls>
        <c:axId val="18397440"/>
        <c:axId val="18411904"/>
      </c:scatterChart>
      <c:valAx>
        <c:axId val="18397440"/>
        <c:scaling>
          <c:logBase val="10"/>
          <c:orientation val="minMax"/>
          <c:max val="1000000"/>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18411904"/>
        <c:crossesAt val="0"/>
        <c:crossBetween val="midCat"/>
      </c:valAx>
      <c:valAx>
        <c:axId val="18411904"/>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en-US"/>
          </a:p>
        </c:txPr>
        <c:crossAx val="18397440"/>
        <c:crossesAt val="100"/>
        <c:crossBetween val="midCat"/>
        <c:majorUnit val="20"/>
      </c:valAx>
    </c:plotArea>
    <c:legend>
      <c:legendPos val="r"/>
      <c:layout>
        <c:manualLayout>
          <c:xMode val="edge"/>
          <c:yMode val="edge"/>
          <c:x val="0.77826960739441431"/>
          <c:y val="1.3386419255660314E-3"/>
          <c:w val="0.22062095877497018"/>
          <c:h val="0.27497518977870844"/>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Phase</a:t>
            </a:r>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0"/>
          <c:order val="0"/>
          <c:tx>
            <c:v>PowerStage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Sheet2!$AF$4:$AF$822</c:f>
              <c:numCache>
                <c:formatCode>0.0000</c:formatCode>
                <c:ptCount val="819"/>
                <c:pt idx="0">
                  <c:v>-1.3980394544933687</c:v>
                </c:pt>
                <c:pt idx="1">
                  <c:v>-1.4305912001797532</c:v>
                </c:pt>
                <c:pt idx="2">
                  <c:v>-1.4639002601156728</c:v>
                </c:pt>
                <c:pt idx="3">
                  <c:v>-1.4979842091524824</c:v>
                </c:pt>
                <c:pt idx="4">
                  <c:v>-1.5328610268516081</c:v>
                </c:pt>
                <c:pt idx="5">
                  <c:v>-1.5685491065789454</c:v>
                </c:pt>
                <c:pt idx="6">
                  <c:v>-1.6050672647874173</c:v>
                </c:pt>
                <c:pt idx="7">
                  <c:v>-1.6424347504903831</c:v>
                </c:pt>
                <c:pt idx="8">
                  <c:v>-1.6806712549285607</c:v>
                </c:pt>
                <c:pt idx="9">
                  <c:v>-1.7197969214330229</c:v>
                </c:pt>
                <c:pt idx="10">
                  <c:v>-1.7598323554867836</c:v>
                </c:pt>
                <c:pt idx="11">
                  <c:v>-1.8007986349873912</c:v>
                </c:pt>
                <c:pt idx="12">
                  <c:v>-1.8427173207128433</c:v>
                </c:pt>
                <c:pt idx="13">
                  <c:v>-1.8856104669930298</c:v>
                </c:pt>
                <c:pt idx="14">
                  <c:v>-1.9295006325887842</c:v>
                </c:pt>
                <c:pt idx="15">
                  <c:v>-1.9744108917804715</c:v>
                </c:pt>
                <c:pt idx="16">
                  <c:v>-2.0203648456679169</c:v>
                </c:pt>
                <c:pt idx="17">
                  <c:v>-2.0673866336832356</c:v>
                </c:pt>
                <c:pt idx="18">
                  <c:v>-2.1155009453180136</c:v>
                </c:pt>
                <c:pt idx="19">
                  <c:v>-2.1647330320659997</c:v>
                </c:pt>
                <c:pt idx="20">
                  <c:v>-2.2151087195822794</c:v>
                </c:pt>
                <c:pt idx="21">
                  <c:v>-2.2666544200596039</c:v>
                </c:pt>
                <c:pt idx="22">
                  <c:v>-2.3193971448223034</c:v>
                </c:pt>
                <c:pt idx="23">
                  <c:v>-2.3733645171378299</c:v>
                </c:pt>
                <c:pt idx="24">
                  <c:v>-2.4285847852457279</c:v>
                </c:pt>
                <c:pt idx="25">
                  <c:v>-2.4850868356033438</c:v>
                </c:pt>
                <c:pt idx="26">
                  <c:v>-2.5429002063472605</c:v>
                </c:pt>
                <c:pt idx="27">
                  <c:v>-2.6020551009689661</c:v>
                </c:pt>
                <c:pt idx="28">
                  <c:v>-2.6625824022027649</c:v>
                </c:pt>
                <c:pt idx="29">
                  <c:v>-2.7245136861234247</c:v>
                </c:pt>
                <c:pt idx="30">
                  <c:v>-2.7878812364505046</c:v>
                </c:pt>
                <c:pt idx="31">
                  <c:v>-2.8527180590556331</c:v>
                </c:pt>
                <c:pt idx="32">
                  <c:v>-2.9190578966683871</c:v>
                </c:pt>
                <c:pt idx="33">
                  <c:v>-2.9869352437756658</c:v>
                </c:pt>
                <c:pt idx="34">
                  <c:v>-3.0563853617086751</c:v>
                </c:pt>
                <c:pt idx="35">
                  <c:v>-3.127444293910802</c:v>
                </c:pt>
                <c:pt idx="36">
                  <c:v>-3.2001488813787247</c:v>
                </c:pt>
                <c:pt idx="37">
                  <c:v>-3.2745367782681276</c:v>
                </c:pt>
                <c:pt idx="38">
                  <c:v>-3.3506464676543319</c:v>
                </c:pt>
                <c:pt idx="39">
                  <c:v>-3.4285172774370336</c:v>
                </c:pt>
                <c:pt idx="40">
                  <c:v>-3.5081893963770283</c:v>
                </c:pt>
                <c:pt idx="41">
                  <c:v>-3.5897038902516187</c:v>
                </c:pt>
                <c:pt idx="42">
                  <c:v>-3.6731027181138347</c:v>
                </c:pt>
                <c:pt idx="43">
                  <c:v>-3.7584287486392176</c:v>
                </c:pt>
                <c:pt idx="44">
                  <c:v>-3.8457257765421615</c:v>
                </c:pt>
                <c:pt idx="45">
                  <c:v>-3.9350385390421549</c:v>
                </c:pt>
                <c:pt idx="46">
                  <c:v>-4.0264127323583425</c:v>
                </c:pt>
                <c:pt idx="47">
                  <c:v>-4.1198950282088518</c:v>
                </c:pt>
                <c:pt idx="48">
                  <c:v>-4.2155330902891626</c:v>
                </c:pt>
                <c:pt idx="49">
                  <c:v>-4.3133755907015363</c:v>
                </c:pt>
                <c:pt idx="50">
                  <c:v>-4.4134722263050552</c:v>
                </c:pt>
                <c:pt idx="51">
                  <c:v>-4.5158737349532387</c:v>
                </c:pt>
                <c:pt idx="52">
                  <c:v>-4.6206319115834065</c:v>
                </c:pt>
                <c:pt idx="53">
                  <c:v>-4.7277996241189708</c:v>
                </c:pt>
                <c:pt idx="54">
                  <c:v>-4.8374308291427628</c:v>
                </c:pt>
                <c:pt idx="55">
                  <c:v>-4.9495805872960297</c:v>
                </c:pt>
                <c:pt idx="56">
                  <c:v>-5.0643050783542751</c:v>
                </c:pt>
                <c:pt idx="57">
                  <c:v>-5.1816616159272169</c:v>
                </c:pt>
                <c:pt idx="58">
                  <c:v>-5.301708661726213</c:v>
                </c:pt>
                <c:pt idx="59">
                  <c:v>-5.4245058393381473</c:v>
                </c:pt>
                <c:pt idx="60">
                  <c:v>-5.5501139474402779</c:v>
                </c:pt>
                <c:pt idx="61">
                  <c:v>-5.6785949723857376</c:v>
                </c:pt>
                <c:pt idx="62">
                  <c:v>-5.8100121000843528</c:v>
                </c:pt>
                <c:pt idx="63">
                  <c:v>-5.9444297270979893</c:v>
                </c:pt>
                <c:pt idx="64">
                  <c:v>-6.0819134708640856</c:v>
                </c:pt>
                <c:pt idx="65">
                  <c:v>-6.222530178954937</c:v>
                </c:pt>
                <c:pt idx="66">
                  <c:v>-6.3663479372742051</c:v>
                </c:pt>
                <c:pt idx="67">
                  <c:v>-6.5134360770852542</c:v>
                </c:pt>
                <c:pt idx="68">
                  <c:v>-6.6638651807592169</c:v>
                </c:pt>
                <c:pt idx="69">
                  <c:v>-6.8177070861231996</c:v>
                </c:pt>
                <c:pt idx="70">
                  <c:v>-6.9750348892816083</c:v>
                </c:pt>
                <c:pt idx="71">
                  <c:v>-7.1359229457753584</c:v>
                </c:pt>
                <c:pt idx="72">
                  <c:v>-7.3004468699355911</c:v>
                </c:pt>
                <c:pt idx="73">
                  <c:v>-7.4686835322797087</c:v>
                </c:pt>
                <c:pt idx="74">
                  <c:v>-7.6407110547885724</c:v>
                </c:pt>
                <c:pt idx="75">
                  <c:v>-7.816608803894229</c:v>
                </c:pt>
                <c:pt idx="76">
                  <c:v>-7.9964573809979163</c:v>
                </c:pt>
                <c:pt idx="77">
                  <c:v>-8.1803386103279863</c:v>
                </c:pt>
                <c:pt idx="78">
                  <c:v>-8.3683355239370023</c:v>
                </c:pt>
                <c:pt idx="79">
                  <c:v>-8.5605323436268179</c:v>
                </c:pt>
                <c:pt idx="80">
                  <c:v>-8.7570144595792545</c:v>
                </c:pt>
                <c:pt idx="81">
                  <c:v>-8.9578684054591911</c:v>
                </c:pt>
                <c:pt idx="82">
                  <c:v>-9.1631818297454117</c:v>
                </c:pt>
                <c:pt idx="83">
                  <c:v>-9.373043463033218</c:v>
                </c:pt>
                <c:pt idx="84">
                  <c:v>-9.5875430810412965</c:v>
                </c:pt>
                <c:pt idx="85">
                  <c:v>-9.806771463043896</c:v>
                </c:pt>
                <c:pt idx="86">
                  <c:v>-10.030820345437869</c:v>
                </c:pt>
                <c:pt idx="87">
                  <c:v>-10.259782370143046</c:v>
                </c:pt>
                <c:pt idx="88">
                  <c:v>-10.493751027523228</c:v>
                </c:pt>
                <c:pt idx="89">
                  <c:v>-10.732820593504691</c:v>
                </c:pt>
                <c:pt idx="90">
                  <c:v>-10.977086060558799</c:v>
                </c:pt>
                <c:pt idx="91">
                  <c:v>-11.226643062206252</c:v>
                </c:pt>
                <c:pt idx="92">
                  <c:v>-11.481587790691442</c:v>
                </c:pt>
                <c:pt idx="93">
                  <c:v>-11.742016907468205</c:v>
                </c:pt>
                <c:pt idx="94">
                  <c:v>-12.008027446131656</c:v>
                </c:pt>
                <c:pt idx="95">
                  <c:v>-12.279716707425886</c:v>
                </c:pt>
                <c:pt idx="96">
                  <c:v>-12.557182145954039</c:v>
                </c:pt>
                <c:pt idx="97">
                  <c:v>-12.840521248215907</c:v>
                </c:pt>
                <c:pt idx="98">
                  <c:v>-13.12983140159889</c:v>
                </c:pt>
                <c:pt idx="99">
                  <c:v>-13.425209753951844</c:v>
                </c:pt>
                <c:pt idx="100">
                  <c:v>-13.726753063377078</c:v>
                </c:pt>
                <c:pt idx="101">
                  <c:v>-14.03455753788557</c:v>
                </c:pt>
                <c:pt idx="102">
                  <c:v>-14.348718664572999</c:v>
                </c:pt>
                <c:pt idx="103">
                  <c:v>-14.669331027991497</c:v>
                </c:pt>
                <c:pt idx="104">
                  <c:v>-14.996488117412715</c:v>
                </c:pt>
                <c:pt idx="105">
                  <c:v>-15.330282122704157</c:v>
                </c:pt>
                <c:pt idx="106">
                  <c:v>-15.670803718571802</c:v>
                </c:pt>
                <c:pt idx="107">
                  <c:v>-16.018141836958353</c:v>
                </c:pt>
                <c:pt idx="108">
                  <c:v>-16.372383427430201</c:v>
                </c:pt>
                <c:pt idx="109">
                  <c:v>-16.733613205434207</c:v>
                </c:pt>
                <c:pt idx="110">
                  <c:v>-17.101913388362888</c:v>
                </c:pt>
                <c:pt idx="111">
                  <c:v>-17.477363419429064</c:v>
                </c:pt>
                <c:pt idx="112">
                  <c:v>-17.860039679422673</c:v>
                </c:pt>
                <c:pt idx="113">
                  <c:v>-18.250015186501468</c:v>
                </c:pt>
                <c:pt idx="114">
                  <c:v>-18.647359284254929</c:v>
                </c:pt>
                <c:pt idx="115">
                  <c:v>-19.052137318375834</c:v>
                </c:pt>
                <c:pt idx="116">
                  <c:v>-19.464410302379768</c:v>
                </c:pt>
                <c:pt idx="117">
                  <c:v>-19.884234572924225</c:v>
                </c:pt>
                <c:pt idx="118">
                  <c:v>-20.311661435402367</c:v>
                </c:pt>
                <c:pt idx="119">
                  <c:v>-20.746736800614997</c:v>
                </c:pt>
                <c:pt idx="120">
                  <c:v>-21.189500813463262</c:v>
                </c:pt>
                <c:pt idx="121">
                  <c:v>-21.639987474749432</c:v>
                </c:pt>
                <c:pt idx="122">
                  <c:v>-22.098224257325892</c:v>
                </c:pt>
                <c:pt idx="123">
                  <c:v>-22.564231717989397</c:v>
                </c:pt>
                <c:pt idx="124">
                  <c:v>-23.038023106682054</c:v>
                </c:pt>
                <c:pt idx="125">
                  <c:v>-23.519603974724561</c:v>
                </c:pt>
                <c:pt idx="126">
                  <c:v>-24.008971783977202</c:v>
                </c:pt>
                <c:pt idx="127">
                  <c:v>-24.506115518990509</c:v>
                </c:pt>
                <c:pt idx="128">
                  <c:v>-25.011015304373611</c:v>
                </c:pt>
                <c:pt idx="129">
                  <c:v>-25.523642029770571</c:v>
                </c:pt>
                <c:pt idx="130">
                  <c:v>-26.043956984987947</c:v>
                </c:pt>
                <c:pt idx="131">
                  <c:v>-26.571911507962689</c:v>
                </c:pt>
                <c:pt idx="132">
                  <c:v>-27.107446648390777</c:v>
                </c:pt>
                <c:pt idx="133">
                  <c:v>-27.650492849953764</c:v>
                </c:pt>
                <c:pt idx="134">
                  <c:v>-28.200969654176497</c:v>
                </c:pt>
                <c:pt idx="135">
                  <c:v>-28.758785429025458</c:v>
                </c:pt>
                <c:pt idx="136">
                  <c:v>-29.323837125404442</c:v>
                </c:pt>
                <c:pt idx="137">
                  <c:v>-29.89601006472617</c:v>
                </c:pt>
                <c:pt idx="138">
                  <c:v>-30.475177760724478</c:v>
                </c:pt>
                <c:pt idx="139">
                  <c:v>-31.061201778626113</c:v>
                </c:pt>
                <c:pt idx="140">
                  <c:v>-31.653931634715033</c:v>
                </c:pt>
                <c:pt idx="141">
                  <c:v>-32.253204739198516</c:v>
                </c:pt>
                <c:pt idx="142">
                  <c:v>-32.858846385116209</c:v>
                </c:pt>
                <c:pt idx="143">
                  <c:v>-33.470669785826026</c:v>
                </c:pt>
                <c:pt idx="144">
                  <c:v>-34.088476163345376</c:v>
                </c:pt>
                <c:pt idx="145">
                  <c:v>-34.71205488953288</c:v>
                </c:pt>
                <c:pt idx="146">
                  <c:v>-35.341183681755247</c:v>
                </c:pt>
                <c:pt idx="147">
                  <c:v>-35.975628854307068</c:v>
                </c:pt>
                <c:pt idx="148">
                  <c:v>-36.615145626434526</c:v>
                </c:pt>
                <c:pt idx="149">
                  <c:v>-37.259478487365136</c:v>
                </c:pt>
                <c:pt idx="150">
                  <c:v>-37.908361618265069</c:v>
                </c:pt>
                <c:pt idx="151">
                  <c:v>-38.561519370545476</c:v>
                </c:pt>
                <c:pt idx="152">
                  <c:v>-39.218666799416631</c:v>
                </c:pt>
                <c:pt idx="153">
                  <c:v>-39.879510251059067</c:v>
                </c:pt>
                <c:pt idx="154">
                  <c:v>-40.543748001248602</c:v>
                </c:pt>
                <c:pt idx="155">
                  <c:v>-41.211070942740406</c:v>
                </c:pt>
                <c:pt idx="156">
                  <c:v>-41.881163318206198</c:v>
                </c:pt>
                <c:pt idx="157">
                  <c:v>-42.553703495021836</c:v>
                </c:pt>
                <c:pt idx="158">
                  <c:v>-43.228364777741888</c:v>
                </c:pt>
                <c:pt idx="159">
                  <c:v>-43.904816253671562</c:v>
                </c:pt>
                <c:pt idx="160">
                  <c:v>-44.582723666568491</c:v>
                </c:pt>
                <c:pt idx="161">
                  <c:v>-45.261750313178972</c:v>
                </c:pt>
                <c:pt idx="162">
                  <c:v>-45.941557957048062</c:v>
                </c:pt>
                <c:pt idx="163">
                  <c:v>-46.621807753836599</c:v>
                </c:pt>
                <c:pt idx="164">
                  <c:v>-47.302161182245008</c:v>
                </c:pt>
                <c:pt idx="165">
                  <c:v>-47.98228097457546</c:v>
                </c:pt>
                <c:pt idx="166">
                  <c:v>-48.661832040971802</c:v>
                </c:pt>
                <c:pt idx="167">
                  <c:v>-49.340482381452667</c:v>
                </c:pt>
                <c:pt idx="168">
                  <c:v>-50.017903980001549</c:v>
                </c:pt>
                <c:pt idx="169">
                  <c:v>-50.693773675190215</c:v>
                </c:pt>
                <c:pt idx="170">
                  <c:v>-51.367774002092027</c:v>
                </c:pt>
                <c:pt idx="171">
                  <c:v>-52.039594000573736</c:v>
                </c:pt>
                <c:pt idx="172">
                  <c:v>-52.70892998544457</c:v>
                </c:pt>
                <c:pt idx="173">
                  <c:v>-53.375486274370274</c:v>
                </c:pt>
                <c:pt idx="174">
                  <c:v>-54.038975869930518</c:v>
                </c:pt>
                <c:pt idx="175">
                  <c:v>-54.699121092693865</c:v>
                </c:pt>
                <c:pt idx="176">
                  <c:v>-55.355654162703807</c:v>
                </c:pt>
                <c:pt idx="177">
                  <c:v>-56.008317727297765</c:v>
                </c:pt>
                <c:pt idx="178">
                  <c:v>-56.656865333716006</c:v>
                </c:pt>
                <c:pt idx="179">
                  <c:v>-57.301061845486544</c:v>
                </c:pt>
                <c:pt idx="180">
                  <c:v>-57.940683802088479</c:v>
                </c:pt>
                <c:pt idx="181">
                  <c:v>-58.575519721898409</c:v>
                </c:pt>
                <c:pt idx="182">
                  <c:v>-59.205370348895556</c:v>
                </c:pt>
                <c:pt idx="183">
                  <c:v>-59.83004884404891</c:v>
                </c:pt>
                <c:pt idx="184">
                  <c:v>-60.449380922717765</c:v>
                </c:pt>
                <c:pt idx="185">
                  <c:v>-61.063204939769776</c:v>
                </c:pt>
                <c:pt idx="186">
                  <c:v>-61.671371924452224</c:v>
                </c:pt>
                <c:pt idx="187">
                  <c:v>-62.273745567341287</c:v>
                </c:pt>
                <c:pt idx="188">
                  <c:v>-62.870202161938799</c:v>
                </c:pt>
                <c:pt idx="189">
                  <c:v>-63.460630503690396</c:v>
                </c:pt>
                <c:pt idx="190">
                  <c:v>-64.044931749355996</c:v>
                </c:pt>
                <c:pt idx="191">
                  <c:v>-64.623019239784242</c:v>
                </c:pt>
                <c:pt idx="192">
                  <c:v>-65.194818289219157</c:v>
                </c:pt>
                <c:pt idx="193">
                  <c:v>-65.760265944309367</c:v>
                </c:pt>
                <c:pt idx="194">
                  <c:v>-66.319310715996679</c:v>
                </c:pt>
                <c:pt idx="195">
                  <c:v>-66.871912287436061</c:v>
                </c:pt>
                <c:pt idx="196">
                  <c:v>-67.418041201044332</c:v>
                </c:pt>
                <c:pt idx="197">
                  <c:v>-67.957678527698192</c:v>
                </c:pt>
                <c:pt idx="198">
                  <c:v>-68.490815520999149</c:v>
                </c:pt>
                <c:pt idx="199">
                  <c:v>-69.017453259406381</c:v>
                </c:pt>
                <c:pt idx="200">
                  <c:v>-69.537602278901403</c:v>
                </c:pt>
                <c:pt idx="201">
                  <c:v>-70.051282198704442</c:v>
                </c:pt>
                <c:pt idx="202">
                  <c:v>-70.558521342403679</c:v>
                </c:pt>
                <c:pt idx="203">
                  <c:v>-71.059356356698473</c:v>
                </c:pt>
                <c:pt idx="204">
                  <c:v>-71.553831829789388</c:v>
                </c:pt>
                <c:pt idx="205">
                  <c:v>-72.041999911279788</c:v>
                </c:pt>
                <c:pt idx="206">
                  <c:v>-72.5239199352866</c:v>
                </c:pt>
                <c:pt idx="207">
                  <c:v>-72.999658048289888</c:v>
                </c:pt>
                <c:pt idx="208">
                  <c:v>-73.469286843090458</c:v>
                </c:pt>
                <c:pt idx="209">
                  <c:v>-73.932885000085037</c:v>
                </c:pt>
                <c:pt idx="210">
                  <c:v>-74.390536936918863</c:v>
                </c:pt>
                <c:pt idx="211">
                  <c:v>-74.842332467428591</c:v>
                </c:pt>
                <c:pt idx="212">
                  <c:v>-75.288366470652832</c:v>
                </c:pt>
                <c:pt idx="213">
                  <c:v>-75.728738570557141</c:v>
                </c:pt>
                <c:pt idx="214">
                  <c:v>-76.163552826999933</c:v>
                </c:pt>
                <c:pt idx="215">
                  <c:v>-76.592917438352288</c:v>
                </c:pt>
                <c:pt idx="216">
                  <c:v>-77.016944456082072</c:v>
                </c:pt>
                <c:pt idx="217">
                  <c:v>-77.435749511515525</c:v>
                </c:pt>
                <c:pt idx="218">
                  <c:v>-77.849451554904221</c:v>
                </c:pt>
                <c:pt idx="219">
                  <c:v>-78.258172606844894</c:v>
                </c:pt>
                <c:pt idx="220">
                  <c:v>-78.662037522028982</c:v>
                </c:pt>
                <c:pt idx="221">
                  <c:v>-79.061173765235552</c:v>
                </c:pt>
                <c:pt idx="222">
                  <c:v>-79.455711199424172</c:v>
                </c:pt>
                <c:pt idx="223">
                  <c:v>-79.845781885734681</c:v>
                </c:pt>
                <c:pt idx="224">
                  <c:v>-80.231519895158087</c:v>
                </c:pt>
                <c:pt idx="225">
                  <c:v>-80.613061131603601</c:v>
                </c:pt>
                <c:pt idx="226">
                  <c:v>-80.990543166056952</c:v>
                </c:pt>
                <c:pt idx="227">
                  <c:v>-81.364105081495566</c:v>
                </c:pt>
                <c:pt idx="228">
                  <c:v>-81.73388732820527</c:v>
                </c:pt>
                <c:pt idx="229">
                  <c:v>-82.100031589123859</c:v>
                </c:pt>
                <c:pt idx="230">
                  <c:v>-82.462680654822492</c:v>
                </c:pt>
                <c:pt idx="231">
                  <c:v>-82.821978307723583</c:v>
                </c:pt>
                <c:pt idx="232">
                  <c:v>-83.17806921514665</c:v>
                </c:pt>
                <c:pt idx="233">
                  <c:v>-83.531098830766354</c:v>
                </c:pt>
                <c:pt idx="234">
                  <c:v>-83.881213304063976</c:v>
                </c:pt>
                <c:pt idx="235">
                  <c:v>-84.228559397352029</c:v>
                </c:pt>
                <c:pt idx="236">
                  <c:v>-84.57328440995073</c:v>
                </c:pt>
                <c:pt idx="237">
                  <c:v>-84.915536109097829</c:v>
                </c:pt>
                <c:pt idx="238">
                  <c:v>-85.2554626671742</c:v>
                </c:pt>
                <c:pt idx="239">
                  <c:v>-85.593212604832488</c:v>
                </c:pt>
                <c:pt idx="240">
                  <c:v>-85.928934739618981</c:v>
                </c:pt>
                <c:pt idx="241">
                  <c:v>-86.262778139684769</c:v>
                </c:pt>
                <c:pt idx="242">
                  <c:v>-86.594892082185922</c:v>
                </c:pt>
                <c:pt idx="243">
                  <c:v>-86.925426015979014</c:v>
                </c:pt>
                <c:pt idx="244">
                  <c:v>-87.254529528222193</c:v>
                </c:pt>
                <c:pt idx="245">
                  <c:v>-87.582352314499019</c:v>
                </c:pt>
                <c:pt idx="246">
                  <c:v>-87.909044152085016</c:v>
                </c:pt>
                <c:pt idx="247">
                  <c:v>-88.234754875983924</c:v>
                </c:pt>
                <c:pt idx="248">
                  <c:v>-88.559634357363635</c:v>
                </c:pt>
                <c:pt idx="249">
                  <c:v>-88.883832484026257</c:v>
                </c:pt>
                <c:pt idx="250">
                  <c:v>-89.207499142550759</c:v>
                </c:pt>
                <c:pt idx="251">
                  <c:v>-89.530784201746854</c:v>
                </c:pt>
                <c:pt idx="252">
                  <c:v>-89.853837497068795</c:v>
                </c:pt>
                <c:pt idx="253">
                  <c:v>-90.176808815627254</c:v>
                </c:pt>
                <c:pt idx="254">
                  <c:v>-90.499847881450819</c:v>
                </c:pt>
                <c:pt idx="255">
                  <c:v>-90.823104340641578</c:v>
                </c:pt>
                <c:pt idx="256">
                  <c:v>-91.14672774607196</c:v>
                </c:pt>
                <c:pt idx="257">
                  <c:v>-91.470867541269001</c:v>
                </c:pt>
                <c:pt idx="258">
                  <c:v>-91.795673043129312</c:v>
                </c:pt>
                <c:pt idx="259">
                  <c:v>-92.121293423108568</c:v>
                </c:pt>
                <c:pt idx="260">
                  <c:v>-92.447877686523583</c:v>
                </c:pt>
                <c:pt idx="261">
                  <c:v>-92.775574649604621</c:v>
                </c:pt>
                <c:pt idx="262">
                  <c:v>-93.104532913929603</c:v>
                </c:pt>
                <c:pt idx="263">
                  <c:v>-93.434900837869179</c:v>
                </c:pt>
                <c:pt idx="264">
                  <c:v>-93.766826504665787</c:v>
                </c:pt>
                <c:pt idx="265">
                  <c:v>-94.100457686766603</c:v>
                </c:pt>
                <c:pt idx="266">
                  <c:v>-94.43594180602247</c:v>
                </c:pt>
                <c:pt idx="267">
                  <c:v>-94.77342588936277</c:v>
                </c:pt>
                <c:pt idx="268">
                  <c:v>-95.113056519547996</c:v>
                </c:pt>
                <c:pt idx="269">
                  <c:v>-95.454979780598649</c:v>
                </c:pt>
                <c:pt idx="270">
                  <c:v>-95.799341197493177</c:v>
                </c:pt>
                <c:pt idx="271">
                  <c:v>-96.146285669723227</c:v>
                </c:pt>
                <c:pt idx="272">
                  <c:v>-96.495957398290955</c:v>
                </c:pt>
                <c:pt idx="273">
                  <c:v>-96.84849980573</c:v>
                </c:pt>
                <c:pt idx="274">
                  <c:v>-97.204055448728624</c:v>
                </c:pt>
                <c:pt idx="275">
                  <c:v>-97.562765922935</c:v>
                </c:pt>
                <c:pt idx="276">
                  <c:v>-97.924771759522329</c:v>
                </c:pt>
                <c:pt idx="277">
                  <c:v>-98.290212313096447</c:v>
                </c:pt>
                <c:pt idx="278">
                  <c:v>-98.659225640531886</c:v>
                </c:pt>
                <c:pt idx="279">
                  <c:v>-99.031948370329019</c:v>
                </c:pt>
                <c:pt idx="280">
                  <c:v>-99.408515562096085</c:v>
                </c:pt>
                <c:pt idx="281">
                  <c:v>-99.789060555770718</c:v>
                </c:pt>
                <c:pt idx="282">
                  <c:v>-100.1737148102134</c:v>
                </c:pt>
                <c:pt idx="283">
                  <c:v>-100.56260773082481</c:v>
                </c:pt>
                <c:pt idx="284">
                  <c:v>-100.95586648586324</c:v>
                </c:pt>
                <c:pt idx="285">
                  <c:v>-101.3536158111683</c:v>
                </c:pt>
                <c:pt idx="286">
                  <c:v>-101.75597780303004</c:v>
                </c:pt>
                <c:pt idx="287">
                  <c:v>-102.16307169898428</c:v>
                </c:pt>
                <c:pt idx="288">
                  <c:v>-102.57501364635961</c:v>
                </c:pt>
                <c:pt idx="289">
                  <c:v>-102.99191645845414</c:v>
                </c:pt>
                <c:pt idx="290">
                  <c:v>-103.4138893582806</c:v>
                </c:pt>
                <c:pt idx="291">
                  <c:v>-103.84103770988301</c:v>
                </c:pt>
                <c:pt idx="292">
                  <c:v>-104.27346273730534</c:v>
                </c:pt>
                <c:pt idx="293">
                  <c:v>-104.71126123136879</c:v>
                </c:pt>
                <c:pt idx="294">
                  <c:v>-105.15452524451996</c:v>
                </c:pt>
                <c:pt idx="295">
                  <c:v>-105.60334177408163</c:v>
                </c:pt>
                <c:pt idx="296">
                  <c:v>-106.05779243438687</c:v>
                </c:pt>
                <c:pt idx="297">
                  <c:v>-106.51795311835188</c:v>
                </c:pt>
                <c:pt idx="298">
                  <c:v>-106.98389364919622</c:v>
                </c:pt>
                <c:pt idx="299">
                  <c:v>-107.45567742313887</c:v>
                </c:pt>
                <c:pt idx="300">
                  <c:v>-107.93336104404194</c:v>
                </c:pt>
                <c:pt idx="301">
                  <c:v>-108.41699395112214</c:v>
                </c:pt>
                <c:pt idx="302">
                  <c:v>-108.90661804100378</c:v>
                </c:pt>
                <c:pt idx="303">
                  <c:v>-109.40226728554684</c:v>
                </c:pt>
                <c:pt idx="304">
                  <c:v>-109.90396734704824</c:v>
                </c:pt>
                <c:pt idx="305">
                  <c:v>-110.41173519258112</c:v>
                </c:pt>
                <c:pt idx="306">
                  <c:v>-110.92557870940539</c:v>
                </c:pt>
                <c:pt idx="307">
                  <c:v>-111.44549632355172</c:v>
                </c:pt>
                <c:pt idx="308">
                  <c:v>-111.97147662384378</c:v>
                </c:pt>
                <c:pt idx="309">
                  <c:v>-112.50349799378705</c:v>
                </c:pt>
                <c:pt idx="310">
                  <c:v>-113.04152825390203</c:v>
                </c:pt>
                <c:pt idx="311">
                  <c:v>-113.58552431722332</c:v>
                </c:pt>
                <c:pt idx="312">
                  <c:v>-114.13543186081363</c:v>
                </c:pt>
                <c:pt idx="313">
                  <c:v>-114.69118501625374</c:v>
                </c:pt>
                <c:pt idx="314">
                  <c:v>-115.2527060821615</c:v>
                </c:pt>
                <c:pt idx="315">
                  <c:v>-115.81990526186173</c:v>
                </c:pt>
                <c:pt idx="316">
                  <c:v>-116.39268042936955</c:v>
                </c:pt>
                <c:pt idx="317">
                  <c:v>-116.97091692686406</c:v>
                </c:pt>
                <c:pt idx="318">
                  <c:v>-117.55448739680605</c:v>
                </c:pt>
                <c:pt idx="319">
                  <c:v>-118.14325165179984</c:v>
                </c:pt>
                <c:pt idx="320">
                  <c:v>-118.73705658520119</c:v>
                </c:pt>
                <c:pt idx="321">
                  <c:v>-119.33573612534089</c:v>
                </c:pt>
                <c:pt idx="322">
                  <c:v>-119.93911123605417</c:v>
                </c:pt>
                <c:pt idx="323">
                  <c:v>-120.54698996598749</c:v>
                </c:pt>
                <c:pt idx="324">
                  <c:v>-121.15916754888788</c:v>
                </c:pt>
                <c:pt idx="325">
                  <c:v>-121.77542655677586</c:v>
                </c:pt>
                <c:pt idx="326">
                  <c:v>-122.39553710755236</c:v>
                </c:pt>
                <c:pt idx="327">
                  <c:v>-123.01925712820265</c:v>
                </c:pt>
                <c:pt idx="328">
                  <c:v>-123.64633267433511</c:v>
                </c:pt>
                <c:pt idx="329">
                  <c:v>-124.27649830633406</c:v>
                </c:pt>
                <c:pt idx="330">
                  <c:v>-124.90947752192309</c:v>
                </c:pt>
                <c:pt idx="331">
                  <c:v>-125.54498324442329</c:v>
                </c:pt>
                <c:pt idx="332">
                  <c:v>-126.18271836547208</c:v>
                </c:pt>
                <c:pt idx="333">
                  <c:v>-126.82237634043194</c:v>
                </c:pt>
                <c:pt idx="334">
                  <c:v>-127.46364183418738</c:v>
                </c:pt>
                <c:pt idx="335">
                  <c:v>-128.10619141450371</c:v>
                </c:pt>
                <c:pt idx="336">
                  <c:v>-128.74969428960489</c:v>
                </c:pt>
                <c:pt idx="337">
                  <c:v>-129.39381308615538</c:v>
                </c:pt>
                <c:pt idx="338">
                  <c:v>-130.03820466335426</c:v>
                </c:pt>
                <c:pt idx="339">
                  <c:v>-130.6825209584598</c:v>
                </c:pt>
                <c:pt idx="340">
                  <c:v>-131.32640985868042</c:v>
                </c:pt>
                <c:pt idx="341">
                  <c:v>-131.96951609406278</c:v>
                </c:pt>
                <c:pt idx="342">
                  <c:v>-132.61148214575482</c:v>
                </c:pt>
                <c:pt idx="343">
                  <c:v>-133.25194916383487</c:v>
                </c:pt>
                <c:pt idx="344">
                  <c:v>-133.89055788877903</c:v>
                </c:pt>
                <c:pt idx="345">
                  <c:v>-134.52694957059285</c:v>
                </c:pt>
                <c:pt idx="346">
                  <c:v>-135.16076687965668</c:v>
                </c:pt>
                <c:pt idx="347">
                  <c:v>-135.79165480342942</c:v>
                </c:pt>
                <c:pt idx="348">
                  <c:v>-136.41926152332078</c:v>
                </c:pt>
                <c:pt idx="349">
                  <c:v>-137.04323926627166</c:v>
                </c:pt>
                <c:pt idx="350">
                  <c:v>-137.66324512587775</c:v>
                </c:pt>
                <c:pt idx="351">
                  <c:v>-138.27894184823808</c:v>
                </c:pt>
                <c:pt idx="352">
                  <c:v>-138.88999857811055</c:v>
                </c:pt>
                <c:pt idx="353">
                  <c:v>-139.49609156139931</c:v>
                </c:pt>
                <c:pt idx="354">
                  <c:v>-140.09690480047385</c:v>
                </c:pt>
                <c:pt idx="355">
                  <c:v>-140.69213065932493</c:v>
                </c:pt>
                <c:pt idx="356">
                  <c:v>-141.28147041608509</c:v>
                </c:pt>
                <c:pt idx="357">
                  <c:v>-141.86463476097015</c:v>
                </c:pt>
                <c:pt idx="358">
                  <c:v>-142.44134423823627</c:v>
                </c:pt>
                <c:pt idx="359">
                  <c:v>-143.0113296312708</c:v>
                </c:pt>
                <c:pt idx="360">
                  <c:v>-143.57433229045222</c:v>
                </c:pt>
                <c:pt idx="361">
                  <c:v>-144.13010440390644</c:v>
                </c:pt>
                <c:pt idx="362">
                  <c:v>-144.67840921175548</c:v>
                </c:pt>
                <c:pt idx="363">
                  <c:v>-145.21902116489085</c:v>
                </c:pt>
                <c:pt idx="364">
                  <c:v>-145.7517260297069</c:v>
                </c:pt>
                <c:pt idx="365">
                  <c:v>-146.27632094058842</c:v>
                </c:pt>
                <c:pt idx="366">
                  <c:v>-146.79261440227268</c:v>
                </c:pt>
                <c:pt idx="367">
                  <c:v>-147.30042624448132</c:v>
                </c:pt>
                <c:pt idx="368">
                  <c:v>-147.79958753145596</c:v>
                </c:pt>
                <c:pt idx="369">
                  <c:v>-148.28994042922074</c:v>
                </c:pt>
                <c:pt idx="370">
                  <c:v>-148.77133803354852</c:v>
                </c:pt>
                <c:pt idx="371">
                  <c:v>-149.2436441617119</c:v>
                </c:pt>
                <c:pt idx="372">
                  <c:v>-149.70673311117648</c:v>
                </c:pt>
                <c:pt idx="373">
                  <c:v>-150.16048938842005</c:v>
                </c:pt>
                <c:pt idx="374">
                  <c:v>-150.60480741106721</c:v>
                </c:pt>
                <c:pt idx="375">
                  <c:v>-151.03959118649416</c:v>
                </c:pt>
                <c:pt idx="376">
                  <c:v>-151.46475397000125</c:v>
                </c:pt>
                <c:pt idx="377">
                  <c:v>-151.88021790556814</c:v>
                </c:pt>
                <c:pt idx="378">
                  <c:v>-152.28591365210247</c:v>
                </c:pt>
                <c:pt idx="379">
                  <c:v>-152.68177999796919</c:v>
                </c:pt>
                <c:pt idx="380">
                  <c:v>-153.06776346646149</c:v>
                </c:pt>
                <c:pt idx="381">
                  <c:v>-153.44381791471093</c:v>
                </c:pt>
                <c:pt idx="382">
                  <c:v>-153.8099041283962</c:v>
                </c:pt>
                <c:pt idx="383">
                  <c:v>-154.16598941443741</c:v>
                </c:pt>
                <c:pt idx="384">
                  <c:v>-154.51204719370443</c:v>
                </c:pt>
                <c:pt idx="385">
                  <c:v>-154.84805659559902</c:v>
                </c:pt>
                <c:pt idx="386">
                  <c:v>-155.17400205620828</c:v>
                </c:pt>
                <c:pt idx="387">
                  <c:v>-155.48987292156491</c:v>
                </c:pt>
                <c:pt idx="388">
                  <c:v>-155.79566305739147</c:v>
                </c:pt>
                <c:pt idx="389">
                  <c:v>-156.09137046655414</c:v>
                </c:pt>
                <c:pt idx="390">
                  <c:v>-156.37699691530679</c:v>
                </c:pt>
                <c:pt idx="391">
                  <c:v>-156.65254756926635</c:v>
                </c:pt>
                <c:pt idx="392">
                  <c:v>-156.91803063993106</c:v>
                </c:pt>
                <c:pt idx="393">
                  <c:v>-157.17345704243155</c:v>
                </c:pt>
                <c:pt idx="394">
                  <c:v>-157.41884006509028</c:v>
                </c:pt>
                <c:pt idx="395">
                  <c:v>-157.65419505126175</c:v>
                </c:pt>
                <c:pt idx="396">
                  <c:v>-157.87953909382983</c:v>
                </c:pt>
                <c:pt idx="397">
                  <c:v>-158.0948907426519</c:v>
                </c:pt>
                <c:pt idx="398">
                  <c:v>-158.30026972516231</c:v>
                </c:pt>
                <c:pt idx="399">
                  <c:v>-158.49569668027723</c:v>
                </c:pt>
                <c:pt idx="400">
                  <c:v>-158.68119290568279</c:v>
                </c:pt>
                <c:pt idx="401">
                  <c:v>-158.85678011853472</c:v>
                </c:pt>
                <c:pt idx="402">
                  <c:v>-159.02248022955072</c:v>
                </c:pt>
                <c:pt idx="403">
                  <c:v>-159.17831513044078</c:v>
                </c:pt>
                <c:pt idx="404">
                  <c:v>-159.32430649458485</c:v>
                </c:pt>
                <c:pt idx="405">
                  <c:v>-159.46047559084485</c:v>
                </c:pt>
                <c:pt idx="406">
                  <c:v>-159.58684311037541</c:v>
                </c:pt>
                <c:pt idx="407">
                  <c:v>-159.70342900628333</c:v>
                </c:pt>
                <c:pt idx="408">
                  <c:v>-159.81025234597831</c:v>
                </c:pt>
                <c:pt idx="409">
                  <c:v>-159.90733117604788</c:v>
                </c:pt>
                <c:pt idx="410">
                  <c:v>-159.99468239949223</c:v>
                </c:pt>
                <c:pt idx="411">
                  <c:v>-160.07232166515479</c:v>
                </c:pt>
                <c:pt idx="412">
                  <c:v>-160.14026326919043</c:v>
                </c:pt>
                <c:pt idx="413">
                  <c:v>-160.19852006842302</c:v>
                </c:pt>
                <c:pt idx="414">
                  <c:v>-160.24710340545371</c:v>
                </c:pt>
                <c:pt idx="415">
                  <c:v>-160.28602304539612</c:v>
                </c:pt>
                <c:pt idx="416">
                  <c:v>-160.31528712412924</c:v>
                </c:pt>
                <c:pt idx="417">
                  <c:v>-160.33490210797714</c:v>
                </c:pt>
                <c:pt idx="418">
                  <c:v>-160.3448727647407</c:v>
                </c:pt>
                <c:pt idx="419">
                  <c:v>-160.34520214602898</c:v>
                </c:pt>
                <c:pt idx="420">
                  <c:v>-160.33589158085533</c:v>
                </c:pt>
                <c:pt idx="421">
                  <c:v>-160.31694068048577</c:v>
                </c:pt>
                <c:pt idx="422">
                  <c:v>-160.28834735454672</c:v>
                </c:pt>
                <c:pt idx="423">
                  <c:v>-160.25010783842097</c:v>
                </c:pt>
                <c:pt idx="424">
                  <c:v>-160.20221673197983</c:v>
                </c:pt>
                <c:pt idx="425">
                  <c:v>-160.14466704972045</c:v>
                </c:pt>
                <c:pt idx="426">
                  <c:v>-160.0774502823952</c:v>
                </c:pt>
                <c:pt idx="427">
                  <c:v>-160.00055647023737</c:v>
                </c:pt>
                <c:pt idx="428">
                  <c:v>-159.91397428790441</c:v>
                </c:pt>
                <c:pt idx="429">
                  <c:v>-159.81769114127295</c:v>
                </c:pt>
                <c:pt idx="430">
                  <c:v>-159.71169327623289</c:v>
                </c:pt>
                <c:pt idx="431">
                  <c:v>-159.59596589963698</c:v>
                </c:pt>
                <c:pt idx="432">
                  <c:v>-159.47049331256855</c:v>
                </c:pt>
                <c:pt idx="433">
                  <c:v>-159.33525905609474</c:v>
                </c:pt>
                <c:pt idx="434">
                  <c:v>-159.19024606967164</c:v>
                </c:pt>
                <c:pt idx="435">
                  <c:v>-159.0354368623635</c:v>
                </c:pt>
                <c:pt idx="436">
                  <c:v>-158.87081369703142</c:v>
                </c:pt>
                <c:pt idx="437">
                  <c:v>-158.69635878763145</c:v>
                </c:pt>
                <c:pt idx="438">
                  <c:v>-158.51205450974575</c:v>
                </c:pt>
                <c:pt idx="439">
                  <c:v>-158.31788362444507</c:v>
                </c:pt>
                <c:pt idx="440">
                  <c:v>-158.11382951555149</c:v>
                </c:pt>
                <c:pt idx="441">
                  <c:v>-157.89987644033332</c:v>
                </c:pt>
                <c:pt idx="442">
                  <c:v>-157.67600979362061</c:v>
                </c:pt>
                <c:pt idx="443">
                  <c:v>-157.44221638527924</c:v>
                </c:pt>
                <c:pt idx="444">
                  <c:v>-157.19848473092156</c:v>
                </c:pt>
                <c:pt idx="445">
                  <c:v>-156.94480535566706</c:v>
                </c:pt>
                <c:pt idx="446">
                  <c:v>-156.68117111068918</c:v>
                </c:pt>
                <c:pt idx="447">
                  <c:v>-156.4075775022018</c:v>
                </c:pt>
                <c:pt idx="448">
                  <c:v>-156.12402303244667</c:v>
                </c:pt>
                <c:pt idx="449">
                  <c:v>-155.83050955214011</c:v>
                </c:pt>
                <c:pt idx="450">
                  <c:v>-155.5270426237287</c:v>
                </c:pt>
                <c:pt idx="451">
                  <c:v>-155.21363189468295</c:v>
                </c:pt>
                <c:pt idx="452">
                  <c:v>-154.89029147993179</c:v>
                </c:pt>
                <c:pt idx="453">
                  <c:v>-154.55704035240294</c:v>
                </c:pt>
                <c:pt idx="454">
                  <c:v>-154.2139027404931</c:v>
                </c:pt>
                <c:pt idx="455">
                  <c:v>-153.86090853114024</c:v>
                </c:pt>
                <c:pt idx="456">
                  <c:v>-153.49809367701479</c:v>
                </c:pt>
                <c:pt idx="457">
                  <c:v>-153.12550060618676</c:v>
                </c:pt>
                <c:pt idx="458">
                  <c:v>-152.7431786324606</c:v>
                </c:pt>
                <c:pt idx="459">
                  <c:v>-152.35118436440663</c:v>
                </c:pt>
                <c:pt idx="460">
                  <c:v>-151.94958211095073</c:v>
                </c:pt>
                <c:pt idx="461">
                  <c:v>-151.53844428122346</c:v>
                </c:pt>
                <c:pt idx="462">
                  <c:v>-151.11785177621155</c:v>
                </c:pt>
                <c:pt idx="463">
                  <c:v>-150.68789436960478</c:v>
                </c:pt>
                <c:pt idx="464">
                  <c:v>-150.24867107509218</c:v>
                </c:pt>
                <c:pt idx="465">
                  <c:v>-149.80029049723507</c:v>
                </c:pt>
                <c:pt idx="466">
                  <c:v>-149.34287116293694</c:v>
                </c:pt>
                <c:pt idx="467">
                  <c:v>-148.87654183043168</c:v>
                </c:pt>
                <c:pt idx="468">
                  <c:v>-148.40144177266211</c:v>
                </c:pt>
                <c:pt idx="469">
                  <c:v>-147.91772103186116</c:v>
                </c:pt>
                <c:pt idx="470">
                  <c:v>-147.4255406421513</c:v>
                </c:pt>
                <c:pt idx="471">
                  <c:v>-146.92507281699474</c:v>
                </c:pt>
                <c:pt idx="472">
                  <c:v>-146.41650109838542</c:v>
                </c:pt>
                <c:pt idx="473">
                  <c:v>-145.9000204647709</c:v>
                </c:pt>
                <c:pt idx="474">
                  <c:v>-145.37583739482946</c:v>
                </c:pt>
                <c:pt idx="475">
                  <c:v>-144.84416988440495</c:v>
                </c:pt>
                <c:pt idx="476">
                  <c:v>-144.30524741412529</c:v>
                </c:pt>
                <c:pt idx="477">
                  <c:v>-143.75931086549431</c:v>
                </c:pt>
                <c:pt idx="478">
                  <c:v>-143.20661238355586</c:v>
                </c:pt>
                <c:pt idx="479">
                  <c:v>-142.64741518457862</c:v>
                </c:pt>
                <c:pt idx="480">
                  <c:v>-142.08199330759822</c:v>
                </c:pt>
                <c:pt idx="481">
                  <c:v>-141.51063130908076</c:v>
                </c:pt>
                <c:pt idx="482">
                  <c:v>-140.93362390042967</c:v>
                </c:pt>
                <c:pt idx="483">
                  <c:v>-140.35127552854379</c:v>
                </c:pt>
                <c:pt idx="484">
                  <c:v>-139.76389990014337</c:v>
                </c:pt>
                <c:pt idx="485">
                  <c:v>-139.17181945110536</c:v>
                </c:pt>
                <c:pt idx="486">
                  <c:v>-138.57536476257991</c:v>
                </c:pt>
                <c:pt idx="487">
                  <c:v>-137.97487392619644</c:v>
                </c:pt>
                <c:pt idx="488">
                  <c:v>-137.37069186119083</c:v>
                </c:pt>
                <c:pt idx="489">
                  <c:v>-136.76316958679811</c:v>
                </c:pt>
                <c:pt idx="490">
                  <c:v>-136.15266345373976</c:v>
                </c:pt>
                <c:pt idx="491">
                  <c:v>-135.53953433908964</c:v>
                </c:pt>
                <c:pt idx="492">
                  <c:v>-134.9241468092161</c:v>
                </c:pt>
                <c:pt idx="493">
                  <c:v>-134.30686825586406</c:v>
                </c:pt>
                <c:pt idx="494">
                  <c:v>-133.68806801075107</c:v>
                </c:pt>
                <c:pt idx="495">
                  <c:v>-133.06811644430482</c:v>
                </c:pt>
                <c:pt idx="496">
                  <c:v>-132.44738405435373</c:v>
                </c:pt>
                <c:pt idx="497">
                  <c:v>-131.82624055070204</c:v>
                </c:pt>
                <c:pt idx="498">
                  <c:v>-131.20505394156476</c:v>
                </c:pt>
                <c:pt idx="499">
                  <c:v>-130.5841896278182</c:v>
                </c:pt>
                <c:pt idx="500">
                  <c:v>-129.96400951091962</c:v>
                </c:pt>
                <c:pt idx="501">
                  <c:v>-129.34487112019113</c:v>
                </c:pt>
                <c:pt idx="502">
                  <c:v>-128.72712676492458</c:v>
                </c:pt>
                <c:pt idx="503">
                  <c:v>-128.11112271647806</c:v>
                </c:pt>
                <c:pt idx="504">
                  <c:v>-127.4971984251786</c:v>
                </c:pt>
                <c:pt idx="505">
                  <c:v>-126.88568577645177</c:v>
                </c:pt>
                <c:pt idx="506">
                  <c:v>-126.2769083901519</c:v>
                </c:pt>
                <c:pt idx="507">
                  <c:v>-125.67118096659401</c:v>
                </c:pt>
                <c:pt idx="508">
                  <c:v>-125.06880868228134</c:v>
                </c:pt>
                <c:pt idx="509">
                  <c:v>-124.47008663780545</c:v>
                </c:pt>
                <c:pt idx="510">
                  <c:v>-123.87529935985302</c:v>
                </c:pt>
                <c:pt idx="511">
                  <c:v>-123.28472035873831</c:v>
                </c:pt>
                <c:pt idx="512">
                  <c:v>-122.69861174233569</c:v>
                </c:pt>
                <c:pt idx="513">
                  <c:v>-122.11722388678226</c:v>
                </c:pt>
                <c:pt idx="514">
                  <c:v>-121.54079516382538</c:v>
                </c:pt>
                <c:pt idx="515">
                  <c:v>-120.96955172422285</c:v>
                </c:pt>
                <c:pt idx="516">
                  <c:v>-120.40370733616683</c:v>
                </c:pt>
                <c:pt idx="517">
                  <c:v>-119.8434632773037</c:v>
                </c:pt>
                <c:pt idx="518">
                  <c:v>-119.28900827855804</c:v>
                </c:pt>
                <c:pt idx="519">
                  <c:v>-118.74051851765196</c:v>
                </c:pt>
                <c:pt idx="520">
                  <c:v>-118.19815765992917</c:v>
                </c:pt>
                <c:pt idx="521">
                  <c:v>-117.66207694386304</c:v>
                </c:pt>
                <c:pt idx="522">
                  <c:v>-117.13241530843283</c:v>
                </c:pt>
                <c:pt idx="523">
                  <c:v>-116.60929955940662</c:v>
                </c:pt>
                <c:pt idx="524">
                  <c:v>-116.09284457146049</c:v>
                </c:pt>
                <c:pt idx="525">
                  <c:v>-115.58315352299546</c:v>
                </c:pt>
                <c:pt idx="526">
                  <c:v>-115.08031816048013</c:v>
                </c:pt>
                <c:pt idx="527">
                  <c:v>-114.58441908915246</c:v>
                </c:pt>
                <c:pt idx="528">
                  <c:v>-114.09552608694244</c:v>
                </c:pt>
                <c:pt idx="529">
                  <c:v>-113.61369843854096</c:v>
                </c:pt>
                <c:pt idx="530">
                  <c:v>-113.13898528662354</c:v>
                </c:pt>
                <c:pt idx="531">
                  <c:v>-112.67142599734235</c:v>
                </c:pt>
                <c:pt idx="532">
                  <c:v>-112.21105053732605</c:v>
                </c:pt>
                <c:pt idx="533">
                  <c:v>-111.75787985956033</c:v>
                </c:pt>
                <c:pt idx="534">
                  <c:v>-111.31192629567545</c:v>
                </c:pt>
                <c:pt idx="535">
                  <c:v>-110.87319395232151</c:v>
                </c:pt>
                <c:pt idx="536">
                  <c:v>-110.44167910947782</c:v>
                </c:pt>
                <c:pt idx="537">
                  <c:v>-110.01737061870834</c:v>
                </c:pt>
                <c:pt idx="538">
                  <c:v>-109.60025029954389</c:v>
                </c:pt>
                <c:pt idx="539">
                  <c:v>-109.19029333233823</c:v>
                </c:pt>
                <c:pt idx="540">
                  <c:v>-108.78746864611186</c:v>
                </c:pt>
                <c:pt idx="541">
                  <c:v>-108.39173930005552</c:v>
                </c:pt>
                <c:pt idx="542">
                  <c:v>-108.0030628575234</c:v>
                </c:pt>
                <c:pt idx="543">
                  <c:v>-107.62139175149366</c:v>
                </c:pt>
                <c:pt idx="544">
                  <c:v>-107.24667364061712</c:v>
                </c:pt>
                <c:pt idx="545">
                  <c:v>-106.87885175510937</c:v>
                </c:pt>
                <c:pt idx="546">
                  <c:v>-106.51786523186745</c:v>
                </c:pt>
                <c:pt idx="547">
                  <c:v>-106.16364943831037</c:v>
                </c:pt>
                <c:pt idx="548">
                  <c:v>-105.81613628455365</c:v>
                </c:pt>
                <c:pt idx="549">
                  <c:v>-105.47525452362507</c:v>
                </c:pt>
                <c:pt idx="550">
                  <c:v>-105.14093003952617</c:v>
                </c:pt>
                <c:pt idx="551">
                  <c:v>-104.81308612302206</c:v>
                </c:pt>
                <c:pt idx="552">
                  <c:v>-104.49164373512497</c:v>
                </c:pt>
                <c:pt idx="553">
                  <c:v>-104.17652175829403</c:v>
                </c:pt>
                <c:pt idx="554">
                  <c:v>-103.8676372354475</c:v>
                </c:pt>
                <c:pt idx="555">
                  <c:v>-103.5649055969257</c:v>
                </c:pt>
                <c:pt idx="556">
                  <c:v>-103.26824087559359</c:v>
                </c:pt>
                <c:pt idx="557">
                  <c:v>-102.97755591031414</c:v>
                </c:pt>
                <c:pt idx="558">
                  <c:v>-102.69276253805292</c:v>
                </c:pt>
                <c:pt idx="559">
                  <c:v>-102.41377177490838</c:v>
                </c:pt>
                <c:pt idx="560">
                  <c:v>-102.14049398638147</c:v>
                </c:pt>
                <c:pt idx="561">
                  <c:v>-101.87283904722165</c:v>
                </c:pt>
                <c:pt idx="562">
                  <c:v>-101.61071649119827</c:v>
                </c:pt>
                <c:pt idx="563">
                  <c:v>-101.35403565115877</c:v>
                </c:pt>
                <c:pt idx="564">
                  <c:v>-101.10270578974395</c:v>
                </c:pt>
                <c:pt idx="565">
                  <c:v>-100.856636221134</c:v>
                </c:pt>
                <c:pt idx="566">
                  <c:v>-100.61573642420183</c:v>
                </c:pt>
                <c:pt idx="567">
                  <c:v>-100.37991614745033</c:v>
                </c:pt>
                <c:pt idx="568">
                  <c:v>-100.14908550610737</c:v>
                </c:pt>
                <c:pt idx="569">
                  <c:v>-99.923155071748823</c:v>
                </c:pt>
                <c:pt idx="570">
                  <c:v>-99.702035954813852</c:v>
                </c:pt>
                <c:pt idx="571">
                  <c:v>-99.485639880369405</c:v>
                </c:pt>
                <c:pt idx="572">
                  <c:v>-99.273879257474277</c:v>
                </c:pt>
                <c:pt idx="573">
                  <c:v>-99.066667242482112</c:v>
                </c:pt>
                <c:pt idx="574">
                  <c:v>-98.8639177966147</c:v>
                </c:pt>
                <c:pt idx="575">
                  <c:v>-98.665545738124933</c:v>
                </c:pt>
                <c:pt idx="576">
                  <c:v>-98.471466789359681</c:v>
                </c:pt>
                <c:pt idx="577">
                  <c:v>-98.281597619020673</c:v>
                </c:pt>
                <c:pt idx="578">
                  <c:v>-98.09585587990972</c:v>
                </c:pt>
                <c:pt idx="579">
                  <c:v>-97.914160242434818</c:v>
                </c:pt>
                <c:pt idx="580">
                  <c:v>-97.736430424140096</c:v>
                </c:pt>
                <c:pt idx="581">
                  <c:v>-97.562587215512508</c:v>
                </c:pt>
                <c:pt idx="582">
                  <c:v>-97.392552502306444</c:v>
                </c:pt>
                <c:pt idx="583">
                  <c:v>-97.22624928461542</c:v>
                </c:pt>
                <c:pt idx="584">
                  <c:v>-97.063601692910609</c:v>
                </c:pt>
                <c:pt idx="585">
                  <c:v>-96.904535001253393</c:v>
                </c:pt>
                <c:pt idx="586">
                  <c:v>-96.748975637879369</c:v>
                </c:pt>
                <c:pt idx="587">
                  <c:v>-96.59685119334182</c:v>
                </c:pt>
                <c:pt idx="588">
                  <c:v>-96.448090426390493</c:v>
                </c:pt>
                <c:pt idx="589">
                  <c:v>-96.30262326775474</c:v>
                </c:pt>
                <c:pt idx="590">
                  <c:v>-96.160380821988426</c:v>
                </c:pt>
                <c:pt idx="591">
                  <c:v>-96.021295367526378</c:v>
                </c:pt>
                <c:pt idx="592">
                  <c:v>-95.885300355093577</c:v>
                </c:pt>
                <c:pt idx="593">
                  <c:v>-95.752330404598752</c:v>
                </c:pt>
                <c:pt idx="594">
                  <c:v>-95.622321300638689</c:v>
                </c:pt>
                <c:pt idx="595">
                  <c:v>-95.495209986728995</c:v>
                </c:pt>
                <c:pt idx="596">
                  <c:v>-95.370934558373108</c:v>
                </c:pt>
                <c:pt idx="597">
                  <c:v>-95.249434255070653</c:v>
                </c:pt>
                <c:pt idx="598">
                  <c:v>-95.130649451364533</c:v>
                </c:pt>
                <c:pt idx="599">
                  <c:v>-95.014521647015485</c:v>
                </c:pt>
                <c:pt idx="600">
                  <c:v>-94.900993456389727</c:v>
                </c:pt>
                <c:pt idx="601">
                  <c:v>-94.790008597138666</c:v>
                </c:pt>
                <c:pt idx="602">
                  <c:v>-94.681511878244947</c:v>
                </c:pt>
                <c:pt idx="603">
                  <c:v>-94.575449187503565</c:v>
                </c:pt>
                <c:pt idx="604">
                  <c:v>-94.471767478502414</c:v>
                </c:pt>
                <c:pt idx="605">
                  <c:v>-94.370414757162337</c:v>
                </c:pt>
                <c:pt idx="606">
                  <c:v>-94.27134006789224</c:v>
                </c:pt>
                <c:pt idx="607">
                  <c:v>-94.174493479410984</c:v>
                </c:pt>
                <c:pt idx="608">
                  <c:v>-94.079826070284156</c:v>
                </c:pt>
                <c:pt idx="609">
                  <c:v>-93.987289914220341</c:v>
                </c:pt>
                <c:pt idx="610">
                  <c:v>-93.896838065167884</c:v>
                </c:pt>
                <c:pt idx="611">
                  <c:v>-93.808424542250748</c:v>
                </c:pt>
                <c:pt idx="612">
                  <c:v>-93.722004314578271</c:v>
                </c:pt>
                <c:pt idx="613">
                  <c:v>-93.63753328596178</c:v>
                </c:pt>
                <c:pt idx="614">
                  <c:v>-93.554968279567404</c:v>
                </c:pt>
                <c:pt idx="615">
                  <c:v>-93.474267022533908</c:v>
                </c:pt>
                <c:pt idx="616">
                  <c:v>-93.395388130579448</c:v>
                </c:pt>
                <c:pt idx="617">
                  <c:v>-93.318291092621521</c:v>
                </c:pt>
                <c:pt idx="618">
                  <c:v>-93.242936255431289</c:v>
                </c:pt>
                <c:pt idx="619">
                  <c:v>-93.169284808341231</c:v>
                </c:pt>
                <c:pt idx="620">
                  <c:v>-93.097298768024572</c:v>
                </c:pt>
                <c:pt idx="621">
                  <c:v>-93.026940963362478</c:v>
                </c:pt>
                <c:pt idx="622">
                  <c:v>-92.958175020413037</c:v>
                </c:pt>
                <c:pt idx="623">
                  <c:v>-92.89096534749666</c:v>
                </c:pt>
                <c:pt idx="624">
                  <c:v>-92.825277120408657</c:v>
                </c:pt>
                <c:pt idx="625">
                  <c:v>-92.761076267770591</c:v>
                </c:pt>
                <c:pt idx="626">
                  <c:v>-92.698329456529578</c:v>
                </c:pt>
                <c:pt idx="627">
                  <c:v>-92.637004077614819</c:v>
                </c:pt>
                <c:pt idx="628">
                  <c:v>-92.577068231758332</c:v>
                </c:pt>
                <c:pt idx="629">
                  <c:v>-92.518490715487175</c:v>
                </c:pt>
                <c:pt idx="630">
                  <c:v>-92.461241007293353</c:v>
                </c:pt>
                <c:pt idx="631">
                  <c:v>-92.40528925398543</c:v>
                </c:pt>
                <c:pt idx="632">
                  <c:v>-92.350606257228151</c:v>
                </c:pt>
                <c:pt idx="633">
                  <c:v>-92.297163460272145</c:v>
                </c:pt>
                <c:pt idx="634">
                  <c:v>-92.244932934878094</c:v>
                </c:pt>
                <c:pt idx="635">
                  <c:v>-92.193887368437501</c:v>
                </c:pt>
                <c:pt idx="636">
                  <c:v>-92.144000051292394</c:v>
                </c:pt>
                <c:pt idx="637">
                  <c:v>-92.09524486425542</c:v>
                </c:pt>
                <c:pt idx="638">
                  <c:v>-92.047596266331936</c:v>
                </c:pt>
                <c:pt idx="639">
                  <c:v>-92.001029282644353</c:v>
                </c:pt>
                <c:pt idx="640">
                  <c:v>-91.955519492559645</c:v>
                </c:pt>
                <c:pt idx="641">
                  <c:v>-91.911043018020266</c:v>
                </c:pt>
                <c:pt idx="642">
                  <c:v>-91.867576512077449</c:v>
                </c:pt>
                <c:pt idx="643">
                  <c:v>-91.825097147627403</c:v>
                </c:pt>
                <c:pt idx="644">
                  <c:v>-91.783582606348745</c:v>
                </c:pt>
                <c:pt idx="645">
                  <c:v>-91.743011067841252</c:v>
                </c:pt>
                <c:pt idx="646">
                  <c:v>-91.703361198963577</c:v>
                </c:pt>
                <c:pt idx="647">
                  <c:v>-91.664612143369283</c:v>
                </c:pt>
                <c:pt idx="648">
                  <c:v>-91.626743511239596</c:v>
                </c:pt>
                <c:pt idx="649">
                  <c:v>-91.589735369210601</c:v>
                </c:pt>
                <c:pt idx="650">
                  <c:v>-91.55356823049388</c:v>
                </c:pt>
                <c:pt idx="651">
                  <c:v>-91.518223045187796</c:v>
                </c:pt>
                <c:pt idx="652">
                  <c:v>-91.483681190777801</c:v>
                </c:pt>
                <c:pt idx="653">
                  <c:v>-91.449924462823304</c:v>
                </c:pt>
                <c:pt idx="654">
                  <c:v>-91.416935065829051</c:v>
                </c:pt>
                <c:pt idx="655">
                  <c:v>-91.384695604298571</c:v>
                </c:pt>
                <c:pt idx="656">
                  <c:v>-91.35318907396686</c:v>
                </c:pt>
                <c:pt idx="657">
                  <c:v>-91.3223988532107</c:v>
                </c:pt>
                <c:pt idx="658">
                  <c:v>-91.292308694632965</c:v>
                </c:pt>
                <c:pt idx="659">
                  <c:v>-91.262902716819283</c:v>
                </c:pt>
                <c:pt idx="660">
                  <c:v>-91.234165396263947</c:v>
                </c:pt>
                <c:pt idx="661">
                  <c:v>-91.206081559462461</c:v>
                </c:pt>
                <c:pt idx="662">
                  <c:v>-91.178636375168139</c:v>
                </c:pt>
                <c:pt idx="663">
                  <c:v>-91.151815346810324</c:v>
                </c:pt>
                <c:pt idx="664">
                  <c:v>-91.125604305070851</c:v>
                </c:pt>
                <c:pt idx="665">
                  <c:v>-91.099989400617048</c:v>
                </c:pt>
                <c:pt idx="666">
                  <c:v>-91.074957096987504</c:v>
                </c:pt>
                <c:pt idx="667">
                  <c:v>-91.050494163628969</c:v>
                </c:pt>
                <c:pt idx="668">
                  <c:v>-91.026587669080826</c:v>
                </c:pt>
                <c:pt idx="669">
                  <c:v>-91.003224974304914</c:v>
                </c:pt>
                <c:pt idx="670">
                  <c:v>-90.980393726158411</c:v>
                </c:pt>
                <c:pt idx="671">
                  <c:v>-90.958081851005915</c:v>
                </c:pt>
                <c:pt idx="672">
                  <c:v>-90.936277548469761</c:v>
                </c:pt>
                <c:pt idx="673">
                  <c:v>-90.91496928531437</c:v>
                </c:pt>
                <c:pt idx="674">
                  <c:v>-90.894145789463508</c:v>
                </c:pt>
                <c:pt idx="675">
                  <c:v>-90.873796044146573</c:v>
                </c:pt>
                <c:pt idx="676">
                  <c:v>-90.853909282172637</c:v>
                </c:pt>
                <c:pt idx="677">
                  <c:v>-90.834474980328579</c:v>
                </c:pt>
                <c:pt idx="678">
                  <c:v>-90.815482853899965</c:v>
                </c:pt>
                <c:pt idx="679">
                  <c:v>-90.796922851311265</c:v>
                </c:pt>
                <c:pt idx="680">
                  <c:v>-90.778785148883728</c:v>
                </c:pt>
                <c:pt idx="681">
                  <c:v>-90.761060145708129</c:v>
                </c:pt>
                <c:pt idx="682">
                  <c:v>-90.743738458630332</c:v>
                </c:pt>
                <c:pt idx="683">
                  <c:v>-90.72681091734708</c:v>
                </c:pt>
                <c:pt idx="684">
                  <c:v>-90.710268559610014</c:v>
                </c:pt>
                <c:pt idx="685">
                  <c:v>-90.694102626535596</c:v>
                </c:pt>
                <c:pt idx="686">
                  <c:v>-90.678304558018652</c:v>
                </c:pt>
                <c:pt idx="687">
                  <c:v>-90.662865988247646</c:v>
                </c:pt>
                <c:pt idx="688">
                  <c:v>-90.647778741319058</c:v>
                </c:pt>
                <c:pt idx="689">
                  <c:v>-90.633034826949554</c:v>
                </c:pt>
                <c:pt idx="690">
                  <c:v>-90.61862643628298</c:v>
                </c:pt>
                <c:pt idx="691">
                  <c:v>-90.604545937790874</c:v>
                </c:pt>
                <c:pt idx="692">
                  <c:v>-90.590785873264494</c:v>
                </c:pt>
                <c:pt idx="693">
                  <c:v>-90.577338953895591</c:v>
                </c:pt>
                <c:pt idx="694">
                  <c:v>-90.564198056445207</c:v>
                </c:pt>
                <c:pt idx="695">
                  <c:v>-90.551356219497762</c:v>
                </c:pt>
                <c:pt idx="696">
                  <c:v>-90.538806639799077</c:v>
                </c:pt>
                <c:pt idx="697">
                  <c:v>-90.526542668675944</c:v>
                </c:pt>
                <c:pt idx="698">
                  <c:v>-90.514557808536367</c:v>
                </c:pt>
                <c:pt idx="699">
                  <c:v>-90.502845709447755</c:v>
                </c:pt>
                <c:pt idx="700">
                  <c:v>-90.491400165792086</c:v>
                </c:pt>
                <c:pt idx="701">
                  <c:v>-90.480215112996248</c:v>
                </c:pt>
                <c:pt idx="702">
                  <c:v>-90.469284624335486</c:v>
                </c:pt>
                <c:pt idx="703">
                  <c:v>-90.45860290780881</c:v>
                </c:pt>
                <c:pt idx="704">
                  <c:v>-90.44816430308461</c:v>
                </c:pt>
                <c:pt idx="705">
                  <c:v>-90.437963278515213</c:v>
                </c:pt>
                <c:pt idx="706">
                  <c:v>-90.427994428218241</c:v>
                </c:pt>
                <c:pt idx="707">
                  <c:v>-90.418252469223958</c:v>
                </c:pt>
                <c:pt idx="708">
                  <c:v>-90.408732238686653</c:v>
                </c:pt>
                <c:pt idx="709">
                  <c:v>-90.399428691159287</c:v>
                </c:pt>
                <c:pt idx="710">
                  <c:v>-90.390336895929124</c:v>
                </c:pt>
                <c:pt idx="711">
                  <c:v>-90.381452034413627</c:v>
                </c:pt>
                <c:pt idx="712">
                  <c:v>-90.3727693976154</c:v>
                </c:pt>
                <c:pt idx="713">
                  <c:v>-90.364284383634185</c:v>
                </c:pt>
                <c:pt idx="714">
                  <c:v>-90.355992495235171</c:v>
                </c:pt>
                <c:pt idx="715">
                  <c:v>-90.347889337472466</c:v>
                </c:pt>
                <c:pt idx="716">
                  <c:v>-90.339970615365999</c:v>
                </c:pt>
                <c:pt idx="717">
                  <c:v>-90.332232131630946</c:v>
                </c:pt>
                <c:pt idx="718">
                  <c:v>-90.324669784458848</c:v>
                </c:pt>
                <c:pt idx="719">
                  <c:v>-90.317279565348514</c:v>
                </c:pt>
                <c:pt idx="720">
                  <c:v>-90.310057556986237</c:v>
                </c:pt>
                <c:pt idx="721">
                  <c:v>-90.302999931173858</c:v>
                </c:pt>
                <c:pt idx="722">
                  <c:v>-90.296102946803884</c:v>
                </c:pt>
                <c:pt idx="723">
                  <c:v>-90.289362947880406</c:v>
                </c:pt>
                <c:pt idx="724">
                  <c:v>-90.282776361584709</c:v>
                </c:pt>
                <c:pt idx="725">
                  <c:v>-90.276339696384952</c:v>
                </c:pt>
                <c:pt idx="726">
                  <c:v>-90.270049540188424</c:v>
                </c:pt>
                <c:pt idx="727">
                  <c:v>-90.263902558536017</c:v>
                </c:pt>
                <c:pt idx="728">
                  <c:v>-90.257895492837065</c:v>
                </c:pt>
                <c:pt idx="729">
                  <c:v>-90.252025158644969</c:v>
                </c:pt>
                <c:pt idx="730">
                  <c:v>-90.246288443971281</c:v>
                </c:pt>
                <c:pt idx="731">
                  <c:v>-90.240682307638323</c:v>
                </c:pt>
                <c:pt idx="732">
                  <c:v>-90.235203777669057</c:v>
                </c:pt>
                <c:pt idx="733">
                  <c:v>-90.229849949713682</c:v>
                </c:pt>
                <c:pt idx="734">
                  <c:v>-90.224617985511728</c:v>
                </c:pt>
                <c:pt idx="735">
                  <c:v>-90.219505111389083</c:v>
                </c:pt>
                <c:pt idx="736">
                  <c:v>-90.214508616789331</c:v>
                </c:pt>
                <c:pt idx="737">
                  <c:v>-90.209625852838087</c:v>
                </c:pt>
                <c:pt idx="738">
                  <c:v>-90.204854230940327</c:v>
                </c:pt>
                <c:pt idx="739">
                  <c:v>-90.200191221409142</c:v>
                </c:pt>
                <c:pt idx="740">
                  <c:v>-90.195634352126007</c:v>
                </c:pt>
                <c:pt idx="741">
                  <c:v>-90.191181207231338</c:v>
                </c:pt>
                <c:pt idx="742">
                  <c:v>-90.186829425844707</c:v>
                </c:pt>
                <c:pt idx="743">
                  <c:v>-90.18257670081411</c:v>
                </c:pt>
                <c:pt idx="744">
                  <c:v>-90.178420777493955</c:v>
                </c:pt>
                <c:pt idx="745">
                  <c:v>-90.174359452550462</c:v>
                </c:pt>
                <c:pt idx="746">
                  <c:v>-90.170390572794346</c:v>
                </c:pt>
                <c:pt idx="747">
                  <c:v>-90.166512034039982</c:v>
                </c:pt>
                <c:pt idx="748">
                  <c:v>-90.162721779990761</c:v>
                </c:pt>
                <c:pt idx="749">
                  <c:v>-90.159017801149204</c:v>
                </c:pt>
                <c:pt idx="750">
                  <c:v>-90.15539813375247</c:v>
                </c:pt>
                <c:pt idx="751">
                  <c:v>-90.151860858731695</c:v>
                </c:pt>
                <c:pt idx="752">
                  <c:v>-90.148404100695075</c:v>
                </c:pt>
                <c:pt idx="753">
                  <c:v>-90.14502602693409</c:v>
                </c:pt>
                <c:pt idx="754">
                  <c:v>-90.141724846452306</c:v>
                </c:pt>
                <c:pt idx="755">
                  <c:v>-90.138498809016269</c:v>
                </c:pt>
                <c:pt idx="756">
                  <c:v>-90.135346204227872</c:v>
                </c:pt>
                <c:pt idx="757">
                  <c:v>-90.132265360618021</c:v>
                </c:pt>
                <c:pt idx="758">
                  <c:v>-90.129254644760863</c:v>
                </c:pt>
                <c:pt idx="759">
                  <c:v>-90.126312460407831</c:v>
                </c:pt>
                <c:pt idx="760">
                  <c:v>-90.123437247641903</c:v>
                </c:pt>
                <c:pt idx="761">
                  <c:v>-90.120627482050679</c:v>
                </c:pt>
                <c:pt idx="762">
                  <c:v>-90.117881673918561</c:v>
                </c:pt>
                <c:pt idx="763">
                  <c:v>-90.115198367436989</c:v>
                </c:pt>
                <c:pt idx="764">
                  <c:v>-90.112576139932997</c:v>
                </c:pt>
                <c:pt idx="765">
                  <c:v>-90.110013601115028</c:v>
                </c:pt>
                <c:pt idx="766">
                  <c:v>-90.107509392335999</c:v>
                </c:pt>
                <c:pt idx="767">
                  <c:v>-90.105062185873237</c:v>
                </c:pt>
                <c:pt idx="768">
                  <c:v>-90.102670684224634</c:v>
                </c:pt>
                <c:pt idx="769">
                  <c:v>-90.100333619420951</c:v>
                </c:pt>
                <c:pt idx="770">
                  <c:v>-90.098049752353489</c:v>
                </c:pt>
                <c:pt idx="771">
                  <c:v>-90.095817872117593</c:v>
                </c:pt>
                <c:pt idx="772">
                  <c:v>-90.093636795370543</c:v>
                </c:pt>
                <c:pt idx="773">
                  <c:v>-90.091505365704265</c:v>
                </c:pt>
                <c:pt idx="774">
                  <c:v>-90.089422453032356</c:v>
                </c:pt>
                <c:pt idx="775">
                  <c:v>-90.087386952991167</c:v>
                </c:pt>
                <c:pt idx="776">
                  <c:v>-90.085397786354164</c:v>
                </c:pt>
                <c:pt idx="777">
                  <c:v>-90.083453898459794</c:v>
                </c:pt>
                <c:pt idx="778">
                  <c:v>-90.081554258652702</c:v>
                </c:pt>
                <c:pt idx="779">
                  <c:v>-90.079697859736982</c:v>
                </c:pt>
                <c:pt idx="780">
                  <c:v>-90.07788371744239</c:v>
                </c:pt>
                <c:pt idx="781">
                  <c:v>-90.076110869902749</c:v>
                </c:pt>
                <c:pt idx="782">
                  <c:v>-90.074378377145635</c:v>
                </c:pt>
                <c:pt idx="783">
                  <c:v>-90.072685320594346</c:v>
                </c:pt>
                <c:pt idx="784">
                  <c:v>-90.071030802580808</c:v>
                </c:pt>
                <c:pt idx="785">
                  <c:v>-90.069413945869883</c:v>
                </c:pt>
                <c:pt idx="786">
                  <c:v>-90.067833893193963</c:v>
                </c:pt>
                <c:pt idx="787">
                  <c:v>-90.066289806798792</c:v>
                </c:pt>
                <c:pt idx="788">
                  <c:v>-90.064780867999076</c:v>
                </c:pt>
                <c:pt idx="789">
                  <c:v>-90.063306276744697</c:v>
                </c:pt>
                <c:pt idx="790">
                  <c:v>-90.06186525119648</c:v>
                </c:pt>
                <c:pt idx="791">
                  <c:v>-90.060457027311514</c:v>
                </c:pt>
                <c:pt idx="792">
                  <c:v>-90.059080858438392</c:v>
                </c:pt>
                <c:pt idx="793">
                  <c:v>-90.05773601492109</c:v>
                </c:pt>
                <c:pt idx="794">
                  <c:v>-90.056421783712253</c:v>
                </c:pt>
                <c:pt idx="795">
                  <c:v>-90.055137467995181</c:v>
                </c:pt>
                <c:pt idx="796">
                  <c:v>-90.053882386814337</c:v>
                </c:pt>
                <c:pt idx="797">
                  <c:v>-90.052655874714361</c:v>
                </c:pt>
                <c:pt idx="798">
                  <c:v>-90.051457281387215</c:v>
                </c:pt>
                <c:pt idx="799">
                  <c:v>-90.050285971327455</c:v>
                </c:pt>
                <c:pt idx="800">
                  <c:v>-90.049141323495334</c:v>
                </c:pt>
                <c:pt idx="801">
                  <c:v>-90.048022730987299</c:v>
                </c:pt>
                <c:pt idx="802">
                  <c:v>-90.04692960071462</c:v>
                </c:pt>
                <c:pt idx="803">
                  <c:v>-90.045861353088625</c:v>
                </c:pt>
                <c:pt idx="804">
                  <c:v>-90.044817421713589</c:v>
                </c:pt>
                <c:pt idx="805">
                  <c:v>-90.043797253086282</c:v>
                </c:pt>
                <c:pt idx="806">
                  <c:v>-90.042800306302595</c:v>
                </c:pt>
                <c:pt idx="807">
                  <c:v>-90.041826052770844</c:v>
                </c:pt>
                <c:pt idx="808">
                  <c:v>-90.040873975931376</c:v>
                </c:pt>
                <c:pt idx="809">
                  <c:v>-90.0399435709827</c:v>
                </c:pt>
                <c:pt idx="810">
                  <c:v>-90.039034344614024</c:v>
                </c:pt>
                <c:pt idx="811">
                  <c:v>-90.038145814743459</c:v>
                </c:pt>
                <c:pt idx="812">
                  <c:v>-90.037277510262598</c:v>
                </c:pt>
                <c:pt idx="813">
                  <c:v>-90.036428970786616</c:v>
                </c:pt>
                <c:pt idx="814">
                  <c:v>-90.035599746410327</c:v>
                </c:pt>
                <c:pt idx="815">
                  <c:v>-90.034789397469552</c:v>
                </c:pt>
                <c:pt idx="816">
                  <c:v>-90.033997494307897</c:v>
                </c:pt>
                <c:pt idx="817">
                  <c:v>-90.03322361704916</c:v>
                </c:pt>
                <c:pt idx="818">
                  <c:v>-90.032467355374663</c:v>
                </c:pt>
              </c:numCache>
            </c:numRef>
          </c:yVal>
          <c:smooth val="1"/>
          <c:extLst>
            <c:ext xmlns:c16="http://schemas.microsoft.com/office/drawing/2014/chart" uri="{C3380CC4-5D6E-409C-BE32-E72D297353CC}">
              <c16:uniqueId val="{00000000-9647-4C25-AC02-9AC85E218214}"/>
            </c:ext>
          </c:extLst>
        </c:ser>
        <c:ser>
          <c:idx val="1"/>
          <c:order val="1"/>
          <c:tx>
            <c:v>Compensation</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Sheet2!$AQ$4:$AQ$822</c:f>
              <c:numCache>
                <c:formatCode>0.0000</c:formatCode>
                <c:ptCount val="819"/>
                <c:pt idx="0">
                  <c:v>-86.24485816731665</c:v>
                </c:pt>
                <c:pt idx="1">
                  <c:v>-86.165974764272121</c:v>
                </c:pt>
                <c:pt idx="2">
                  <c:v>-86.085079893668322</c:v>
                </c:pt>
                <c:pt idx="3">
                  <c:v>-86.002132184962989</c:v>
                </c:pt>
                <c:pt idx="4">
                  <c:v>-85.917089287002753</c:v>
                </c:pt>
                <c:pt idx="5">
                  <c:v>-85.829907853161004</c:v>
                </c:pt>
                <c:pt idx="6">
                  <c:v>-85.740543526476458</c:v>
                </c:pt>
                <c:pt idx="7">
                  <c:v>-85.648950924821776</c:v>
                </c:pt>
                <c:pt idx="8">
                  <c:v>-85.555083626131434</c:v>
                </c:pt>
                <c:pt idx="9">
                  <c:v>-85.458894153723207</c:v>
                </c:pt>
                <c:pt idx="10">
                  <c:v>-85.360333961748751</c:v>
                </c:pt>
                <c:pt idx="11">
                  <c:v>-85.25935342081182</c:v>
                </c:pt>
                <c:pt idx="12">
                  <c:v>-85.155901803796795</c:v>
                </c:pt>
                <c:pt idx="13">
                  <c:v>-85.049927271951773</c:v>
                </c:pt>
                <c:pt idx="14">
                  <c:v>-84.941376861276083</c:v>
                </c:pt>
                <c:pt idx="15">
                  <c:v>-84.830196469263413</c:v>
                </c:pt>
                <c:pt idx="16">
                  <c:v>-84.716330842058497</c:v>
                </c:pt>
                <c:pt idx="17">
                  <c:v>-84.599723562086353</c:v>
                </c:pt>
                <c:pt idx="18">
                  <c:v>-84.480317036220683</c:v>
                </c:pt>
                <c:pt idx="19">
                  <c:v>-84.358052484560204</c:v>
                </c:pt>
                <c:pt idx="20">
                  <c:v>-84.232869929888267</c:v>
                </c:pt>
                <c:pt idx="21">
                  <c:v>-84.104708187895568</c:v>
                </c:pt>
                <c:pt idx="22">
                  <c:v>-83.973504858252085</c:v>
                </c:pt>
                <c:pt idx="23">
                  <c:v>-83.839196316619137</c:v>
                </c:pt>
                <c:pt idx="24">
                  <c:v>-83.701717707700112</c:v>
                </c:pt>
                <c:pt idx="25">
                  <c:v>-83.561002939433351</c:v>
                </c:pt>
                <c:pt idx="26">
                  <c:v>-83.416984678439178</c:v>
                </c:pt>
                <c:pt idx="27">
                  <c:v>-83.269594346838801</c:v>
                </c:pt>
                <c:pt idx="28">
                  <c:v>-83.118762120571134</c:v>
                </c:pt>
                <c:pt idx="29">
                  <c:v>-82.964416929341752</c:v>
                </c:pt>
                <c:pt idx="30">
                  <c:v>-82.806486458345418</c:v>
                </c:pt>
                <c:pt idx="31">
                  <c:v>-82.644897151913199</c:v>
                </c:pt>
                <c:pt idx="32">
                  <c:v>-82.479574219243901</c:v>
                </c:pt>
                <c:pt idx="33">
                  <c:v>-82.310441642388213</c:v>
                </c:pt>
                <c:pt idx="34">
                  <c:v>-82.137422186664793</c:v>
                </c:pt>
                <c:pt idx="35">
                  <c:v>-81.960437413696255</c:v>
                </c:pt>
                <c:pt idx="36">
                  <c:v>-81.779407697264162</c:v>
                </c:pt>
                <c:pt idx="37">
                  <c:v>-81.594252242192297</c:v>
                </c:pt>
                <c:pt idx="38">
                  <c:v>-81.404889106478365</c:v>
                </c:pt>
                <c:pt idx="39">
                  <c:v>-81.211235226905387</c:v>
                </c:pt>
                <c:pt idx="40">
                  <c:v>-81.013206448375414</c:v>
                </c:pt>
                <c:pt idx="41">
                  <c:v>-80.81071755721932</c:v>
                </c:pt>
                <c:pt idx="42">
                  <c:v>-80.6036823187479</c:v>
                </c:pt>
                <c:pt idx="43">
                  <c:v>-80.392013519321537</c:v>
                </c:pt>
                <c:pt idx="44">
                  <c:v>-80.175623013226243</c:v>
                </c:pt>
                <c:pt idx="45">
                  <c:v>-79.954421774656339</c:v>
                </c:pt>
                <c:pt idx="46">
                  <c:v>-79.728319955113648</c:v>
                </c:pt>
                <c:pt idx="47">
                  <c:v>-79.497226946545368</c:v>
                </c:pt>
                <c:pt idx="48">
                  <c:v>-79.261051450551903</c:v>
                </c:pt>
                <c:pt idx="49">
                  <c:v>-79.01970155400565</c:v>
                </c:pt>
                <c:pt idx="50">
                  <c:v>-78.773084811431602</c:v>
                </c:pt>
                <c:pt idx="51">
                  <c:v>-78.521108334506863</c:v>
                </c:pt>
                <c:pt idx="52">
                  <c:v>-78.263678889044456</c:v>
                </c:pt>
                <c:pt idx="53">
                  <c:v>-78.000702999831191</c:v>
                </c:pt>
                <c:pt idx="54">
                  <c:v>-77.732087063693484</c:v>
                </c:pt>
                <c:pt idx="55">
                  <c:v>-77.457737471166965</c:v>
                </c:pt>
                <c:pt idx="56">
                  <c:v>-77.177560737145427</c:v>
                </c:pt>
                <c:pt idx="57">
                  <c:v>-76.891463640881923</c:v>
                </c:pt>
                <c:pt idx="58">
                  <c:v>-76.599353375709654</c:v>
                </c:pt>
                <c:pt idx="59">
                  <c:v>-76.301137708841864</c:v>
                </c:pt>
                <c:pt idx="60">
                  <c:v>-75.99672515159719</c:v>
                </c:pt>
                <c:pt idx="61">
                  <c:v>-75.686025140382753</c:v>
                </c:pt>
                <c:pt idx="62">
                  <c:v>-75.368948228745523</c:v>
                </c:pt>
                <c:pt idx="63">
                  <c:v>-75.045406290779141</c:v>
                </c:pt>
                <c:pt idx="64">
                  <c:v>-74.715312736142906</c:v>
                </c:pt>
                <c:pt idx="65">
                  <c:v>-74.378582736914993</c:v>
                </c:pt>
                <c:pt idx="66">
                  <c:v>-74.035133466460195</c:v>
                </c:pt>
                <c:pt idx="67">
                  <c:v>-73.684884350445643</c:v>
                </c:pt>
                <c:pt idx="68">
                  <c:v>-73.327757330082832</c:v>
                </c:pt>
                <c:pt idx="69">
                  <c:v>-72.96367713761417</c:v>
                </c:pt>
                <c:pt idx="70">
                  <c:v>-72.592571583990875</c:v>
                </c:pt>
                <c:pt idx="71">
                  <c:v>-72.214371858614939</c:v>
                </c:pt>
                <c:pt idx="72">
                  <c:v>-71.829012840930417</c:v>
                </c:pt>
                <c:pt idx="73">
                  <c:v>-71.436433423556522</c:v>
                </c:pt>
                <c:pt idx="74">
                  <c:v>-71.03657684655316</c:v>
                </c:pt>
                <c:pt idx="75">
                  <c:v>-70.629391042298337</c:v>
                </c:pt>
                <c:pt idx="76">
                  <c:v>-70.214828990337395</c:v>
                </c:pt>
                <c:pt idx="77">
                  <c:v>-69.79284908143643</c:v>
                </c:pt>
                <c:pt idx="78">
                  <c:v>-69.363415489936642</c:v>
                </c:pt>
                <c:pt idx="79">
                  <c:v>-68.92649855336208</c:v>
                </c:pt>
                <c:pt idx="80">
                  <c:v>-68.48207515808393</c:v>
                </c:pt>
                <c:pt idx="81">
                  <c:v>-68.030129129686614</c:v>
                </c:pt>
                <c:pt idx="82">
                  <c:v>-67.570651626520743</c:v>
                </c:pt>
                <c:pt idx="83">
                  <c:v>-67.103641534761664</c:v>
                </c:pt>
                <c:pt idx="84">
                  <c:v>-66.629105863125091</c:v>
                </c:pt>
                <c:pt idx="85">
                  <c:v>-66.147060135223327</c:v>
                </c:pt>
                <c:pt idx="86">
                  <c:v>-65.657528777379</c:v>
                </c:pt>
                <c:pt idx="87">
                  <c:v>-65.160545499550281</c:v>
                </c:pt>
                <c:pt idx="88">
                  <c:v>-64.656153666865777</c:v>
                </c:pt>
                <c:pt idx="89">
                  <c:v>-64.144406659118573</c:v>
                </c:pt>
                <c:pt idx="90">
                  <c:v>-63.625368215435039</c:v>
                </c:pt>
                <c:pt idx="91">
                  <c:v>-63.09911276121143</c:v>
                </c:pt>
                <c:pt idx="92">
                  <c:v>-62.565725714310723</c:v>
                </c:pt>
                <c:pt idx="93">
                  <c:v>-62.025303767430188</c:v>
                </c:pt>
                <c:pt idx="94">
                  <c:v>-61.477955143494306</c:v>
                </c:pt>
                <c:pt idx="95">
                  <c:v>-60.923799820899951</c:v>
                </c:pt>
                <c:pt idx="96">
                  <c:v>-60.362969725444252</c:v>
                </c:pt>
                <c:pt idx="97">
                  <c:v>-59.795608885802515</c:v>
                </c:pt>
                <c:pt idx="98">
                  <c:v>-59.221873549499783</c:v>
                </c:pt>
                <c:pt idx="99">
                  <c:v>-58.641932256431922</c:v>
                </c:pt>
                <c:pt idx="100">
                  <c:v>-58.055965867149531</c:v>
                </c:pt>
                <c:pt idx="101">
                  <c:v>-57.464167543314545</c:v>
                </c:pt>
                <c:pt idx="102">
                  <c:v>-56.866742677981605</c:v>
                </c:pt>
                <c:pt idx="103">
                  <c:v>-56.263908773640964</c:v>
                </c:pt>
                <c:pt idx="104">
                  <c:v>-55.655895266286592</c:v>
                </c:pt>
                <c:pt idx="105">
                  <c:v>-55.042943294141963</c:v>
                </c:pt>
                <c:pt idx="106">
                  <c:v>-54.425305410081478</c:v>
                </c:pt>
                <c:pt idx="107">
                  <c:v>-53.803245237228097</c:v>
                </c:pt>
                <c:pt idx="108">
                  <c:v>-53.177037067677688</c:v>
                </c:pt>
                <c:pt idx="109">
                  <c:v>-52.546965404799955</c:v>
                </c:pt>
                <c:pt idx="110">
                  <c:v>-51.913324450079713</c:v>
                </c:pt>
                <c:pt idx="111">
                  <c:v>-51.276417535992735</c:v>
                </c:pt>
                <c:pt idx="112">
                  <c:v>-50.636556506942782</c:v>
                </c:pt>
                <c:pt idx="113">
                  <c:v>-49.994061050818345</c:v>
                </c:pt>
                <c:pt idx="114">
                  <c:v>-49.349257984245199</c:v>
                </c:pt>
                <c:pt idx="115">
                  <c:v>-48.702480495113548</c:v>
                </c:pt>
                <c:pt idx="116">
                  <c:v>-48.054067346427004</c:v>
                </c:pt>
                <c:pt idx="117">
                  <c:v>-47.404362045959999</c:v>
                </c:pt>
                <c:pt idx="118">
                  <c:v>-46.753711986598432</c:v>
                </c:pt>
                <c:pt idx="119">
                  <c:v>-46.102467562582589</c:v>
                </c:pt>
                <c:pt idx="120">
                  <c:v>-45.45098126715186</c:v>
                </c:pt>
                <c:pt idx="121">
                  <c:v>-44.79960677731453</c:v>
                </c:pt>
                <c:pt idx="122">
                  <c:v>-44.148698031617151</c:v>
                </c:pt>
                <c:pt idx="123">
                  <c:v>-43.498608306875688</c:v>
                </c:pt>
                <c:pt idx="124">
                  <c:v>-42.84968929984025</c:v>
                </c:pt>
                <c:pt idx="125">
                  <c:v>-42.202290219710122</c:v>
                </c:pt>
                <c:pt idx="126">
                  <c:v>-41.556756897283606</c:v>
                </c:pt>
                <c:pt idx="127">
                  <c:v>-40.91343091633285</c:v>
                </c:pt>
                <c:pt idx="128">
                  <c:v>-40.272648772531007</c:v>
                </c:pt>
                <c:pt idx="129">
                  <c:v>-39.634741064938531</c:v>
                </c:pt>
                <c:pt idx="130">
                  <c:v>-39.000031724682714</c:v>
                </c:pt>
                <c:pt idx="131">
                  <c:v>-38.368837285042041</c:v>
                </c:pt>
                <c:pt idx="132">
                  <c:v>-37.74146619668938</c:v>
                </c:pt>
                <c:pt idx="133">
                  <c:v>-37.118218191355425</c:v>
                </c:pt>
                <c:pt idx="134">
                  <c:v>-36.499383696662868</c:v>
                </c:pt>
                <c:pt idx="135">
                  <c:v>-35.885243304351256</c:v>
                </c:pt>
                <c:pt idx="136">
                  <c:v>-35.27606729358272</c:v>
                </c:pt>
                <c:pt idx="137">
                  <c:v>-34.672115210483575</c:v>
                </c:pt>
                <c:pt idx="138">
                  <c:v>-34.073635504558617</c:v>
                </c:pt>
                <c:pt idx="139">
                  <c:v>-33.480865222107923</c:v>
                </c:pt>
                <c:pt idx="140">
                  <c:v>-32.894029756295815</c:v>
                </c:pt>
                <c:pt idx="141">
                  <c:v>-32.313342653067629</c:v>
                </c:pt>
                <c:pt idx="142">
                  <c:v>-31.739005471691687</c:v>
                </c:pt>
                <c:pt idx="143">
                  <c:v>-31.17120769831984</c:v>
                </c:pt>
                <c:pt idx="144">
                  <c:v>-30.610126710619689</c:v>
                </c:pt>
                <c:pt idx="145">
                  <c:v>-30.055927791229141</c:v>
                </c:pt>
                <c:pt idx="146">
                  <c:v>-29.508764187528318</c:v>
                </c:pt>
                <c:pt idx="147">
                  <c:v>-28.968777215009489</c:v>
                </c:pt>
                <c:pt idx="148">
                  <c:v>-28.436096401354707</c:v>
                </c:pt>
                <c:pt idx="149">
                  <c:v>-27.910839668201923</c:v>
                </c:pt>
                <c:pt idx="150">
                  <c:v>-27.393113547492533</c:v>
                </c:pt>
                <c:pt idx="151">
                  <c:v>-26.883013429240176</c:v>
                </c:pt>
                <c:pt idx="152">
                  <c:v>-26.38062383754799</c:v>
                </c:pt>
                <c:pt idx="153">
                  <c:v>-25.886018731716085</c:v>
                </c:pt>
                <c:pt idx="154">
                  <c:v>-25.399261829328193</c:v>
                </c:pt>
                <c:pt idx="155">
                  <c:v>-24.92040694827919</c:v>
                </c:pt>
                <c:pt idx="156">
                  <c:v>-24.449498364799101</c:v>
                </c:pt>
                <c:pt idx="157">
                  <c:v>-23.986571184644596</c:v>
                </c:pt>
                <c:pt idx="158">
                  <c:v>-23.531651724758895</c:v>
                </c:pt>
                <c:pt idx="159">
                  <c:v>-23.084757902844867</c:v>
                </c:pt>
                <c:pt idx="160">
                  <c:v>-22.645899632449506</c:v>
                </c:pt>
                <c:pt idx="161">
                  <c:v>-22.215079221319201</c:v>
                </c:pt>
                <c:pt idx="162">
                  <c:v>-21.792291770949671</c:v>
                </c:pt>
                <c:pt idx="163">
                  <c:v>-21.377525575423828</c:v>
                </c:pt>
                <c:pt idx="164">
                  <c:v>-20.970762517796942</c:v>
                </c:pt>
                <c:pt idx="165">
                  <c:v>-20.57197846245678</c:v>
                </c:pt>
                <c:pt idx="166">
                  <c:v>-20.181143642048035</c:v>
                </c:pt>
                <c:pt idx="167">
                  <c:v>-19.798223037710105</c:v>
                </c:pt>
                <c:pt idx="168">
                  <c:v>-19.423176751528711</c:v>
                </c:pt>
                <c:pt idx="169">
                  <c:v>-19.055960370249966</c:v>
                </c:pt>
                <c:pt idx="170">
                  <c:v>-18.696525319442216</c:v>
                </c:pt>
                <c:pt idx="171">
                  <c:v>-18.344819207423242</c:v>
                </c:pt>
                <c:pt idx="172">
                  <c:v>-18.000786158392319</c:v>
                </c:pt>
                <c:pt idx="173">
                  <c:v>-17.664367134320713</c:v>
                </c:pt>
                <c:pt idx="174">
                  <c:v>-17.335500245259592</c:v>
                </c:pt>
                <c:pt idx="175">
                  <c:v>-17.014121047821376</c:v>
                </c:pt>
                <c:pt idx="176">
                  <c:v>-16.700162831677993</c:v>
                </c:pt>
                <c:pt idx="177">
                  <c:v>-16.393556894000501</c:v>
                </c:pt>
                <c:pt idx="178">
                  <c:v>-16.09423280183583</c:v>
                </c:pt>
                <c:pt idx="179">
                  <c:v>-15.802118642480973</c:v>
                </c:pt>
                <c:pt idx="180">
                  <c:v>-15.5171412619716</c:v>
                </c:pt>
                <c:pt idx="181">
                  <c:v>-15.2392264918522</c:v>
                </c:pt>
                <c:pt idx="182">
                  <c:v>-14.968299364438693</c:v>
                </c:pt>
                <c:pt idx="183">
                  <c:v>-14.704284316820885</c:v>
                </c:pt>
                <c:pt idx="184">
                  <c:v>-14.4471053838848</c:v>
                </c:pt>
                <c:pt idx="185">
                  <c:v>-14.196686380660909</c:v>
                </c:pt>
                <c:pt idx="186">
                  <c:v>-13.952951074325851</c:v>
                </c:pt>
                <c:pt idx="187">
                  <c:v>-13.715823346202962</c:v>
                </c:pt>
                <c:pt idx="188">
                  <c:v>-13.485227344119709</c:v>
                </c:pt>
                <c:pt idx="189">
                  <c:v>-13.26108762549034</c:v>
                </c:pt>
                <c:pt idx="190">
                  <c:v>-13.043329291497958</c:v>
                </c:pt>
                <c:pt idx="191">
                  <c:v>-12.831878112754717</c:v>
                </c:pt>
                <c:pt idx="192">
                  <c:v>-12.626660646818674</c:v>
                </c:pt>
                <c:pt idx="193">
                  <c:v>-12.427604347945945</c:v>
                </c:pt>
                <c:pt idx="194">
                  <c:v>-12.234637669452813</c:v>
                </c:pt>
                <c:pt idx="195">
                  <c:v>-12.04769015905752</c:v>
                </c:pt>
                <c:pt idx="196">
                  <c:v>-11.866692547566359</c:v>
                </c:pt>
                <c:pt idx="197">
                  <c:v>-11.691576831259175</c:v>
                </c:pt>
                <c:pt idx="198">
                  <c:v>-11.522276348322885</c:v>
                </c:pt>
                <c:pt idx="199">
                  <c:v>-11.358725849670932</c:v>
                </c:pt>
                <c:pt idx="200">
                  <c:v>-11.200861564476465</c:v>
                </c:pt>
                <c:pt idx="201">
                  <c:v>-11.048621260737445</c:v>
                </c:pt>
                <c:pt idx="202">
                  <c:v>-10.901944301179514</c:v>
                </c:pt>
                <c:pt idx="203">
                  <c:v>-10.760771694792211</c:v>
                </c:pt>
                <c:pt idx="204">
                  <c:v>-10.625046144281555</c:v>
                </c:pt>
                <c:pt idx="205">
                  <c:v>-10.494712089711646</c:v>
                </c:pt>
                <c:pt idx="206">
                  <c:v>-10.369715748594839</c:v>
                </c:pt>
                <c:pt idx="207">
                  <c:v>-10.250005152679689</c:v>
                </c:pt>
                <c:pt idx="208">
                  <c:v>-10.135530181673463</c:v>
                </c:pt>
                <c:pt idx="209">
                  <c:v>-10.026242594125264</c:v>
                </c:pt>
                <c:pt idx="210">
                  <c:v>-9.9220960556841238</c:v>
                </c:pt>
                <c:pt idx="211">
                  <c:v>-9.8230461649360592</c:v>
                </c:pt>
                <c:pt idx="212">
                  <c:v>-9.7290504770125921</c:v>
                </c:pt>
                <c:pt idx="213">
                  <c:v>-9.6400685251538789</c:v>
                </c:pt>
                <c:pt idx="214">
                  <c:v>-9.5560618403982946</c:v>
                </c:pt>
                <c:pt idx="215">
                  <c:v>-9.4769939695614909</c:v>
                </c:pt>
                <c:pt idx="216">
                  <c:v>-9.4028304916576957</c:v>
                </c:pt>
                <c:pt idx="217">
                  <c:v>-9.3335390329072059</c:v>
                </c:pt>
                <c:pt idx="218">
                  <c:v>-9.2690892804651348</c:v>
                </c:pt>
                <c:pt idx="219">
                  <c:v>-9.2094529949973669</c:v>
                </c:pt>
                <c:pt idx="220">
                  <c:v>-9.1546040222220881</c:v>
                </c:pt>
                <c:pt idx="221">
                  <c:v>-9.1045183035270121</c:v>
                </c:pt>
                <c:pt idx="222">
                  <c:v>-9.0591738857638298</c:v>
                </c:pt>
                <c:pt idx="223">
                  <c:v>-9.0185509303158611</c:v>
                </c:pt>
                <c:pt idx="224">
                  <c:v>-8.9826317215256672</c:v>
                </c:pt>
                <c:pt idx="225">
                  <c:v>-8.9514006745638017</c:v>
                </c:pt>
                <c:pt idx="226">
                  <c:v>-8.9248443428125288</c:v>
                </c:pt>
                <c:pt idx="227">
                  <c:v>-8.9029514248323345</c:v>
                </c:pt>
                <c:pt idx="228">
                  <c:v>-8.8857127709720913</c:v>
                </c:pt>
                <c:pt idx="229">
                  <c:v>-8.8731213896785999</c:v>
                </c:pt>
                <c:pt idx="230">
                  <c:v>-8.8651724535544805</c:v>
                </c:pt>
                <c:pt idx="231">
                  <c:v>-8.8618633052078302</c:v>
                </c:pt>
                <c:pt idx="232">
                  <c:v>-8.863193462932049</c:v>
                </c:pt>
                <c:pt idx="233">
                  <c:v>-8.8691646262478248</c:v>
                </c:pt>
                <c:pt idx="234">
                  <c:v>-8.8797806813345854</c:v>
                </c:pt>
                <c:pt idx="235">
                  <c:v>-8.895047706372905</c:v>
                </c:pt>
                <c:pt idx="236">
                  <c:v>-8.9149739768147604</c:v>
                </c:pt>
                <c:pt idx="237">
                  <c:v>-8.9395699705925082</c:v>
                </c:pt>
                <c:pt idx="238">
                  <c:v>-8.9688483732730671</c:v>
                </c:pt>
                <c:pt idx="239">
                  <c:v>-9.0028240831581119</c:v>
                </c:pt>
                <c:pt idx="240">
                  <c:v>-9.0415142163262647</c:v>
                </c:pt>
                <c:pt idx="241">
                  <c:v>-9.0849381116079542</c:v>
                </c:pt>
                <c:pt idx="242">
                  <c:v>-9.13311733547825</c:v>
                </c:pt>
                <c:pt idx="243">
                  <c:v>-9.1860756868481737</c:v>
                </c:pt>
                <c:pt idx="244">
                  <c:v>-9.2438392017289779</c:v>
                </c:pt>
                <c:pt idx="245">
                  <c:v>-9.3064361577391459</c:v>
                </c:pt>
                <c:pt idx="246">
                  <c:v>-9.3738970784175901</c:v>
                </c:pt>
                <c:pt idx="247">
                  <c:v>-9.446254737301425</c:v>
                </c:pt>
                <c:pt idx="248">
                  <c:v>-9.5235441617205705</c:v>
                </c:pt>
                <c:pt idx="249">
                  <c:v>-9.6058026362553459</c:v>
                </c:pt>
                <c:pt idx="250">
                  <c:v>-9.6930697057973223</c:v>
                </c:pt>
                <c:pt idx="251">
                  <c:v>-9.7853871781466779</c:v>
                </c:pt>
                <c:pt idx="252">
                  <c:v>-9.882799126074195</c:v>
                </c:pt>
                <c:pt idx="253">
                  <c:v>-9.985351888766802</c:v>
                </c:pt>
                <c:pt idx="254">
                  <c:v>-10.093094072570619</c:v>
                </c:pt>
                <c:pt idx="255">
                  <c:v>-10.206076550937233</c:v>
                </c:pt>
                <c:pt idx="256">
                  <c:v>-10.324352463471305</c:v>
                </c:pt>
                <c:pt idx="257">
                  <c:v>-10.447977213969681</c:v>
                </c:pt>
                <c:pt idx="258">
                  <c:v>-10.577008467334345</c:v>
                </c:pt>
                <c:pt idx="259">
                  <c:v>-10.711506145232592</c:v>
                </c:pt>
                <c:pt idx="260">
                  <c:v>-10.851532420369256</c:v>
                </c:pt>
                <c:pt idx="261">
                  <c:v>-10.997151709226772</c:v>
                </c:pt>
                <c:pt idx="262">
                  <c:v>-11.148430663118962</c:v>
                </c:pt>
                <c:pt idx="263">
                  <c:v>-11.305438157395495</c:v>
                </c:pt>
                <c:pt idx="264">
                  <c:v>-11.468245278622797</c:v>
                </c:pt>
                <c:pt idx="265">
                  <c:v>-11.636925309558045</c:v>
                </c:pt>
                <c:pt idx="266">
                  <c:v>-11.811553711721187</c:v>
                </c:pt>
                <c:pt idx="267">
                  <c:v>-11.992208105359552</c:v>
                </c:pt>
                <c:pt idx="268">
                  <c:v>-12.178968246588434</c:v>
                </c:pt>
                <c:pt idx="269">
                  <c:v>-12.371916001479377</c:v>
                </c:pt>
                <c:pt idx="270">
                  <c:v>-12.571135316856568</c:v>
                </c:pt>
                <c:pt idx="271">
                  <c:v>-12.776712187549752</c:v>
                </c:pt>
                <c:pt idx="272">
                  <c:v>-12.988734619840756</c:v>
                </c:pt>
                <c:pt idx="273">
                  <c:v>-13.207292590828438</c:v>
                </c:pt>
                <c:pt idx="274">
                  <c:v>-13.432478003424938</c:v>
                </c:pt>
                <c:pt idx="275">
                  <c:v>-13.664384636685483</c:v>
                </c:pt>
                <c:pt idx="276">
                  <c:v>-13.903108091161084</c:v>
                </c:pt>
                <c:pt idx="277">
                  <c:v>-14.148745728953909</c:v>
                </c:pt>
                <c:pt idx="278">
                  <c:v>-14.401396608142996</c:v>
                </c:pt>
                <c:pt idx="279">
                  <c:v>-14.661161411239259</c:v>
                </c:pt>
                <c:pt idx="280">
                  <c:v>-14.928142367318543</c:v>
                </c:pt>
                <c:pt idx="281">
                  <c:v>-15.202443167473611</c:v>
                </c:pt>
                <c:pt idx="282">
                  <c:v>-15.484168873218383</c:v>
                </c:pt>
                <c:pt idx="283">
                  <c:v>-15.773425817471869</c:v>
                </c:pt>
                <c:pt idx="284">
                  <c:v>-16.070321497745244</c:v>
                </c:pt>
                <c:pt idx="285">
                  <c:v>-16.374964461152089</c:v>
                </c:pt>
                <c:pt idx="286">
                  <c:v>-16.687464180862232</c:v>
                </c:pt>
                <c:pt idx="287">
                  <c:v>-17.007930923620744</c:v>
                </c:pt>
                <c:pt idx="288">
                  <c:v>-17.336475607958604</c:v>
                </c:pt>
                <c:pt idx="289">
                  <c:v>-17.67320965272868</c:v>
                </c:pt>
                <c:pt idx="290">
                  <c:v>-18.01824481561221</c:v>
                </c:pt>
                <c:pt idx="291">
                  <c:v>-18.371693021254497</c:v>
                </c:pt>
                <c:pt idx="292">
                  <c:v>-18.73366617870947</c:v>
                </c:pt>
                <c:pt idx="293">
                  <c:v>-19.104275987890638</c:v>
                </c:pt>
                <c:pt idx="294">
                  <c:v>-19.483633734767665</c:v>
                </c:pt>
                <c:pt idx="295">
                  <c:v>-19.871850075055924</c:v>
                </c:pt>
                <c:pt idx="296">
                  <c:v>-20.26903480622116</c:v>
                </c:pt>
                <c:pt idx="297">
                  <c:v>-20.675296627632399</c:v>
                </c:pt>
                <c:pt idx="298">
                  <c:v>-21.090742888772237</c:v>
                </c:pt>
                <c:pt idx="299">
                  <c:v>-21.515479325462991</c:v>
                </c:pt>
                <c:pt idx="300">
                  <c:v>-21.949609784136054</c:v>
                </c:pt>
                <c:pt idx="301">
                  <c:v>-22.393235934246974</c:v>
                </c:pt>
                <c:pt idx="302">
                  <c:v>-22.846456969020775</c:v>
                </c:pt>
                <c:pt idx="303">
                  <c:v>-23.309369294804029</c:v>
                </c:pt>
                <c:pt idx="304">
                  <c:v>-23.782066209398465</c:v>
                </c:pt>
                <c:pt idx="305">
                  <c:v>-24.264637569860163</c:v>
                </c:pt>
                <c:pt idx="306">
                  <c:v>-24.757169450363321</c:v>
                </c:pt>
                <c:pt idx="307">
                  <c:v>-25.259743790854444</c:v>
                </c:pt>
                <c:pt idx="308">
                  <c:v>-25.772438037352725</c:v>
                </c:pt>
                <c:pt idx="309">
                  <c:v>-26.295324774895214</c:v>
                </c:pt>
                <c:pt idx="310">
                  <c:v>-26.828471354270714</c:v>
                </c:pt>
                <c:pt idx="311">
                  <c:v>-27.371939513840193</c:v>
                </c:pt>
                <c:pt idx="312">
                  <c:v>-27.925784997899655</c:v>
                </c:pt>
                <c:pt idx="313">
                  <c:v>-28.490057173201855</c:v>
                </c:pt>
                <c:pt idx="314">
                  <c:v>-29.064798645419476</c:v>
                </c:pt>
                <c:pt idx="315">
                  <c:v>-29.650044877494782</c:v>
                </c:pt>
                <c:pt idx="316">
                  <c:v>-30.245823811984238</c:v>
                </c:pt>
                <c:pt idx="317">
                  <c:v>-30.85215549966648</c:v>
                </c:pt>
                <c:pt idx="318">
                  <c:v>-31.46905173683254</c:v>
                </c:pt>
                <c:pt idx="319">
                  <c:v>-32.096515713824921</c:v>
                </c:pt>
                <c:pt idx="320">
                  <c:v>-32.734541677519658</c:v>
                </c:pt>
                <c:pt idx="321">
                  <c:v>-33.383114610565677</c:v>
                </c:pt>
                <c:pt idx="322">
                  <c:v>-34.042209930293403</c:v>
                </c:pt>
                <c:pt idx="323">
                  <c:v>-34.71179321028292</c:v>
                </c:pt>
                <c:pt idx="324">
                  <c:v>-35.391819927632149</c:v>
                </c:pt>
                <c:pt idx="325">
                  <c:v>-36.082235238993555</c:v>
                </c:pt>
                <c:pt idx="326">
                  <c:v>-36.782973788437886</c:v>
                </c:pt>
                <c:pt idx="327">
                  <c:v>-37.493959550164355</c:v>
                </c:pt>
                <c:pt idx="328">
                  <c:v>-38.215105708996873</c:v>
                </c:pt>
                <c:pt idx="329">
                  <c:v>-38.946314581488522</c:v>
                </c:pt>
                <c:pt idx="330">
                  <c:v>-39.687477580297887</c:v>
                </c:pt>
                <c:pt idx="331">
                  <c:v>-40.438475224297335</c:v>
                </c:pt>
                <c:pt idx="332">
                  <c:v>-41.199177196628639</c:v>
                </c:pt>
                <c:pt idx="333">
                  <c:v>-41.969442452630602</c:v>
                </c:pt>
                <c:pt idx="334">
                  <c:v>-42.749119379231416</c:v>
                </c:pt>
                <c:pt idx="335">
                  <c:v>-43.538046007025656</c:v>
                </c:pt>
                <c:pt idx="336">
                  <c:v>-44.336050275837046</c:v>
                </c:pt>
                <c:pt idx="337">
                  <c:v>-45.142950354135948</c:v>
                </c:pt>
                <c:pt idx="338">
                  <c:v>-45.958555012172766</c:v>
                </c:pt>
                <c:pt idx="339">
                  <c:v>-46.782664048213405</c:v>
                </c:pt>
                <c:pt idx="340">
                  <c:v>-47.615068766715773</c:v>
                </c:pt>
                <c:pt idx="341">
                  <c:v>-48.455552506757193</c:v>
                </c:pt>
                <c:pt idx="342">
                  <c:v>-49.303891218473353</c:v>
                </c:pt>
                <c:pt idx="343">
                  <c:v>-50.159854084730753</c:v>
                </c:pt>
                <c:pt idx="344">
                  <c:v>-51.023204184716462</c:v>
                </c:pt>
                <c:pt idx="345">
                  <c:v>-51.893699195621878</c:v>
                </c:pt>
                <c:pt idx="346">
                  <c:v>-52.771092128105181</c:v>
                </c:pt>
                <c:pt idx="347">
                  <c:v>-53.655132090771779</c:v>
                </c:pt>
                <c:pt idx="348">
                  <c:v>-54.545565078501042</c:v>
                </c:pt>
                <c:pt idx="349">
                  <c:v>-55.442134779093756</c:v>
                </c:pt>
                <c:pt idx="350">
                  <c:v>-56.344583392416311</c:v>
                </c:pt>
                <c:pt idx="351">
                  <c:v>-57.25265245598235</c:v>
                </c:pt>
                <c:pt idx="352">
                  <c:v>-58.166083670742459</c:v>
                </c:pt>
                <c:pt idx="353">
                  <c:v>-59.084619720759427</c:v>
                </c:pt>
                <c:pt idx="354">
                  <c:v>-60.008005080418343</c:v>
                </c:pt>
                <c:pt idx="355">
                  <c:v>-60.935986802873352</c:v>
                </c:pt>
                <c:pt idx="356">
                  <c:v>-61.868315283554004</c:v>
                </c:pt>
                <c:pt idx="357">
                  <c:v>-62.804744992745448</c:v>
                </c:pt>
                <c:pt idx="358">
                  <c:v>-63.745035171520058</c:v>
                </c:pt>
                <c:pt idx="359">
                  <c:v>-64.688950485618022</c:v>
                </c:pt>
                <c:pt idx="360">
                  <c:v>-65.636261632259732</c:v>
                </c:pt>
                <c:pt idx="361">
                  <c:v>-66.586745895299458</c:v>
                </c:pt>
                <c:pt idx="362">
                  <c:v>-67.540187644610668</c:v>
                </c:pt>
                <c:pt idx="363">
                  <c:v>-68.496378776102247</c:v>
                </c:pt>
                <c:pt idx="364">
                  <c:v>-69.45511908931033</c:v>
                </c:pt>
                <c:pt idx="365">
                  <c:v>-70.416216600066377</c:v>
                </c:pt>
                <c:pt idx="366">
                  <c:v>-71.379487786322997</c:v>
                </c:pt>
                <c:pt idx="367">
                  <c:v>-72.344757765794043</c:v>
                </c:pt>
                <c:pt idx="368">
                  <c:v>-73.311860404645827</c:v>
                </c:pt>
                <c:pt idx="369">
                  <c:v>-74.280638357041937</c:v>
                </c:pt>
                <c:pt idx="370">
                  <c:v>-75.250943035901287</c:v>
                </c:pt>
                <c:pt idx="371">
                  <c:v>-76.222634515758131</c:v>
                </c:pt>
                <c:pt idx="372">
                  <c:v>-77.195581369126245</c:v>
                </c:pt>
                <c:pt idx="373">
                  <c:v>-78.169660438244534</c:v>
                </c:pt>
                <c:pt idx="374">
                  <c:v>-79.144756544534502</c:v>
                </c:pt>
                <c:pt idx="375">
                  <c:v>-80.120762138513513</c:v>
                </c:pt>
                <c:pt idx="376">
                  <c:v>-81.097576893290011</c:v>
                </c:pt>
                <c:pt idx="377">
                  <c:v>-82.075107245112733</c:v>
                </c:pt>
                <c:pt idx="378">
                  <c:v>-83.053265884758446</c:v>
                </c:pt>
                <c:pt idx="379">
                  <c:v>-84.031971203813129</c:v>
                </c:pt>
                <c:pt idx="380">
                  <c:v>-85.011146700165</c:v>
                </c:pt>
                <c:pt idx="381">
                  <c:v>-85.99072034720524</c:v>
                </c:pt>
                <c:pt idx="382">
                  <c:v>-86.970623931447378</c:v>
                </c:pt>
                <c:pt idx="383">
                  <c:v>-87.950792363407245</c:v>
                </c:pt>
                <c:pt idx="384">
                  <c:v>-88.931162966717622</c:v>
                </c:pt>
                <c:pt idx="385">
                  <c:v>-89.911674750546126</c:v>
                </c:pt>
                <c:pt idx="386">
                  <c:v>-90.89226767046334</c:v>
                </c:pt>
                <c:pt idx="387">
                  <c:v>-91.872881882952782</c:v>
                </c:pt>
                <c:pt idx="388">
                  <c:v>-92.853456998787394</c:v>
                </c:pt>
                <c:pt idx="389">
                  <c:v>-93.833931340496321</c:v>
                </c:pt>
                <c:pt idx="390">
                  <c:v>-94.814241209133556</c:v>
                </c:pt>
                <c:pt idx="391">
                  <c:v>-95.794320165515657</c:v>
                </c:pt>
                <c:pt idx="392">
                  <c:v>-96.774098331037266</c:v>
                </c:pt>
                <c:pt idx="393">
                  <c:v>-97.753501713080738</c:v>
                </c:pt>
                <c:pt idx="394">
                  <c:v>-98.732451559927767</c:v>
                </c:pt>
                <c:pt idx="395">
                  <c:v>-99.710863749939236</c:v>
                </c:pt>
                <c:pt idx="396">
                  <c:v>-100.68864821960226</c:v>
                </c:pt>
                <c:pt idx="397">
                  <c:v>-101.66570843484621</c:v>
                </c:pt>
                <c:pt idx="398">
                  <c:v>-102.64194090979942</c:v>
                </c:pt>
                <c:pt idx="399">
                  <c:v>-103.61723477689711</c:v>
                </c:pt>
                <c:pt idx="400">
                  <c:v>-104.59147141195496</c:v>
                </c:pt>
                <c:pt idx="401">
                  <c:v>-105.5645241174913</c:v>
                </c:pt>
                <c:pt idx="402">
                  <c:v>-106.53625786721534</c:v>
                </c:pt>
                <c:pt idx="403">
                  <c:v>-107.50652911419841</c:v>
                </c:pt>
                <c:pt idx="404">
                  <c:v>-108.47518566481145</c:v>
                </c:pt>
                <c:pt idx="405">
                  <c:v>-109.44206662004254</c:v>
                </c:pt>
                <c:pt idx="406">
                  <c:v>-110.40700238531532</c:v>
                </c:pt>
                <c:pt idx="407">
                  <c:v>-111.36981474940332</c:v>
                </c:pt>
                <c:pt idx="408">
                  <c:v>-112.33031703249185</c:v>
                </c:pt>
                <c:pt idx="409">
                  <c:v>-113.28831430287661</c:v>
                </c:pt>
                <c:pt idx="410">
                  <c:v>-114.24360366121149</c:v>
                </c:pt>
                <c:pt idx="411">
                  <c:v>-115.19597459064242</c:v>
                </c:pt>
                <c:pt idx="412">
                  <c:v>-116.14520937058194</c:v>
                </c:pt>
                <c:pt idx="413">
                  <c:v>-117.09108355131625</c:v>
                </c:pt>
                <c:pt idx="414">
                  <c:v>-118.03336648607889</c:v>
                </c:pt>
                <c:pt idx="415">
                  <c:v>-118.97182191670467</c:v>
                </c:pt>
                <c:pt idx="416">
                  <c:v>-119.9062086084799</c:v>
                </c:pt>
                <c:pt idx="417">
                  <c:v>-120.83628102935722</c:v>
                </c:pt>
                <c:pt idx="418">
                  <c:v>-121.76179006829278</c:v>
                </c:pt>
                <c:pt idx="419">
                  <c:v>-122.68248378712137</c:v>
                </c:pt>
                <c:pt idx="420">
                  <c:v>-123.59810820009017</c:v>
                </c:pt>
                <c:pt idx="421">
                  <c:v>-124.50840807495346</c:v>
                </c:pt>
                <c:pt idx="422">
                  <c:v>-125.41312774936856</c:v>
                </c:pt>
                <c:pt idx="423">
                  <c:v>-126.31201195627088</c:v>
                </c:pt>
                <c:pt idx="424">
                  <c:v>-127.20480665186801</c:v>
                </c:pt>
                <c:pt idx="425">
                  <c:v>-128.09125983998592</c:v>
                </c:pt>
                <c:pt idx="426">
                  <c:v>-128.97112238662197</c:v>
                </c:pt>
                <c:pt idx="427">
                  <c:v>-129.84414881876805</c:v>
                </c:pt>
                <c:pt idx="428">
                  <c:v>-130.7100981018425</c:v>
                </c:pt>
                <c:pt idx="429">
                  <c:v>-131.56873439039492</c:v>
                </c:pt>
                <c:pt idx="430">
                  <c:v>-132.41982774713821</c:v>
                </c:pt>
                <c:pt idx="431">
                  <c:v>-133.26315482579213</c:v>
                </c:pt>
                <c:pt idx="432">
                  <c:v>-134.09849951369299</c:v>
                </c:pt>
                <c:pt idx="433">
                  <c:v>-134.92565353063057</c:v>
                </c:pt>
                <c:pt idx="434">
                  <c:v>-135.7444169808935</c:v>
                </c:pt>
                <c:pt idx="435">
                  <c:v>-136.55459885604753</c:v>
                </c:pt>
                <c:pt idx="436">
                  <c:v>-137.35601748651379</c:v>
                </c:pt>
                <c:pt idx="437">
                  <c:v>-138.14850094055939</c:v>
                </c:pt>
                <c:pt idx="438">
                  <c:v>-138.93188736984087</c:v>
                </c:pt>
                <c:pt idx="439">
                  <c:v>-139.70602530116165</c:v>
                </c:pt>
                <c:pt idx="440">
                  <c:v>-140.47077387459211</c:v>
                </c:pt>
                <c:pt idx="441">
                  <c:v>-141.22600302856699</c:v>
                </c:pt>
                <c:pt idx="442">
                  <c:v>-141.97159363300153</c:v>
                </c:pt>
                <c:pt idx="443">
                  <c:v>-142.7074375718602</c:v>
                </c:pt>
                <c:pt idx="444">
                  <c:v>-143.43343777696353</c:v>
                </c:pt>
                <c:pt idx="445">
                  <c:v>-144.14950821512724</c:v>
                </c:pt>
                <c:pt idx="446">
                  <c:v>-144.85557383099103</c:v>
                </c:pt>
                <c:pt idx="447">
                  <c:v>-145.55157044811955</c:v>
                </c:pt>
                <c:pt idx="448">
                  <c:v>-146.23744463113198</c:v>
                </c:pt>
                <c:pt idx="449">
                  <c:v>-146.91315351175746</c:v>
                </c:pt>
                <c:pt idx="450">
                  <c:v>-147.57866458180462</c:v>
                </c:pt>
                <c:pt idx="451">
                  <c:v>-148.23395545609333</c:v>
                </c:pt>
                <c:pt idx="452">
                  <c:v>-148.87901360841869</c:v>
                </c:pt>
                <c:pt idx="453">
                  <c:v>-149.5138360836047</c:v>
                </c:pt>
                <c:pt idx="454">
                  <c:v>-150.13842918866601</c:v>
                </c:pt>
                <c:pt idx="455">
                  <c:v>-150.7528081660283</c:v>
                </c:pt>
                <c:pt idx="456">
                  <c:v>-151.35699685166861</c:v>
                </c:pt>
                <c:pt idx="457">
                  <c:v>-151.95102732092761</c:v>
                </c:pt>
                <c:pt idx="458">
                  <c:v>-152.53493952462023</c:v>
                </c:pt>
                <c:pt idx="459">
                  <c:v>-153.10878091793029</c:v>
                </c:pt>
                <c:pt idx="460">
                  <c:v>-153.67260608442916</c:v>
                </c:pt>
                <c:pt idx="461">
                  <c:v>-154.22647635739835</c:v>
                </c:pt>
                <c:pt idx="462">
                  <c:v>-154.77045944047703</c:v>
                </c:pt>
                <c:pt idx="463">
                  <c:v>-155.30462902948946</c:v>
                </c:pt>
                <c:pt idx="464">
                  <c:v>-155.82906443714529</c:v>
                </c:pt>
                <c:pt idx="465">
                  <c:v>-156.34385022214084</c:v>
                </c:pt>
                <c:pt idx="466">
                  <c:v>-156.84907582402826</c:v>
                </c:pt>
                <c:pt idx="467">
                  <c:v>-157.34483520507405</c:v>
                </c:pt>
                <c:pt idx="468">
                  <c:v>-157.83122650015889</c:v>
                </c:pt>
                <c:pt idx="469">
                  <c:v>-158.30835167564928</c:v>
                </c:pt>
                <c:pt idx="470">
                  <c:v>-158.77631619802105</c:v>
                </c:pt>
                <c:pt idx="471">
                  <c:v>-159.23522871289202</c:v>
                </c:pt>
                <c:pt idx="472">
                  <c:v>-159.68520073499923</c:v>
                </c:pt>
                <c:pt idx="473">
                  <c:v>-160.1263463495473</c:v>
                </c:pt>
                <c:pt idx="474">
                  <c:v>-160.55878192524614</c:v>
                </c:pt>
                <c:pt idx="475">
                  <c:v>-160.98262583926766</c:v>
                </c:pt>
                <c:pt idx="476">
                  <c:v>-161.39799821425959</c:v>
                </c:pt>
                <c:pt idx="477">
                  <c:v>-161.80502066747954</c:v>
                </c:pt>
                <c:pt idx="478">
                  <c:v>-162.20381607204092</c:v>
                </c:pt>
                <c:pt idx="479">
                  <c:v>-162.5945083301992</c:v>
                </c:pt>
                <c:pt idx="480">
                  <c:v>-162.97722215855327</c:v>
                </c:pt>
                <c:pt idx="481">
                  <c:v>-163.35208288498586</c:v>
                </c:pt>
                <c:pt idx="482">
                  <c:v>-163.71921625712693</c:v>
                </c:pt>
                <c:pt idx="483">
                  <c:v>-164.07874826208541</c:v>
                </c:pt>
                <c:pt idx="484">
                  <c:v>-164.43080495716703</c:v>
                </c:pt>
                <c:pt idx="485">
                  <c:v>-164.77551231126722</c:v>
                </c:pt>
                <c:pt idx="486">
                  <c:v>-165.11299605661048</c:v>
                </c:pt>
                <c:pt idx="487">
                  <c:v>-165.44338155048882</c:v>
                </c:pt>
                <c:pt idx="488">
                  <c:v>-165.76679364664034</c:v>
                </c:pt>
                <c:pt idx="489">
                  <c:v>-166.08335657590078</c:v>
                </c:pt>
                <c:pt idx="490">
                  <c:v>-166.39319383575298</c:v>
                </c:pt>
                <c:pt idx="491">
                  <c:v>-166.6964280883987</c:v>
                </c:pt>
                <c:pt idx="492">
                  <c:v>-166.9931810669749</c:v>
                </c:pt>
                <c:pt idx="493">
                  <c:v>-167.28357348953887</c:v>
                </c:pt>
                <c:pt idx="494">
                  <c:v>-167.56772498045046</c:v>
                </c:pt>
                <c:pt idx="495">
                  <c:v>-167.84575399878463</c:v>
                </c:pt>
                <c:pt idx="496">
                  <c:v>-168.11777777341388</c:v>
                </c:pt>
                <c:pt idx="497">
                  <c:v>-168.3839122444088</c:v>
                </c:pt>
                <c:pt idx="498">
                  <c:v>-168.64427201041289</c:v>
                </c:pt>
                <c:pt idx="499">
                  <c:v>-168.89897028165819</c:v>
                </c:pt>
                <c:pt idx="500">
                  <c:v>-169.1481188382981</c:v>
                </c:pt>
                <c:pt idx="501">
                  <c:v>-169.39182799374424</c:v>
                </c:pt>
                <c:pt idx="502">
                  <c:v>-169.63020656270709</c:v>
                </c:pt>
                <c:pt idx="503">
                  <c:v>-169.86336183364836</c:v>
                </c:pt>
                <c:pt idx="504">
                  <c:v>-170.0913995453688</c:v>
                </c:pt>
                <c:pt idx="505">
                  <c:v>-170.31442386746238</c:v>
                </c:pt>
                <c:pt idx="506">
                  <c:v>-170.53253738438329</c:v>
                </c:pt>
                <c:pt idx="507">
                  <c:v>-170.74584108288101</c:v>
                </c:pt>
                <c:pt idx="508">
                  <c:v>-170.9544343425716</c:v>
                </c:pt>
                <c:pt idx="509">
                  <c:v>-171.15841492942334</c:v>
                </c:pt>
                <c:pt idx="510">
                  <c:v>-171.35787899194895</c:v>
                </c:pt>
                <c:pt idx="511">
                  <c:v>-171.55292105990139</c:v>
                </c:pt>
                <c:pt idx="512">
                  <c:v>-171.74363404528737</c:v>
                </c:pt>
                <c:pt idx="513">
                  <c:v>-171.93010924551834</c:v>
                </c:pt>
                <c:pt idx="514">
                  <c:v>-172.11243634853054</c:v>
                </c:pt>
                <c:pt idx="515">
                  <c:v>-172.29070343971398</c:v>
                </c:pt>
                <c:pt idx="516">
                  <c:v>-172.46499701050038</c:v>
                </c:pt>
                <c:pt idx="517">
                  <c:v>-172.63540196846844</c:v>
                </c:pt>
                <c:pt idx="518">
                  <c:v>-172.80200164883254</c:v>
                </c:pt>
                <c:pt idx="519">
                  <c:v>-172.96487782719049</c:v>
                </c:pt>
                <c:pt idx="520">
                  <c:v>-173.12411073341178</c:v>
                </c:pt>
                <c:pt idx="521">
                  <c:v>-173.2797790665569</c:v>
                </c:pt>
                <c:pt idx="522">
                  <c:v>-173.43196001072386</c:v>
                </c:pt>
                <c:pt idx="523">
                  <c:v>-173.58072925172542</c:v>
                </c:pt>
                <c:pt idx="524">
                  <c:v>-173.72616099450698</c:v>
                </c:pt>
                <c:pt idx="525">
                  <c:v>-173.86832798121992</c:v>
                </c:pt>
                <c:pt idx="526">
                  <c:v>-174.00730150987306</c:v>
                </c:pt>
                <c:pt idx="527">
                  <c:v>-174.14315145348741</c:v>
                </c:pt>
                <c:pt idx="528">
                  <c:v>-174.27594627968682</c:v>
                </c:pt>
                <c:pt idx="529">
                  <c:v>-174.40575307066126</c:v>
                </c:pt>
                <c:pt idx="530">
                  <c:v>-174.53263754344292</c:v>
                </c:pt>
                <c:pt idx="531">
                  <c:v>-174.65666407044159</c:v>
                </c:pt>
                <c:pt idx="532">
                  <c:v>-174.77789570018757</c:v>
                </c:pt>
                <c:pt idx="533">
                  <c:v>-174.89639417823616</c:v>
                </c:pt>
                <c:pt idx="534">
                  <c:v>-175.01221996818995</c:v>
                </c:pt>
                <c:pt idx="535">
                  <c:v>-175.12543227279923</c:v>
                </c:pt>
                <c:pt idx="536">
                  <c:v>-175.23608905510355</c:v>
                </c:pt>
                <c:pt idx="537">
                  <c:v>-175.3442470595806</c:v>
                </c:pt>
                <c:pt idx="538">
                  <c:v>-175.44996183327146</c:v>
                </c:pt>
                <c:pt idx="539">
                  <c:v>-175.55328774685373</c:v>
                </c:pt>
                <c:pt idx="540">
                  <c:v>-175.65427801563629</c:v>
                </c:pt>
                <c:pt idx="541">
                  <c:v>-175.7529847204521</c:v>
                </c:pt>
                <c:pt idx="542">
                  <c:v>-175.84945882842698</c:v>
                </c:pt>
                <c:pt idx="543">
                  <c:v>-175.94375021360563</c:v>
                </c:pt>
                <c:pt idx="544">
                  <c:v>-176.03590767741548</c:v>
                </c:pt>
                <c:pt idx="545">
                  <c:v>-176.12597896895386</c:v>
                </c:pt>
                <c:pt idx="546">
                  <c:v>-176.21401080508286</c:v>
                </c:pt>
                <c:pt idx="547">
                  <c:v>-176.30004889031935</c:v>
                </c:pt>
                <c:pt idx="548">
                  <c:v>-176.38413793650844</c:v>
                </c:pt>
                <c:pt idx="549">
                  <c:v>-176.46632168226992</c:v>
                </c:pt>
                <c:pt idx="550">
                  <c:v>-176.54664291220854</c:v>
                </c:pt>
                <c:pt idx="551">
                  <c:v>-176.62514347588072</c:v>
                </c:pt>
                <c:pt idx="552">
                  <c:v>-176.70186430650909</c:v>
                </c:pt>
                <c:pt idx="553">
                  <c:v>-176.77684543944133</c:v>
                </c:pt>
                <c:pt idx="554">
                  <c:v>-176.85012603034559</c:v>
                </c:pt>
                <c:pt idx="555">
                  <c:v>-176.92174437313986</c:v>
                </c:pt>
                <c:pt idx="556">
                  <c:v>-176.99173791765122</c:v>
                </c:pt>
                <c:pt idx="557">
                  <c:v>-177.06014328700175</c:v>
                </c:pt>
                <c:pt idx="558">
                  <c:v>-177.12699629471962</c:v>
                </c:pt>
                <c:pt idx="559">
                  <c:v>-177.1923319615731</c:v>
                </c:pt>
                <c:pt idx="560">
                  <c:v>-177.25618453212667</c:v>
                </c:pt>
                <c:pt idx="561">
                  <c:v>-177.31858749101877</c:v>
                </c:pt>
                <c:pt idx="562">
                  <c:v>-177.37957357896084</c:v>
                </c:pt>
                <c:pt idx="563">
                  <c:v>-177.43917480845784</c:v>
                </c:pt>
                <c:pt idx="564">
                  <c:v>-177.49742247925161</c:v>
                </c:pt>
                <c:pt idx="565">
                  <c:v>-177.5543471934875</c:v>
                </c:pt>
                <c:pt idx="566">
                  <c:v>-177.6099788706054</c:v>
                </c:pt>
                <c:pt idx="567">
                  <c:v>-177.66434676195789</c:v>
                </c:pt>
                <c:pt idx="568">
                  <c:v>-177.71747946515615</c:v>
                </c:pt>
                <c:pt idx="569">
                  <c:v>-177.76940493814686</c:v>
                </c:pt>
                <c:pt idx="570">
                  <c:v>-177.82015051302156</c:v>
                </c:pt>
                <c:pt idx="571">
                  <c:v>-177.86974290956192</c:v>
                </c:pt>
                <c:pt idx="572">
                  <c:v>-177.91820824852277</c:v>
                </c:pt>
                <c:pt idx="573">
                  <c:v>-177.96557206465644</c:v>
                </c:pt>
                <c:pt idx="574">
                  <c:v>-178.01185931948118</c:v>
                </c:pt>
                <c:pt idx="575">
                  <c:v>-178.05709441379673</c:v>
                </c:pt>
                <c:pt idx="576">
                  <c:v>-178.10130119995046</c:v>
                </c:pt>
                <c:pt idx="577">
                  <c:v>-178.14450299385737</c:v>
                </c:pt>
                <c:pt idx="578">
                  <c:v>-178.18672258677691</c:v>
                </c:pt>
                <c:pt idx="579">
                  <c:v>-178.22798225685148</c:v>
                </c:pt>
                <c:pt idx="580">
                  <c:v>-178.26830378040796</c:v>
                </c:pt>
                <c:pt idx="581">
                  <c:v>-178.30770844302816</c:v>
                </c:pt>
                <c:pt idx="582">
                  <c:v>-178.34621705039007</c:v>
                </c:pt>
                <c:pt idx="583">
                  <c:v>-178.38384993888448</c:v>
                </c:pt>
                <c:pt idx="584">
                  <c:v>-178.42062698601035</c:v>
                </c:pt>
                <c:pt idx="585">
                  <c:v>-178.45656762055256</c:v>
                </c:pt>
                <c:pt idx="586">
                  <c:v>-178.491690832546</c:v>
                </c:pt>
                <c:pt idx="587">
                  <c:v>-178.5260151830293</c:v>
                </c:pt>
                <c:pt idx="588">
                  <c:v>-178.55955881359199</c:v>
                </c:pt>
                <c:pt idx="589">
                  <c:v>-178.59233945571907</c:v>
                </c:pt>
                <c:pt idx="590">
                  <c:v>-178.62437443993656</c:v>
                </c:pt>
                <c:pt idx="591">
                  <c:v>-178.65568070476075</c:v>
                </c:pt>
                <c:pt idx="592">
                  <c:v>-178.68627480545643</c:v>
                </c:pt>
                <c:pt idx="593">
                  <c:v>-178.71617292260621</c:v>
                </c:pt>
                <c:pt idx="594">
                  <c:v>-178.74539087049538</c:v>
                </c:pt>
                <c:pt idx="595">
                  <c:v>-178.77394410531525</c:v>
                </c:pt>
                <c:pt idx="596">
                  <c:v>-178.80184773318877</c:v>
                </c:pt>
                <c:pt idx="597">
                  <c:v>-178.82911651802203</c:v>
                </c:pt>
                <c:pt idx="598">
                  <c:v>-178.85576488918463</c:v>
                </c:pt>
                <c:pt idx="599">
                  <c:v>-178.88180694902252</c:v>
                </c:pt>
                <c:pt idx="600">
                  <c:v>-178.9072564802068</c:v>
                </c:pt>
                <c:pt idx="601">
                  <c:v>-178.93212695292146</c:v>
                </c:pt>
                <c:pt idx="602">
                  <c:v>-178.95643153189329</c:v>
                </c:pt>
                <c:pt idx="603">
                  <c:v>-178.98018308326772</c:v>
                </c:pt>
                <c:pt idx="604">
                  <c:v>-179.00339418133274</c:v>
                </c:pt>
                <c:pt idx="605">
                  <c:v>-179.02607711509523</c:v>
                </c:pt>
                <c:pt idx="606">
                  <c:v>-179.04824389471156</c:v>
                </c:pt>
                <c:pt idx="607">
                  <c:v>-179.06990625777615</c:v>
                </c:pt>
                <c:pt idx="608">
                  <c:v>-179.09107567547116</c:v>
                </c:pt>
                <c:pt idx="609">
                  <c:v>-179.11176335857917</c:v>
                </c:pt>
                <c:pt idx="610">
                  <c:v>-179.13198026336309</c:v>
                </c:pt>
                <c:pt idx="611">
                  <c:v>-179.15173709731499</c:v>
                </c:pt>
                <c:pt idx="612">
                  <c:v>-179.17104432477731</c:v>
                </c:pt>
                <c:pt idx="613">
                  <c:v>-179.18991217243854</c:v>
                </c:pt>
                <c:pt idx="614">
                  <c:v>-179.20835063470679</c:v>
                </c:pt>
                <c:pt idx="615">
                  <c:v>-179.22636947896319</c:v>
                </c:pt>
                <c:pt idx="616">
                  <c:v>-179.24397825069826</c:v>
                </c:pt>
                <c:pt idx="617">
                  <c:v>-179.2611862785329</c:v>
                </c:pt>
                <c:pt idx="618">
                  <c:v>-179.27800267912778</c:v>
                </c:pt>
                <c:pt idx="619">
                  <c:v>-179.29443636198235</c:v>
                </c:pt>
                <c:pt idx="620">
                  <c:v>-179.31049603412629</c:v>
                </c:pt>
                <c:pt idx="621">
                  <c:v>-179.32619020470605</c:v>
                </c:pt>
                <c:pt idx="622">
                  <c:v>-179.34152718946848</c:v>
                </c:pt>
                <c:pt idx="623">
                  <c:v>-179.35651511514328</c:v>
                </c:pt>
                <c:pt idx="624">
                  <c:v>-179.37116192372775</c:v>
                </c:pt>
                <c:pt idx="625">
                  <c:v>-179.38547537667449</c:v>
                </c:pt>
                <c:pt idx="626">
                  <c:v>-179.39946305898565</c:v>
                </c:pt>
                <c:pt idx="627">
                  <c:v>-179.41313238321436</c:v>
                </c:pt>
                <c:pt idx="628">
                  <c:v>-179.42649059337634</c:v>
                </c:pt>
                <c:pt idx="629">
                  <c:v>-179.4395447687736</c:v>
                </c:pt>
                <c:pt idx="630">
                  <c:v>-179.45230182773167</c:v>
                </c:pt>
                <c:pt idx="631">
                  <c:v>-179.46476853125253</c:v>
                </c:pt>
                <c:pt idx="632">
                  <c:v>-179.47695148658551</c:v>
                </c:pt>
                <c:pt idx="633">
                  <c:v>-179.48885715071702</c:v>
                </c:pt>
                <c:pt idx="634">
                  <c:v>-179.50049183378229</c:v>
                </c:pt>
                <c:pt idx="635">
                  <c:v>-179.51186170239919</c:v>
                </c:pt>
                <c:pt idx="636">
                  <c:v>-179.5229727829273</c:v>
                </c:pt>
                <c:pt idx="637">
                  <c:v>-179.53383096465319</c:v>
                </c:pt>
                <c:pt idx="638">
                  <c:v>-179.54444200290368</c:v>
                </c:pt>
                <c:pt idx="639">
                  <c:v>-179.55481152208853</c:v>
                </c:pt>
                <c:pt idx="640">
                  <c:v>-179.56494501867473</c:v>
                </c:pt>
                <c:pt idx="641">
                  <c:v>-179.57484786409287</c:v>
                </c:pt>
                <c:pt idx="642">
                  <c:v>-179.58452530757833</c:v>
                </c:pt>
                <c:pt idx="643">
                  <c:v>-179.59398247894785</c:v>
                </c:pt>
                <c:pt idx="644">
                  <c:v>-179.60322439131301</c:v>
                </c:pt>
                <c:pt idx="645">
                  <c:v>-179.61225594373286</c:v>
                </c:pt>
                <c:pt idx="646">
                  <c:v>-179.62108192380595</c:v>
                </c:pt>
                <c:pt idx="647">
                  <c:v>-179.62970701020359</c:v>
                </c:pt>
                <c:pt idx="648">
                  <c:v>-179.63813577514611</c:v>
                </c:pt>
                <c:pt idx="649">
                  <c:v>-179.64637268682264</c:v>
                </c:pt>
                <c:pt idx="650">
                  <c:v>-179.65442211175613</c:v>
                </c:pt>
                <c:pt idx="651">
                  <c:v>-179.66228831711476</c:v>
                </c:pt>
                <c:pt idx="652">
                  <c:v>-179.66997547297089</c:v>
                </c:pt>
                <c:pt idx="653">
                  <c:v>-179.67748765450875</c:v>
                </c:pt>
                <c:pt idx="654">
                  <c:v>-179.68482884418211</c:v>
                </c:pt>
                <c:pt idx="655">
                  <c:v>-179.69200293382289</c:v>
                </c:pt>
                <c:pt idx="656">
                  <c:v>-179.69901372670211</c:v>
                </c:pt>
                <c:pt idx="657">
                  <c:v>-179.70586493954363</c:v>
                </c:pt>
                <c:pt idx="658">
                  <c:v>-179.71256020449277</c:v>
                </c:pt>
                <c:pt idx="659">
                  <c:v>-179.71910307103991</c:v>
                </c:pt>
                <c:pt idx="660">
                  <c:v>-179.72549700790012</c:v>
                </c:pt>
                <c:pt idx="661">
                  <c:v>-179.7317454048507</c:v>
                </c:pt>
                <c:pt idx="662">
                  <c:v>-179.73785157452676</c:v>
                </c:pt>
                <c:pt idx="663">
                  <c:v>-179.74381875417566</c:v>
                </c:pt>
                <c:pt idx="664">
                  <c:v>-179.74965010737219</c:v>
                </c:pt>
                <c:pt idx="665">
                  <c:v>-179.75534872569432</c:v>
                </c:pt>
                <c:pt idx="666">
                  <c:v>-179.76091763036106</c:v>
                </c:pt>
                <c:pt idx="667">
                  <c:v>-179.76635977383327</c:v>
                </c:pt>
                <c:pt idx="668">
                  <c:v>-179.77167804137764</c:v>
                </c:pt>
                <c:pt idx="669">
                  <c:v>-179.77687525259557</c:v>
                </c:pt>
                <c:pt idx="670">
                  <c:v>-179.78195416291715</c:v>
                </c:pt>
                <c:pt idx="671">
                  <c:v>-179.78691746506112</c:v>
                </c:pt>
                <c:pt idx="672">
                  <c:v>-179.79176779046162</c:v>
                </c:pt>
                <c:pt idx="673">
                  <c:v>-179.79650771066281</c:v>
                </c:pt>
                <c:pt idx="674">
                  <c:v>-179.8011397386812</c:v>
                </c:pt>
                <c:pt idx="675">
                  <c:v>-179.80566633033777</c:v>
                </c:pt>
                <c:pt idx="676">
                  <c:v>-179.81008988555908</c:v>
                </c:pt>
                <c:pt idx="677">
                  <c:v>-179.81441274964925</c:v>
                </c:pt>
                <c:pt idx="678">
                  <c:v>-179.81863721453294</c:v>
                </c:pt>
                <c:pt idx="679">
                  <c:v>-179.82276551996983</c:v>
                </c:pt>
                <c:pt idx="680">
                  <c:v>-179.82679985474186</c:v>
                </c:pt>
                <c:pt idx="681">
                  <c:v>-179.83074235781305</c:v>
                </c:pt>
                <c:pt idx="682">
                  <c:v>-179.83459511946342</c:v>
                </c:pt>
                <c:pt idx="683">
                  <c:v>-179.83836018239663</c:v>
                </c:pt>
                <c:pt idx="684">
                  <c:v>-179.84203954282282</c:v>
                </c:pt>
                <c:pt idx="685">
                  <c:v>-179.8456351515166</c:v>
                </c:pt>
                <c:pt idx="686">
                  <c:v>-179.84914891485101</c:v>
                </c:pt>
                <c:pt idx="687">
                  <c:v>-179.85258269580805</c:v>
                </c:pt>
                <c:pt idx="688">
                  <c:v>-179.85593831496607</c:v>
                </c:pt>
                <c:pt idx="689">
                  <c:v>-179.85921755146495</c:v>
                </c:pt>
                <c:pt idx="690">
                  <c:v>-179.862422143949</c:v>
                </c:pt>
                <c:pt idx="691">
                  <c:v>-179.86555379148871</c:v>
                </c:pt>
                <c:pt idx="692">
                  <c:v>-179.86861415448118</c:v>
                </c:pt>
                <c:pt idx="693">
                  <c:v>-179.87160485553056</c:v>
                </c:pt>
                <c:pt idx="694">
                  <c:v>-179.87452748030805</c:v>
                </c:pt>
                <c:pt idx="695">
                  <c:v>-179.87738357839237</c:v>
                </c:pt>
                <c:pt idx="696">
                  <c:v>-179.88017466409127</c:v>
                </c:pt>
                <c:pt idx="697">
                  <c:v>-179.88290221724441</c:v>
                </c:pt>
                <c:pt idx="698">
                  <c:v>-179.88556768400764</c:v>
                </c:pt>
                <c:pt idx="699">
                  <c:v>-179.88817247761966</c:v>
                </c:pt>
                <c:pt idx="700">
                  <c:v>-179.89071797915136</c:v>
                </c:pt>
                <c:pt idx="701">
                  <c:v>-179.89320553823791</c:v>
                </c:pt>
                <c:pt idx="702">
                  <c:v>-179.89563647379401</c:v>
                </c:pt>
                <c:pt idx="703">
                  <c:v>-179.89801207471342</c:v>
                </c:pt>
                <c:pt idx="704">
                  <c:v>-179.90033360055213</c:v>
                </c:pt>
                <c:pt idx="705">
                  <c:v>-179.90260228219597</c:v>
                </c:pt>
                <c:pt idx="706">
                  <c:v>-179.90481932251339</c:v>
                </c:pt>
                <c:pt idx="707">
                  <c:v>-179.90698589699292</c:v>
                </c:pt>
                <c:pt idx="708">
                  <c:v>-179.90910315436656</c:v>
                </c:pt>
                <c:pt idx="709">
                  <c:v>-179.91117221721868</c:v>
                </c:pt>
                <c:pt idx="710">
                  <c:v>-179.91319418258115</c:v>
                </c:pt>
                <c:pt idx="711">
                  <c:v>-179.91517012251498</c:v>
                </c:pt>
                <c:pt idx="712">
                  <c:v>-179.91710108467862</c:v>
                </c:pt>
                <c:pt idx="713">
                  <c:v>-179.91898809288364</c:v>
                </c:pt>
                <c:pt idx="714">
                  <c:v>-179.9208321476371</c:v>
                </c:pt>
                <c:pt idx="715">
                  <c:v>-179.92263422667236</c:v>
                </c:pt>
                <c:pt idx="716">
                  <c:v>-179.92439528546711</c:v>
                </c:pt>
                <c:pt idx="717">
                  <c:v>-179.92611625775038</c:v>
                </c:pt>
                <c:pt idx="718">
                  <c:v>-179.92779805599713</c:v>
                </c:pt>
                <c:pt idx="719">
                  <c:v>-179.92944157191226</c:v>
                </c:pt>
                <c:pt idx="720">
                  <c:v>-179.93104767690338</c:v>
                </c:pt>
                <c:pt idx="721">
                  <c:v>-179.93261722254266</c:v>
                </c:pt>
                <c:pt idx="722">
                  <c:v>-179.93415104101848</c:v>
                </c:pt>
                <c:pt idx="723">
                  <c:v>-179.93564994557659</c:v>
                </c:pt>
                <c:pt idx="724">
                  <c:v>-179.93711473095118</c:v>
                </c:pt>
                <c:pt idx="725">
                  <c:v>-179.93854617378634</c:v>
                </c:pt>
                <c:pt idx="726">
                  <c:v>-179.93994503304793</c:v>
                </c:pt>
                <c:pt idx="727">
                  <c:v>-179.94131205042564</c:v>
                </c:pt>
                <c:pt idx="728">
                  <c:v>-179.94264795072661</c:v>
                </c:pt>
                <c:pt idx="729">
                  <c:v>-179.94395344225939</c:v>
                </c:pt>
                <c:pt idx="730">
                  <c:v>-179.94522921720977</c:v>
                </c:pt>
                <c:pt idx="731">
                  <c:v>-179.94647595200752</c:v>
                </c:pt>
                <c:pt idx="732">
                  <c:v>-179.94769430768511</c:v>
                </c:pt>
                <c:pt idx="733">
                  <c:v>-179.94888493022842</c:v>
                </c:pt>
                <c:pt idx="734">
                  <c:v>-179.95004845091876</c:v>
                </c:pt>
                <c:pt idx="735">
                  <c:v>-179.95118548666798</c:v>
                </c:pt>
                <c:pt idx="736">
                  <c:v>-179.95229664034542</c:v>
                </c:pt>
                <c:pt idx="737">
                  <c:v>-179.95338250109748</c:v>
                </c:pt>
                <c:pt idx="738">
                  <c:v>-179.95444364466005</c:v>
                </c:pt>
                <c:pt idx="739">
                  <c:v>-179.95548063366388</c:v>
                </c:pt>
                <c:pt idx="740">
                  <c:v>-179.95649401793261</c:v>
                </c:pt>
                <c:pt idx="741">
                  <c:v>-179.95748433477451</c:v>
                </c:pt>
                <c:pt idx="742">
                  <c:v>-179.95845210926728</c:v>
                </c:pt>
                <c:pt idx="743">
                  <c:v>-179.95939785453652</c:v>
                </c:pt>
                <c:pt idx="744">
                  <c:v>-179.96032207202768</c:v>
                </c:pt>
                <c:pt idx="745">
                  <c:v>-179.96122525177196</c:v>
                </c:pt>
                <c:pt idx="746">
                  <c:v>-179.96210787264613</c:v>
                </c:pt>
                <c:pt idx="747">
                  <c:v>-179.96297040262652</c:v>
                </c:pt>
                <c:pt idx="748">
                  <c:v>-179.9638132990371</c:v>
                </c:pt>
                <c:pt idx="749">
                  <c:v>-179.96463700879173</c:v>
                </c:pt>
                <c:pt idx="750">
                  <c:v>-179.96544196863147</c:v>
                </c:pt>
                <c:pt idx="751">
                  <c:v>-179.96622860535598</c:v>
                </c:pt>
                <c:pt idx="752">
                  <c:v>-179.96699733604967</c:v>
                </c:pt>
                <c:pt idx="753">
                  <c:v>-179.96774856830319</c:v>
                </c:pt>
                <c:pt idx="754">
                  <c:v>-179.96848270042921</c:v>
                </c:pt>
                <c:pt idx="755">
                  <c:v>-179.96920012167365</c:v>
                </c:pt>
                <c:pt idx="756">
                  <c:v>-179.96990121242231</c:v>
                </c:pt>
                <c:pt idx="757">
                  <c:v>-179.97058634440222</c:v>
                </c:pt>
                <c:pt idx="758">
                  <c:v>-179.97125588087906</c:v>
                </c:pt>
                <c:pt idx="759">
                  <c:v>-179.97191017684941</c:v>
                </c:pt>
                <c:pt idx="760">
                  <c:v>-179.97254957922931</c:v>
                </c:pt>
                <c:pt idx="761">
                  <c:v>-179.97317442703797</c:v>
                </c:pt>
                <c:pt idx="762">
                  <c:v>-179.97378505157764</c:v>
                </c:pt>
                <c:pt idx="763">
                  <c:v>-179.97438177660922</c:v>
                </c:pt>
                <c:pt idx="764">
                  <c:v>-179.97496491852382</c:v>
                </c:pt>
                <c:pt idx="765">
                  <c:v>-179.97553478651088</c:v>
                </c:pt>
                <c:pt idx="766">
                  <c:v>-179.97609168272155</c:v>
                </c:pt>
                <c:pt idx="767">
                  <c:v>-179.97663590242942</c:v>
                </c:pt>
                <c:pt idx="768">
                  <c:v>-179.97716773418665</c:v>
                </c:pt>
                <c:pt idx="769">
                  <c:v>-179.9776874599774</c:v>
                </c:pt>
                <c:pt idx="770">
                  <c:v>-179.97819535536684</c:v>
                </c:pt>
                <c:pt idx="771">
                  <c:v>-179.97869168964769</c:v>
                </c:pt>
                <c:pt idx="772">
                  <c:v>-179.9791767259828</c:v>
                </c:pt>
                <c:pt idx="773">
                  <c:v>-179.97965072154463</c:v>
                </c:pt>
                <c:pt idx="774">
                  <c:v>-179.98011392765181</c:v>
                </c:pt>
                <c:pt idx="775">
                  <c:v>-179.9805665899022</c:v>
                </c:pt>
                <c:pt idx="776">
                  <c:v>-179.98100894830316</c:v>
                </c:pt>
                <c:pt idx="777">
                  <c:v>-179.98144123739888</c:v>
                </c:pt>
                <c:pt idx="778">
                  <c:v>-179.9818636863946</c:v>
                </c:pt>
                <c:pt idx="779">
                  <c:v>-179.98227651927832</c:v>
                </c:pt>
                <c:pt idx="780">
                  <c:v>-179.98267995493936</c:v>
                </c:pt>
                <c:pt idx="781">
                  <c:v>-179.98307420728452</c:v>
                </c:pt>
                <c:pt idx="782">
                  <c:v>-179.9834594853516</c:v>
                </c:pt>
                <c:pt idx="783">
                  <c:v>-179.98383599342003</c:v>
                </c:pt>
                <c:pt idx="784">
                  <c:v>-179.98420393111923</c:v>
                </c:pt>
                <c:pt idx="785">
                  <c:v>-179.98456349353464</c:v>
                </c:pt>
                <c:pt idx="786">
                  <c:v>-179.98491487131093</c:v>
                </c:pt>
                <c:pt idx="787">
                  <c:v>-179.98525825075316</c:v>
                </c:pt>
                <c:pt idx="788">
                  <c:v>-179.98559381392562</c:v>
                </c:pt>
                <c:pt idx="789">
                  <c:v>-179.98592173874829</c:v>
                </c:pt>
                <c:pt idx="790">
                  <c:v>-179.98624219909124</c:v>
                </c:pt>
                <c:pt idx="791">
                  <c:v>-179.98655536486666</c:v>
                </c:pt>
                <c:pt idx="792">
                  <c:v>-179.98686140211916</c:v>
                </c:pt>
                <c:pt idx="793">
                  <c:v>-179.98716047311373</c:v>
                </c:pt>
                <c:pt idx="794">
                  <c:v>-179.98745273642177</c:v>
                </c:pt>
                <c:pt idx="795">
                  <c:v>-179.98773834700503</c:v>
                </c:pt>
                <c:pt idx="796">
                  <c:v>-179.98801745629811</c:v>
                </c:pt>
                <c:pt idx="797">
                  <c:v>-179.98829021228826</c:v>
                </c:pt>
                <c:pt idx="798">
                  <c:v>-179.98855675959439</c:v>
                </c:pt>
                <c:pt idx="799">
                  <c:v>-179.98881723954341</c:v>
                </c:pt>
                <c:pt idx="800">
                  <c:v>-179.98907179024511</c:v>
                </c:pt>
                <c:pt idx="801">
                  <c:v>-179.98932054666571</c:v>
                </c:pt>
                <c:pt idx="802">
                  <c:v>-179.98956364069909</c:v>
                </c:pt>
                <c:pt idx="803">
                  <c:v>-179.98980120123693</c:v>
                </c:pt>
                <c:pt idx="804">
                  <c:v>-179.99003335423691</c:v>
                </c:pt>
                <c:pt idx="805">
                  <c:v>-179.99026022278963</c:v>
                </c:pt>
                <c:pt idx="806">
                  <c:v>-179.99048192718379</c:v>
                </c:pt>
                <c:pt idx="807">
                  <c:v>-179.99069858497</c:v>
                </c:pt>
                <c:pt idx="808">
                  <c:v>-179.99091031102301</c:v>
                </c:pt>
                <c:pt idx="809">
                  <c:v>-179.99111721760281</c:v>
                </c:pt>
                <c:pt idx="810">
                  <c:v>-179.99131941441402</c:v>
                </c:pt>
                <c:pt idx="811">
                  <c:v>-179.99151700866398</c:v>
                </c:pt>
                <c:pt idx="812">
                  <c:v>-179.99171010511981</c:v>
                </c:pt>
                <c:pt idx="813">
                  <c:v>-179.99189880616376</c:v>
                </c:pt>
                <c:pt idx="814">
                  <c:v>-179.99208321184767</c:v>
                </c:pt>
                <c:pt idx="815">
                  <c:v>-179.9922634199458</c:v>
                </c:pt>
                <c:pt idx="816">
                  <c:v>-179.99243952600693</c:v>
                </c:pt>
                <c:pt idx="817">
                  <c:v>-179.9926116234048</c:v>
                </c:pt>
                <c:pt idx="818">
                  <c:v>-179.99277980338763</c:v>
                </c:pt>
              </c:numCache>
            </c:numRef>
          </c:yVal>
          <c:smooth val="1"/>
          <c:extLst>
            <c:ext xmlns:c16="http://schemas.microsoft.com/office/drawing/2014/chart" uri="{C3380CC4-5D6E-409C-BE32-E72D297353CC}">
              <c16:uniqueId val="{00000001-9647-4C25-AC02-9AC85E218214}"/>
            </c:ext>
          </c:extLst>
        </c:ser>
        <c:ser>
          <c:idx val="2"/>
          <c:order val="2"/>
          <c:tx>
            <c:v>SLP</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Sheet2!$BR$4:$BR$822</c:f>
              <c:numCache>
                <c:formatCode>General</c:formatCode>
                <c:ptCount val="819"/>
                <c:pt idx="0">
                  <c:v>-2.5450323480073877E-2</c:v>
                </c:pt>
                <c:pt idx="1">
                  <c:v>-2.6043137587971707E-2</c:v>
                </c:pt>
                <c:pt idx="2">
                  <c:v>-2.6649760104554134E-2</c:v>
                </c:pt>
                <c:pt idx="3">
                  <c:v>-2.7270512668566123E-2</c:v>
                </c:pt>
                <c:pt idx="4">
                  <c:v>-2.790572441065239E-2</c:v>
                </c:pt>
                <c:pt idx="5">
                  <c:v>-2.855573212786337E-2</c:v>
                </c:pt>
                <c:pt idx="6">
                  <c:v>-2.9220880462227601E-2</c:v>
                </c:pt>
                <c:pt idx="7">
                  <c:v>-2.9901522083480812E-2</c:v>
                </c:pt>
                <c:pt idx="8">
                  <c:v>-3.0598017876053395E-2</c:v>
                </c:pt>
                <c:pt idx="9">
                  <c:v>-3.1310737130412714E-2</c:v>
                </c:pt>
                <c:pt idx="10">
                  <c:v>-3.2040057738861386E-2</c:v>
                </c:pt>
                <c:pt idx="11">
                  <c:v>-3.2786366395896507E-2</c:v>
                </c:pt>
                <c:pt idx="12">
                  <c:v>-3.3550058803236839E-2</c:v>
                </c:pt>
                <c:pt idx="13">
                  <c:v>-3.4331539879622203E-2</c:v>
                </c:pt>
                <c:pt idx="14">
                  <c:v>-3.5131223975504111E-2</c:v>
                </c:pt>
                <c:pt idx="15">
                  <c:v>-3.5949535092731418E-2</c:v>
                </c:pt>
                <c:pt idx="16">
                  <c:v>-3.678690710935905E-2</c:v>
                </c:pt>
                <c:pt idx="17">
                  <c:v>-3.7643784009686557E-2</c:v>
                </c:pt>
                <c:pt idx="18">
                  <c:v>-3.852062011965942E-2</c:v>
                </c:pt>
                <c:pt idx="19">
                  <c:v>-3.9417880347750976E-2</c:v>
                </c:pt>
                <c:pt idx="20">
                  <c:v>-4.0336040431455063E-2</c:v>
                </c:pt>
                <c:pt idx="21">
                  <c:v>-4.1275587189520041E-2</c:v>
                </c:pt>
                <c:pt idx="22">
                  <c:v>-4.2237018780057409E-2</c:v>
                </c:pt>
                <c:pt idx="23">
                  <c:v>-4.32208449646624E-2</c:v>
                </c:pt>
                <c:pt idx="24">
                  <c:v>-4.4227587378686567E-2</c:v>
                </c:pt>
                <c:pt idx="25">
                  <c:v>-4.5257779807802628E-2</c:v>
                </c:pt>
                <c:pt idx="26">
                  <c:v>-4.6311968471015978E-2</c:v>
                </c:pt>
                <c:pt idx="27">
                  <c:v>-4.7390712310262179E-2</c:v>
                </c:pt>
                <c:pt idx="28">
                  <c:v>-4.8494583286752171E-2</c:v>
                </c:pt>
                <c:pt idx="29">
                  <c:v>-4.9624166684219935E-2</c:v>
                </c:pt>
                <c:pt idx="30">
                  <c:v>-5.0780061419231394E-2</c:v>
                </c:pt>
                <c:pt idx="31">
                  <c:v>-5.1962880358721347E-2</c:v>
                </c:pt>
                <c:pt idx="32">
                  <c:v>-5.3173250644925882E-2</c:v>
                </c:pt>
                <c:pt idx="33">
                  <c:v>-5.4411814027881839E-2</c:v>
                </c:pt>
                <c:pt idx="34">
                  <c:v>-5.5679227205671145E-2</c:v>
                </c:pt>
                <c:pt idx="35">
                  <c:v>-5.6976162172588732E-2</c:v>
                </c:pt>
                <c:pt idx="36">
                  <c:v>-5.8303306575418254E-2</c:v>
                </c:pt>
                <c:pt idx="37">
                  <c:v>-5.9661364078008032E-2</c:v>
                </c:pt>
                <c:pt idx="38">
                  <c:v>-6.1051054734333261E-2</c:v>
                </c:pt>
                <c:pt idx="39">
                  <c:v>-6.2473115370251846E-2</c:v>
                </c:pt>
                <c:pt idx="40">
                  <c:v>-6.3928299974146702E-2</c:v>
                </c:pt>
                <c:pt idx="41">
                  <c:v>-6.5417380096666478E-2</c:v>
                </c:pt>
                <c:pt idx="42">
                  <c:v>-6.6941145259777124E-2</c:v>
                </c:pt>
                <c:pt idx="43">
                  <c:v>-6.850040337533829E-2</c:v>
                </c:pt>
                <c:pt idx="44">
                  <c:v>-7.0095981173426414E-2</c:v>
                </c:pt>
                <c:pt idx="45">
                  <c:v>-7.1728724640638869E-2</c:v>
                </c:pt>
                <c:pt idx="46">
                  <c:v>-7.3399499468593588E-2</c:v>
                </c:pt>
                <c:pt idx="47">
                  <c:v>-7.5109191512883575E-2</c:v>
                </c:pt>
                <c:pt idx="48">
                  <c:v>-7.6858707262713946E-2</c:v>
                </c:pt>
                <c:pt idx="49">
                  <c:v>-7.8648974321476647E-2</c:v>
                </c:pt>
                <c:pt idx="50">
                  <c:v>-8.0480941898518607E-2</c:v>
                </c:pt>
                <c:pt idx="51">
                  <c:v>-8.2355581312352988E-2</c:v>
                </c:pt>
                <c:pt idx="52">
                  <c:v>-8.427388650559807E-2</c:v>
                </c:pt>
                <c:pt idx="53">
                  <c:v>-8.6236874571902752E-2</c:v>
                </c:pt>
                <c:pt idx="54">
                  <c:v>-8.8245586295136305E-2</c:v>
                </c:pt>
                <c:pt idx="55">
                  <c:v>-9.0301086701143882E-2</c:v>
                </c:pt>
                <c:pt idx="56">
                  <c:v>-9.2404465622339407E-2</c:v>
                </c:pt>
                <c:pt idx="57">
                  <c:v>-9.4556838275449293E-2</c:v>
                </c:pt>
                <c:pt idx="58">
                  <c:v>-9.6759345852710121E-2</c:v>
                </c:pt>
                <c:pt idx="59">
                  <c:v>-9.9013156126822502E-2</c:v>
                </c:pt>
                <c:pt idx="60">
                  <c:v>-0.10131946406999916</c:v>
                </c:pt>
                <c:pt idx="61">
                  <c:v>-0.10367949248742306</c:v>
                </c:pt>
                <c:pt idx="62">
                  <c:v>-0.10609449266545048</c:v>
                </c:pt>
                <c:pt idx="63">
                  <c:v>-0.10856574503490778</c:v>
                </c:pt>
                <c:pt idx="64">
                  <c:v>-0.11109455984982913</c:v>
                </c:pt>
                <c:pt idx="65">
                  <c:v>-0.11368227788199643</c:v>
                </c:pt>
                <c:pt idx="66">
                  <c:v>-0.11633027113164583</c:v>
                </c:pt>
                <c:pt idx="67">
                  <c:v>-0.11903994355471859</c:v>
                </c:pt>
                <c:pt idx="68">
                  <c:v>-0.12181273180704374</c:v>
                </c:pt>
                <c:pt idx="69">
                  <c:v>-0.12465010600583767</c:v>
                </c:pt>
                <c:pt idx="70">
                  <c:v>-0.12755357050893884</c:v>
                </c:pt>
                <c:pt idx="71">
                  <c:v>-0.13052466471216481</c:v>
                </c:pt>
                <c:pt idx="72">
                  <c:v>-0.13356496386524347</c:v>
                </c:pt>
                <c:pt idx="73">
                  <c:v>-0.13667607990672237</c:v>
                </c:pt>
                <c:pt idx="74">
                  <c:v>-0.13985966231831648</c:v>
                </c:pt>
                <c:pt idx="75">
                  <c:v>-0.14311739899913295</c:v>
                </c:pt>
                <c:pt idx="76">
                  <c:v>-0.14645101716024875</c:v>
                </c:pt>
                <c:pt idx="77">
                  <c:v>-0.14986228424009376</c:v>
                </c:pt>
                <c:pt idx="78">
                  <c:v>-0.1533530088411417</c:v>
                </c:pt>
                <c:pt idx="79">
                  <c:v>-0.15692504168839788</c:v>
                </c:pt>
                <c:pt idx="80">
                  <c:v>-0.1605802766101791</c:v>
                </c:pt>
                <c:pt idx="81">
                  <c:v>-0.16432065154172348</c:v>
                </c:pt>
                <c:pt idx="82">
                  <c:v>-0.16814814955213936</c:v>
                </c:pt>
                <c:pt idx="83">
                  <c:v>-0.17206479989524665</c:v>
                </c:pt>
                <c:pt idx="84">
                  <c:v>-0.17607267908486712</c:v>
                </c:pt>
                <c:pt idx="85">
                  <c:v>-0.18017391199511859</c:v>
                </c:pt>
                <c:pt idx="86">
                  <c:v>-0.18437067298630896</c:v>
                </c:pt>
                <c:pt idx="87">
                  <c:v>-0.18866518705700389</c:v>
                </c:pt>
                <c:pt idx="88">
                  <c:v>-0.19305973102290067</c:v>
                </c:pt>
                <c:pt idx="89">
                  <c:v>-0.1975566347231007</c:v>
                </c:pt>
                <c:pt idx="90">
                  <c:v>-0.20215828225444013</c:v>
                </c:pt>
                <c:pt idx="91">
                  <c:v>-0.20686711323451309</c:v>
                </c:pt>
                <c:pt idx="92">
                  <c:v>-0.2116856240940595</c:v>
                </c:pt>
                <c:pt idx="93">
                  <c:v>-0.21661636939939252</c:v>
                </c:pt>
                <c:pt idx="94">
                  <c:v>-0.22166196320556733</c:v>
                </c:pt>
                <c:pt idx="95">
                  <c:v>-0.22682508044099797</c:v>
                </c:pt>
                <c:pt idx="96">
                  <c:v>-0.23210845832424445</c:v>
                </c:pt>
                <c:pt idx="97">
                  <c:v>-0.23751489781373261</c:v>
                </c:pt>
                <c:pt idx="98">
                  <c:v>-0.24304726509114272</c:v>
                </c:pt>
                <c:pt idx="99">
                  <c:v>-0.2487084930792656</c:v>
                </c:pt>
                <c:pt idx="100">
                  <c:v>-0.25450158299511338</c:v>
                </c:pt>
                <c:pt idx="101">
                  <c:v>-0.26042960593909609</c:v>
                </c:pt>
                <c:pt idx="102">
                  <c:v>-0.26649570452111321</c:v>
                </c:pt>
                <c:pt idx="103">
                  <c:v>-0.27270309452437663</c:v>
                </c:pt>
                <c:pt idx="104">
                  <c:v>-0.27905506660788182</c:v>
                </c:pt>
                <c:pt idx="105">
                  <c:v>-0.28555498804837864</c:v>
                </c:pt>
                <c:pt idx="106">
                  <c:v>-0.29220630452278434</c:v>
                </c:pt>
                <c:pt idx="107">
                  <c:v>-0.29901254193192356</c:v>
                </c:pt>
                <c:pt idx="108">
                  <c:v>-0.30597730826660413</c:v>
                </c:pt>
                <c:pt idx="109">
                  <c:v>-0.3131042955169655</c:v>
                </c:pt>
                <c:pt idx="110">
                  <c:v>-0.32039728162609621</c:v>
                </c:pt>
                <c:pt idx="111">
                  <c:v>-0.32786013248894946</c:v>
                </c:pt>
                <c:pt idx="112">
                  <c:v>-0.33549680399760234</c:v>
                </c:pt>
                <c:pt idx="113">
                  <c:v>-0.34331134413388009</c:v>
                </c:pt>
                <c:pt idx="114">
                  <c:v>-0.35130789511051058</c:v>
                </c:pt>
                <c:pt idx="115">
                  <c:v>-0.35949069556181318</c:v>
                </c:pt>
                <c:pt idx="116">
                  <c:v>-0.36786408278518035</c:v>
                </c:pt>
                <c:pt idx="117">
                  <c:v>-0.37643249503438253</c:v>
                </c:pt>
                <c:pt idx="118">
                  <c:v>-0.38520047386600215</c:v>
                </c:pt>
                <c:pt idx="119">
                  <c:v>-0.39417266654011712</c:v>
                </c:pt>
                <c:pt idx="120">
                  <c:v>-0.4033538284765314</c:v>
                </c:pt>
                <c:pt idx="121">
                  <c:v>-0.412748825767765</c:v>
                </c:pt>
                <c:pt idx="122">
                  <c:v>-0.42236263775016569</c:v>
                </c:pt>
                <c:pt idx="123">
                  <c:v>-0.43220035963438469</c:v>
                </c:pt>
                <c:pt idx="124">
                  <c:v>-0.44226720519662849</c:v>
                </c:pt>
                <c:pt idx="125">
                  <c:v>-0.45256850953201105</c:v>
                </c:pt>
                <c:pt idx="126">
                  <c:v>-0.46310973187148397</c:v>
                </c:pt>
                <c:pt idx="127">
                  <c:v>-0.47389645846369549</c:v>
                </c:pt>
                <c:pt idx="128">
                  <c:v>-0.48493440552330747</c:v>
                </c:pt>
                <c:pt idx="129">
                  <c:v>-0.49622942224726374</c:v>
                </c:pt>
                <c:pt idx="130">
                  <c:v>-0.50778749390050182</c:v>
                </c:pt>
                <c:pt idx="131">
                  <c:v>-0.51961474497271631</c:v>
                </c:pt>
                <c:pt idx="132">
                  <c:v>-0.53171744240772911</c:v>
                </c:pt>
                <c:pt idx="133">
                  <c:v>-0.54410199890712185</c:v>
                </c:pt>
                <c:pt idx="134">
                  <c:v>-0.55677497630977724</c:v>
                </c:pt>
                <c:pt idx="135">
                  <c:v>-0.56974308904902304</c:v>
                </c:pt>
                <c:pt idx="136">
                  <c:v>-0.58301320768910458</c:v>
                </c:pt>
                <c:pt idx="137">
                  <c:v>-0.59659236254277026</c:v>
                </c:pt>
                <c:pt idx="138">
                  <c:v>-0.61048774737172384</c:v>
                </c:pt>
                <c:pt idx="139">
                  <c:v>-0.6247067231718233</c:v>
                </c:pt>
                <c:pt idx="140">
                  <c:v>-0.63925682204487899</c:v>
                </c:pt>
                <c:pt idx="141">
                  <c:v>-0.65414575115891571</c:v>
                </c:pt>
                <c:pt idx="142">
                  <c:v>-0.66938139679890696</c:v>
                </c:pt>
                <c:pt idx="143">
                  <c:v>-0.68497182850993077</c:v>
                </c:pt>
                <c:pt idx="144">
                  <c:v>-0.70092530333473757</c:v>
                </c:pt>
                <c:pt idx="145">
                  <c:v>-0.71725027014781151</c:v>
                </c:pt>
                <c:pt idx="146">
                  <c:v>-0.7339553740879774</c:v>
                </c:pt>
                <c:pt idx="147">
                  <c:v>-0.75104946109176496</c:v>
                </c:pt>
                <c:pt idx="148">
                  <c:v>-0.76854158252959104</c:v>
                </c:pt>
                <c:pt idx="149">
                  <c:v>-0.78644099994698147</c:v>
                </c:pt>
                <c:pt idx="150">
                  <c:v>-0.80475718991318679</c:v>
                </c:pt>
                <c:pt idx="151">
                  <c:v>-0.82349984897922357</c:v>
                </c:pt>
                <c:pt idx="152">
                  <c:v>-0.84267889874798441</c:v>
                </c:pt>
                <c:pt idx="153">
                  <c:v>-0.8623044910584402</c:v>
                </c:pt>
                <c:pt idx="154">
                  <c:v>-0.88238701328651936</c:v>
                </c:pt>
                <c:pt idx="155">
                  <c:v>-0.90293709376503783</c:v>
                </c:pt>
                <c:pt idx="156">
                  <c:v>-0.9239656073251461</c:v>
                </c:pt>
                <c:pt idx="157">
                  <c:v>-0.945483680961692</c:v>
                </c:pt>
                <c:pt idx="158">
                  <c:v>-0.96750269962524005</c:v>
                </c:pt>
                <c:pt idx="159">
                  <c:v>-0.99003431214299653</c:v>
                </c:pt>
                <c:pt idx="160">
                  <c:v>-1.0130904372715381</c:v>
                </c:pt>
                <c:pt idx="161">
                  <c:v>-1.0366832698837842</c:v>
                </c:pt>
                <c:pt idx="162">
                  <c:v>-1.0608252872928898</c:v>
                </c:pt>
                <c:pt idx="163">
                  <c:v>-1.0855292557157752</c:v>
                </c:pt>
                <c:pt idx="164">
                  <c:v>-1.1108082368789947</c:v>
                </c:pt>
                <c:pt idx="165">
                  <c:v>-1.136675594769619</c:v>
                </c:pt>
                <c:pt idx="166">
                  <c:v>-1.1631450025339369</c:v>
                </c:pt>
                <c:pt idx="167">
                  <c:v>-1.1902304495267275</c:v>
                </c:pt>
                <c:pt idx="168">
                  <c:v>-1.2179462485139203</c:v>
                </c:pt>
                <c:pt idx="169">
                  <c:v>-1.2463070430313272</c:v>
                </c:pt>
                <c:pt idx="170">
                  <c:v>-1.2753278149024629</c:v>
                </c:pt>
                <c:pt idx="171">
                  <c:v>-1.3050238919180228</c:v>
                </c:pt>
                <c:pt idx="172">
                  <c:v>-1.3354109556800744</c:v>
                </c:pt>
                <c:pt idx="173">
                  <c:v>-1.3665050496135926</c:v>
                </c:pt>
                <c:pt idx="174">
                  <c:v>-1.3983225871482921</c:v>
                </c:pt>
                <c:pt idx="175">
                  <c:v>-1.4308803600734483</c:v>
                </c:pt>
                <c:pt idx="176">
                  <c:v>-1.4641955470685788</c:v>
                </c:pt>
                <c:pt idx="177">
                  <c:v>-1.498285722412676</c:v>
                </c:pt>
                <c:pt idx="178">
                  <c:v>-1.5331688648747301</c:v>
                </c:pt>
                <c:pt idx="179">
                  <c:v>-1.5688633667883314</c:v>
                </c:pt>
                <c:pt idx="180">
                  <c:v>-1.6053880433128314</c:v>
                </c:pt>
                <c:pt idx="181">
                  <c:v>-1.6427621418838039</c:v>
                </c:pt>
                <c:pt idx="182">
                  <c:v>-1.6810053518552646</c:v>
                </c:pt>
                <c:pt idx="183">
                  <c:v>-1.7201378143360706</c:v>
                </c:pt>
                <c:pt idx="184">
                  <c:v>-1.760180132222986</c:v>
                </c:pt>
                <c:pt idx="185">
                  <c:v>-1.8011533804325848</c:v>
                </c:pt>
                <c:pt idx="186">
                  <c:v>-1.8430791163341571</c:v>
                </c:pt>
                <c:pt idx="187">
                  <c:v>-1.8859793903857622</c:v>
                </c:pt>
                <c:pt idx="188">
                  <c:v>-1.9298767569751867</c:v>
                </c:pt>
                <c:pt idx="189">
                  <c:v>-1.9747942854676761</c:v>
                </c:pt>
                <c:pt idx="190">
                  <c:v>-2.0207555714619718</c:v>
                </c:pt>
                <c:pt idx="191">
                  <c:v>-2.067784748256007</c:v>
                </c:pt>
                <c:pt idx="192">
                  <c:v>-2.1159064985235427</c:v>
                </c:pt>
                <c:pt idx="193">
                  <c:v>-2.165146066202507</c:v>
                </c:pt>
                <c:pt idx="194">
                  <c:v>-2.2155292685959496</c:v>
                </c:pt>
                <c:pt idx="195">
                  <c:v>-2.2670825086858679</c:v>
                </c:pt>
                <c:pt idx="196">
                  <c:v>-2.3198327876599891</c:v>
                </c:pt>
                <c:pt idx="197">
                  <c:v>-2.3738077176514647</c:v>
                </c:pt>
                <c:pt idx="198">
                  <c:v>-2.4290355346905774</c:v>
                </c:pt>
                <c:pt idx="199">
                  <c:v>-2.4855451118677796</c:v>
                </c:pt>
                <c:pt idx="200">
                  <c:v>-2.5433659727063826</c:v>
                </c:pt>
                <c:pt idx="201">
                  <c:v>-2.6025283047430388</c:v>
                </c:pt>
                <c:pt idx="202">
                  <c:v>-2.6630629733137878</c:v>
                </c:pt>
                <c:pt idx="203">
                  <c:v>-2.7250015355422752</c:v>
                </c:pt>
                <c:pt idx="204">
                  <c:v>-2.7883762545269919</c:v>
                </c:pt>
                <c:pt idx="205">
                  <c:v>-2.8532201137230211</c:v>
                </c:pt>
                <c:pt idx="206">
                  <c:v>-2.9195668315134484</c:v>
                </c:pt>
                <c:pt idx="207">
                  <c:v>-2.9874508759645382</c:v>
                </c:pt>
                <c:pt idx="208">
                  <c:v>-3.0569074797584035</c:v>
                </c:pt>
                <c:pt idx="209">
                  <c:v>-3.1279726552955722</c:v>
                </c:pt>
                <c:pt idx="210">
                  <c:v>-3.2006832099590157</c:v>
                </c:pt>
                <c:pt idx="211">
                  <c:v>-3.275076761530197</c:v>
                </c:pt>
                <c:pt idx="212">
                  <c:v>-3.3511917537468707</c:v>
                </c:pt>
                <c:pt idx="213">
                  <c:v>-3.4290674719902485</c:v>
                </c:pt>
                <c:pt idx="214">
                  <c:v>-3.5087440590893997</c:v>
                </c:pt>
                <c:pt idx="215">
                  <c:v>-3.5902625312273688</c:v>
                </c:pt>
                <c:pt idx="216">
                  <c:v>-3.6736647939343388</c:v>
                </c:pt>
                <c:pt idx="217">
                  <c:v>-3.7589936581490044</c:v>
                </c:pt>
                <c:pt idx="218">
                  <c:v>-3.8462928563302028</c:v>
                </c:pt>
                <c:pt idx="219">
                  <c:v>-3.9356070585968173</c:v>
                </c:pt>
                <c:pt idx="220">
                  <c:v>-4.0269818888735509</c:v>
                </c:pt>
                <c:pt idx="221">
                  <c:v>-4.1204639410170394</c:v>
                </c:pt>
                <c:pt idx="222">
                  <c:v>-4.216100794895528</c:v>
                </c:pt>
                <c:pt idx="223">
                  <c:v>-4.3139410323917211</c:v>
                </c:pt>
                <c:pt idx="224">
                  <c:v>-4.414034253297209</c:v>
                </c:pt>
                <c:pt idx="225">
                  <c:v>-4.5164310910628345</c:v>
                </c:pt>
                <c:pt idx="226">
                  <c:v>-4.6211832283679497</c:v>
                </c:pt>
                <c:pt idx="227">
                  <c:v>-4.7283434124665931</c:v>
                </c:pt>
                <c:pt idx="228">
                  <c:v>-4.8379654702670951</c:v>
                </c:pt>
                <c:pt idx="229">
                  <c:v>-4.9501043230971611</c:v>
                </c:pt>
                <c:pt idx="230">
                  <c:v>-5.0648160011026713</c:v>
                </c:pt>
                <c:pt idx="231">
                  <c:v>-5.1821576572252397</c:v>
                </c:pt>
                <c:pt idx="232">
                  <c:v>-5.3021875806984786</c:v>
                </c:pt>
                <c:pt idx="233">
                  <c:v>-5.4249652099992653</c:v>
                </c:pt>
                <c:pt idx="234">
                  <c:v>-5.5505511451851284</c:v>
                </c:pt>
                <c:pt idx="235">
                  <c:v>-5.6790071595439802</c:v>
                </c:pt>
                <c:pt idx="236">
                  <c:v>-5.8103962104772258</c:v>
                </c:pt>
                <c:pt idx="237">
                  <c:v>-5.9447824495320383</c:v>
                </c:pt>
                <c:pt idx="238">
                  <c:v>-6.082231231491571</c:v>
                </c:pt>
                <c:pt idx="239">
                  <c:v>-6.222809122427762</c:v>
                </c:pt>
                <c:pt idx="240">
                  <c:v>-6.3665839066126164</c:v>
                </c:pt>
                <c:pt idx="241">
                  <c:v>-6.5136245921784326</c:v>
                </c:pt>
                <c:pt idx="242">
                  <c:v>-6.6640014154099596</c:v>
                </c:pt>
                <c:pt idx="243">
                  <c:v>-6.8177858435442626</c:v>
                </c:pt>
                <c:pt idx="244">
                  <c:v>-6.9750505759446915</c:v>
                </c:pt>
                <c:pt idx="245">
                  <c:v>-7.1358695435101405</c:v>
                </c:pt>
                <c:pt idx="246">
                  <c:v>-7.3003179061681207</c:v>
                </c:pt>
                <c:pt idx="247">
                  <c:v>-7.468472048296074</c:v>
                </c:pt>
                <c:pt idx="248">
                  <c:v>-7.6404095719005136</c:v>
                </c:pt>
                <c:pt idx="249">
                  <c:v>-7.8162092873800857</c:v>
                </c:pt>
                <c:pt idx="250">
                  <c:v>-7.9959512016836989</c:v>
                </c:pt>
                <c:pt idx="251">
                  <c:v>-8.1797165036656558</c:v>
                </c:pt>
                <c:pt idx="252">
                  <c:v>-8.3675875464336062</c:v>
                </c:pt>
                <c:pt idx="253">
                  <c:v>-8.5596478264666711</c:v>
                </c:pt>
                <c:pt idx="254">
                  <c:v>-8.7559819592767774</c:v>
                </c:pt>
                <c:pt idx="255">
                  <c:v>-8.9566756513709223</c:v>
                </c:pt>
                <c:pt idx="256">
                  <c:v>-9.1618156682641771</c:v>
                </c:pt>
                <c:pt idx="257">
                  <c:v>-9.3714897982767287</c:v>
                </c:pt>
                <c:pt idx="258">
                  <c:v>-9.5857868118426861</c:v>
                </c:pt>
                <c:pt idx="259">
                  <c:v>-9.8047964160423451</c:v>
                </c:pt>
                <c:pt idx="260">
                  <c:v>-10.028609204060755</c:v>
                </c:pt>
                <c:pt idx="261">
                  <c:v>-10.257316599262644</c:v>
                </c:pt>
                <c:pt idx="262">
                  <c:v>-10.491010793565371</c:v>
                </c:pt>
                <c:pt idx="263">
                  <c:v>-10.729784679777762</c:v>
                </c:pt>
                <c:pt idx="264">
                  <c:v>-10.973731777567222</c:v>
                </c:pt>
                <c:pt idx="265">
                  <c:v>-11.22294615270482</c:v>
                </c:pt>
                <c:pt idx="266">
                  <c:v>-11.477522329232238</c:v>
                </c:pt>
                <c:pt idx="267">
                  <c:v>-11.737555194186722</c:v>
                </c:pt>
                <c:pt idx="268">
                  <c:v>-12.003139894515771</c:v>
                </c:pt>
                <c:pt idx="269">
                  <c:v>-12.274371725806931</c:v>
                </c:pt>
                <c:pt idx="270">
                  <c:v>-12.551346012459307</c:v>
                </c:pt>
                <c:pt idx="271">
                  <c:v>-12.834157978920171</c:v>
                </c:pt>
                <c:pt idx="272">
                  <c:v>-13.122902611614258</c:v>
                </c:pt>
                <c:pt idx="273">
                  <c:v>-13.417674511198493</c:v>
                </c:pt>
                <c:pt idx="274">
                  <c:v>-13.718567734782118</c:v>
                </c:pt>
                <c:pt idx="275">
                  <c:v>-14.025675627763455</c:v>
                </c:pt>
                <c:pt idx="276">
                  <c:v>-14.339090644952087</c:v>
                </c:pt>
                <c:pt idx="277">
                  <c:v>-14.658904160661979</c:v>
                </c:pt>
                <c:pt idx="278">
                  <c:v>-14.985206267486966</c:v>
                </c:pt>
                <c:pt idx="279">
                  <c:v>-15.318085563498782</c:v>
                </c:pt>
                <c:pt idx="280">
                  <c:v>-15.657628927641682</c:v>
                </c:pt>
                <c:pt idx="281">
                  <c:v>-16.003921283140329</c:v>
                </c:pt>
                <c:pt idx="282">
                  <c:v>-16.357045348780513</c:v>
                </c:pt>
                <c:pt idx="283">
                  <c:v>-16.717081377981227</c:v>
                </c:pt>
                <c:pt idx="284">
                  <c:v>-17.084106885631527</c:v>
                </c:pt>
                <c:pt idx="285">
                  <c:v>-17.458196362738995</c:v>
                </c:pt>
                <c:pt idx="286">
                  <c:v>-17.839420979009017</c:v>
                </c:pt>
                <c:pt idx="287">
                  <c:v>-18.227848273560163</c:v>
                </c:pt>
                <c:pt idx="288">
                  <c:v>-18.623541834074238</c:v>
                </c:pt>
                <c:pt idx="289">
                  <c:v>-19.02656096477795</c:v>
                </c:pt>
                <c:pt idx="290">
                  <c:v>-19.436960343767442</c:v>
                </c:pt>
                <c:pt idx="291">
                  <c:v>-19.854789670300519</c:v>
                </c:pt>
                <c:pt idx="292">
                  <c:v>-20.28009330281321</c:v>
                </c:pt>
                <c:pt idx="293">
                  <c:v>-20.71290988854528</c:v>
                </c:pt>
                <c:pt idx="294">
                  <c:v>-21.153271985817675</c:v>
                </c:pt>
                <c:pt idx="295">
                  <c:v>-21.601205680123794</c:v>
                </c:pt>
                <c:pt idx="296">
                  <c:v>-22.056730195396486</c:v>
                </c:pt>
                <c:pt idx="297">
                  <c:v>-22.519857501929138</c:v>
                </c:pt>
                <c:pt idx="298">
                  <c:v>-22.990591922625896</c:v>
                </c:pt>
                <c:pt idx="299">
                  <c:v>-23.468929739408495</c:v>
                </c:pt>
                <c:pt idx="300">
                  <c:v>-23.954858801779029</c:v>
                </c:pt>
                <c:pt idx="301">
                  <c:v>-24.448358139705686</c:v>
                </c:pt>
                <c:pt idx="302">
                  <c:v>-24.949397583160792</c:v>
                </c:pt>
                <c:pt idx="303">
                  <c:v>-25.457937390795212</c:v>
                </c:pt>
                <c:pt idx="304">
                  <c:v>-25.973927890388868</c:v>
                </c:pt>
                <c:pt idx="305">
                  <c:v>-26.49730913384553</c:v>
                </c:pt>
                <c:pt idx="306">
                  <c:v>-27.028010569628481</c:v>
                </c:pt>
                <c:pt idx="307">
                  <c:v>-27.5659507356355</c:v>
                </c:pt>
                <c:pt idx="308">
                  <c:v>-28.111036975596587</c:v>
                </c:pt>
                <c:pt idx="309">
                  <c:v>-28.663165182133159</c:v>
                </c:pt>
                <c:pt idx="310">
                  <c:v>-29.222219569655248</c:v>
                </c:pt>
                <c:pt idx="311">
                  <c:v>-29.788072480264987</c:v>
                </c:pt>
                <c:pt idx="312">
                  <c:v>-30.360584225808971</c:v>
                </c:pt>
                <c:pt idx="313">
                  <c:v>-30.939602969143046</c:v>
                </c:pt>
                <c:pt idx="314">
                  <c:v>-31.524964647572215</c:v>
                </c:pt>
                <c:pt idx="315">
                  <c:v>-32.116492941269911</c:v>
                </c:pt>
                <c:pt idx="316">
                  <c:v>-32.713999289290918</c:v>
                </c:pt>
                <c:pt idx="317">
                  <c:v>-33.31728295555547</c:v>
                </c:pt>
                <c:pt idx="318">
                  <c:v>-33.926131146900097</c:v>
                </c:pt>
                <c:pt idx="319">
                  <c:v>-34.540319184971693</c:v>
                </c:pt>
                <c:pt idx="320">
                  <c:v>-35.159610733372112</c:v>
                </c:pt>
                <c:pt idx="321">
                  <c:v>-35.783758081062075</c:v>
                </c:pt>
                <c:pt idx="322">
                  <c:v>-36.412502482595642</c:v>
                </c:pt>
                <c:pt idx="323">
                  <c:v>-37.045574555284936</c:v>
                </c:pt>
                <c:pt idx="324">
                  <c:v>-37.682694732902306</c:v>
                </c:pt>
                <c:pt idx="325">
                  <c:v>-38.323573775011518</c:v>
                </c:pt>
                <c:pt idx="326">
                  <c:v>-38.96791333049427</c:v>
                </c:pt>
                <c:pt idx="327">
                  <c:v>-39.61540655330149</c:v>
                </c:pt>
                <c:pt idx="328">
                  <c:v>-40.265738767929271</c:v>
                </c:pt>
                <c:pt idx="329">
                  <c:v>-40.918588181598714</c:v>
                </c:pt>
                <c:pt idx="330">
                  <c:v>-41.573626639616208</c:v>
                </c:pt>
                <c:pt idx="331">
                  <c:v>-42.230520419915109</c:v>
                </c:pt>
                <c:pt idx="332">
                  <c:v>-42.88893106233769</c:v>
                </c:pt>
                <c:pt idx="333">
                  <c:v>-43.548516227827037</c:v>
                </c:pt>
                <c:pt idx="334">
                  <c:v>-44.208930582340088</c:v>
                </c:pt>
                <c:pt idx="335">
                  <c:v>-44.869826700014897</c:v>
                </c:pt>
                <c:pt idx="336">
                  <c:v>-45.530855979887178</c:v>
                </c:pt>
                <c:pt idx="337">
                  <c:v>-46.191669570302452</c:v>
                </c:pt>
                <c:pt idx="338">
                  <c:v>-46.851919295060249</c:v>
                </c:pt>
                <c:pt idx="339">
                  <c:v>-47.511258575323779</c:v>
                </c:pt>
                <c:pt idx="340">
                  <c:v>-48.169343341368588</c:v>
                </c:pt>
                <c:pt idx="341">
                  <c:v>-48.825832928370097</c:v>
                </c:pt>
                <c:pt idx="342">
                  <c:v>-49.480390950615657</c:v>
                </c:pt>
                <c:pt idx="343">
                  <c:v>-50.132686148788594</c:v>
                </c:pt>
                <c:pt idx="344">
                  <c:v>-50.782393205275291</c:v>
                </c:pt>
                <c:pt idx="345">
                  <c:v>-51.42919352282761</c:v>
                </c:pt>
                <c:pt idx="346">
                  <c:v>-52.072775962319113</c:v>
                </c:pt>
                <c:pt idx="347">
                  <c:v>-52.712837535792282</c:v>
                </c:pt>
                <c:pt idx="348">
                  <c:v>-53.349084051485661</c:v>
                </c:pt>
                <c:pt idx="349">
                  <c:v>-53.981230708033948</c:v>
                </c:pt>
                <c:pt idx="350">
                  <c:v>-54.609002635567663</c:v>
                </c:pt>
                <c:pt idx="351">
                  <c:v>-55.232135381964575</c:v>
                </c:pt>
                <c:pt idx="352">
                  <c:v>-55.850375343047951</c:v>
                </c:pt>
                <c:pt idx="353">
                  <c:v>-56.463480136033496</c:v>
                </c:pt>
                <c:pt idx="354">
                  <c:v>-57.071218916054349</c:v>
                </c:pt>
                <c:pt idx="355">
                  <c:v>-57.673372636056321</c:v>
                </c:pt>
                <c:pt idx="356">
                  <c:v>-58.269734250830318</c:v>
                </c:pt>
                <c:pt idx="357">
                  <c:v>-58.860108866358374</c:v>
                </c:pt>
                <c:pt idx="358">
                  <c:v>-59.444313836046952</c:v>
                </c:pt>
                <c:pt idx="359">
                  <c:v>-60.022178805756823</c:v>
                </c:pt>
                <c:pt idx="360">
                  <c:v>-60.593545709858041</c:v>
                </c:pt>
                <c:pt idx="361">
                  <c:v>-61.158268720784363</c:v>
                </c:pt>
                <c:pt idx="362">
                  <c:v>-61.716214154793633</c:v>
                </c:pt>
                <c:pt idx="363">
                  <c:v>-62.2672603368067</c:v>
                </c:pt>
                <c:pt idx="364">
                  <c:v>-62.811297427337649</c:v>
                </c:pt>
                <c:pt idx="365">
                  <c:v>-63.348227214614582</c:v>
                </c:pt>
                <c:pt idx="366">
                  <c:v>-63.877962875051928</c:v>
                </c:pt>
                <c:pt idx="367">
                  <c:v>-64.40042870524772</c:v>
                </c:pt>
                <c:pt idx="368">
                  <c:v>-64.915559828672585</c:v>
                </c:pt>
                <c:pt idx="369">
                  <c:v>-65.423301880167642</c:v>
                </c:pt>
                <c:pt idx="370">
                  <c:v>-65.923610671301887</c:v>
                </c:pt>
                <c:pt idx="371">
                  <c:v>-66.416451839549225</c:v>
                </c:pt>
                <c:pt idx="372">
                  <c:v>-66.901800484128415</c:v>
                </c:pt>
                <c:pt idx="373">
                  <c:v>-67.379640791220922</c:v>
                </c:pt>
                <c:pt idx="374">
                  <c:v>-67.849965651146022</c:v>
                </c:pt>
                <c:pt idx="375">
                  <c:v>-68.312776269907175</c:v>
                </c:pt>
                <c:pt idx="376">
                  <c:v>-68.768081777379919</c:v>
                </c:pt>
                <c:pt idx="377">
                  <c:v>-69.215898834228142</c:v>
                </c:pt>
                <c:pt idx="378">
                  <c:v>-69.656251239486821</c:v>
                </c:pt>
                <c:pt idx="379">
                  <c:v>-70.089169540563773</c:v>
                </c:pt>
                <c:pt idx="380">
                  <c:v>-70.514690647262583</c:v>
                </c:pt>
                <c:pt idx="381">
                  <c:v>-70.932857451250101</c:v>
                </c:pt>
                <c:pt idx="382">
                  <c:v>-71.34371845224419</c:v>
                </c:pt>
                <c:pt idx="383">
                  <c:v>-71.747327392040532</c:v>
                </c:pt>
                <c:pt idx="384">
                  <c:v>-72.143742897345675</c:v>
                </c:pt>
                <c:pt idx="385">
                  <c:v>-72.533028132253776</c:v>
                </c:pt>
                <c:pt idx="386">
                  <c:v>-72.915250461062072</c:v>
                </c:pt>
                <c:pt idx="387">
                  <c:v>-73.290481122005389</c:v>
                </c:pt>
                <c:pt idx="388">
                  <c:v>-73.658794912369729</c:v>
                </c:pt>
                <c:pt idx="389">
                  <c:v>-74.020269885341605</c:v>
                </c:pt>
                <c:pt idx="390">
                  <c:v>-74.374987058851019</c:v>
                </c:pt>
                <c:pt idx="391">
                  <c:v>-74.723030136576398</c:v>
                </c:pt>
                <c:pt idx="392">
                  <c:v>-75.064485241201183</c:v>
                </c:pt>
                <c:pt idx="393">
                  <c:v>-75.399440659935948</c:v>
                </c:pt>
                <c:pt idx="394">
                  <c:v>-75.727986602257587</c:v>
                </c:pt>
                <c:pt idx="395">
                  <c:v>-76.050214969758073</c:v>
                </c:pt>
                <c:pt idx="396">
                  <c:v>-76.366219137944086</c:v>
                </c:pt>
                <c:pt idx="397">
                  <c:v>-76.676093749788009</c:v>
                </c:pt>
                <c:pt idx="398">
                  <c:v>-76.979934520786941</c:v>
                </c:pt>
                <c:pt idx="399">
                  <c:v>-77.277838055261</c:v>
                </c:pt>
                <c:pt idx="400">
                  <c:v>-77.569901673589598</c:v>
                </c:pt>
                <c:pt idx="401">
                  <c:v>-77.856223250066122</c:v>
                </c:pt>
                <c:pt idx="402">
                  <c:v>-78.136901061030002</c:v>
                </c:pt>
                <c:pt idx="403">
                  <c:v>-78.412033642926602</c:v>
                </c:pt>
                <c:pt idx="404">
                  <c:v>-78.681719659929655</c:v>
                </c:pt>
                <c:pt idx="405">
                  <c:v>-78.946057780758593</c:v>
                </c:pt>
                <c:pt idx="406">
                  <c:v>-79.205146564316522</c:v>
                </c:pt>
                <c:pt idx="407">
                  <c:v>-79.459084353774969</c:v>
                </c:pt>
                <c:pt idx="408">
                  <c:v>-79.70796917873146</c:v>
                </c:pt>
                <c:pt idx="409">
                  <c:v>-79.951898665069535</c:v>
                </c:pt>
                <c:pt idx="410">
                  <c:v>-80.190969952155228</c:v>
                </c:pt>
                <c:pt idx="411">
                  <c:v>-80.425279617009963</c:v>
                </c:pt>
                <c:pt idx="412">
                  <c:v>-80.654923605107697</c:v>
                </c:pt>
                <c:pt idx="413">
                  <c:v>-80.879997167452103</c:v>
                </c:pt>
                <c:pt idx="414">
                  <c:v>-81.100594803599819</c:v>
                </c:pt>
                <c:pt idx="415">
                  <c:v>-81.316810210304268</c:v>
                </c:pt>
                <c:pt idx="416">
                  <c:v>-81.528736235465402</c:v>
                </c:pt>
                <c:pt idx="417">
                  <c:v>-81.736464837084554</c:v>
                </c:pt>
                <c:pt idx="418">
                  <c:v>-81.940087046929435</c:v>
                </c:pt>
                <c:pt idx="419">
                  <c:v>-82.139692938630319</c:v>
                </c:pt>
                <c:pt idx="420">
                  <c:v>-82.335371599938611</c:v>
                </c:pt>
                <c:pt idx="421">
                  <c:v>-82.527211108889944</c:v>
                </c:pt>
                <c:pt idx="422">
                  <c:v>-82.715298513623949</c:v>
                </c:pt>
                <c:pt idx="423">
                  <c:v>-82.899719815630831</c:v>
                </c:pt>
                <c:pt idx="424">
                  <c:v>-83.080559956194648</c:v>
                </c:pt>
                <c:pt idx="425">
                  <c:v>-83.257902805826731</c:v>
                </c:pt>
                <c:pt idx="426">
                  <c:v>-83.431831156483881</c:v>
                </c:pt>
                <c:pt idx="427">
                  <c:v>-83.602426716380961</c:v>
                </c:pt>
                <c:pt idx="428">
                  <c:v>-83.769770107217454</c:v>
                </c:pt>
                <c:pt idx="429">
                  <c:v>-83.933940863644963</c:v>
                </c:pt>
                <c:pt idx="430">
                  <c:v>-84.095017434815773</c:v>
                </c:pt>
                <c:pt idx="431">
                  <c:v>-84.253077187857841</c:v>
                </c:pt>
                <c:pt idx="432">
                  <c:v>-84.408196413133766</c:v>
                </c:pt>
                <c:pt idx="433">
                  <c:v>-84.560450331147436</c:v>
                </c:pt>
                <c:pt idx="434">
                  <c:v>-84.709913100971349</c:v>
                </c:pt>
                <c:pt idx="435">
                  <c:v>-84.856657830074951</c:v>
                </c:pt>
                <c:pt idx="436">
                  <c:v>-85.000756585441721</c:v>
                </c:pt>
                <c:pt idx="437">
                  <c:v>-85.142280405869741</c:v>
                </c:pt>
                <c:pt idx="438">
                  <c:v>-85.281299315357998</c:v>
                </c:pt>
                <c:pt idx="439">
                  <c:v>-85.417882337485295</c:v>
                </c:pt>
                <c:pt idx="440">
                  <c:v>-85.552097510696839</c:v>
                </c:pt>
                <c:pt idx="441">
                  <c:v>-85.6840119044179</c:v>
                </c:pt>
                <c:pt idx="442">
                  <c:v>-85.813691635919554</c:v>
                </c:pt>
                <c:pt idx="443">
                  <c:v>-85.94120188786782</c:v>
                </c:pt>
                <c:pt idx="444">
                  <c:v>-86.066606926490493</c:v>
                </c:pt>
                <c:pt idx="445">
                  <c:v>-86.189970120302291</c:v>
                </c:pt>
                <c:pt idx="446">
                  <c:v>-86.311353959333132</c:v>
                </c:pt>
                <c:pt idx="447">
                  <c:v>-86.430820074806476</c:v>
                </c:pt>
                <c:pt idx="448">
                  <c:v>-86.548429259221976</c:v>
                </c:pt>
                <c:pt idx="449">
                  <c:v>-86.664241486797053</c:v>
                </c:pt>
                <c:pt idx="450">
                  <c:v>-86.778315934227578</c:v>
                </c:pt>
                <c:pt idx="451">
                  <c:v>-86.89071100173004</c:v>
                </c:pt>
                <c:pt idx="452">
                  <c:v>-87.001484334331266</c:v>
                </c:pt>
                <c:pt idx="453">
                  <c:v>-87.110692843373997</c:v>
                </c:pt>
                <c:pt idx="454">
                  <c:v>-87.21839272820975</c:v>
                </c:pt>
                <c:pt idx="455">
                  <c:v>-87.324639498052861</c:v>
                </c:pt>
                <c:pt idx="456">
                  <c:v>-87.42948799397162</c:v>
                </c:pt>
                <c:pt idx="457">
                  <c:v>-87.532992410995206</c:v>
                </c:pt>
                <c:pt idx="458">
                  <c:v>-87.63520632031674</c:v>
                </c:pt>
                <c:pt idx="459">
                  <c:v>-87.736182691574513</c:v>
                </c:pt>
                <c:pt idx="460">
                  <c:v>-87.835973915196234</c:v>
                </c:pt>
                <c:pt idx="461">
                  <c:v>-87.934631824791239</c:v>
                </c:pt>
                <c:pt idx="462">
                  <c:v>-88.032207719579347</c:v>
                </c:pt>
                <c:pt idx="463">
                  <c:v>-88.128752386843985</c:v>
                </c:pt>
                <c:pt idx="464">
                  <c:v>-88.224316124400445</c:v>
                </c:pt>
                <c:pt idx="465">
                  <c:v>-88.318948763071219</c:v>
                </c:pt>
                <c:pt idx="466">
                  <c:v>-88.41269968915978</c:v>
                </c:pt>
                <c:pt idx="467">
                  <c:v>-88.505617866918698</c:v>
                </c:pt>
                <c:pt idx="468">
                  <c:v>-88.597751861004525</c:v>
                </c:pt>
                <c:pt idx="469">
                  <c:v>-88.689149858917261</c:v>
                </c:pt>
                <c:pt idx="470">
                  <c:v>-88.779859693419382</c:v>
                </c:pt>
                <c:pt idx="471">
                  <c:v>-88.869928864933243</c:v>
                </c:pt>
                <c:pt idx="472">
                  <c:v>-88.959404563913807</c:v>
                </c:pt>
                <c:pt idx="473">
                  <c:v>-89.04833369319644</c:v>
                </c:pt>
                <c:pt idx="474">
                  <c:v>-89.136762890318494</c:v>
                </c:pt>
                <c:pt idx="475">
                  <c:v>-89.224738549815171</c:v>
                </c:pt>
                <c:pt idx="476">
                  <c:v>-89.312306845489772</c:v>
                </c:pt>
                <c:pt idx="477">
                  <c:v>-89.399513752659601</c:v>
                </c:pt>
                <c:pt idx="478">
                  <c:v>-89.486405070378652</c:v>
                </c:pt>
                <c:pt idx="479">
                  <c:v>-89.573026443638767</c:v>
                </c:pt>
                <c:pt idx="480">
                  <c:v>-89.659423385551563</c:v>
                </c:pt>
                <c:pt idx="481">
                  <c:v>-89.745641299513096</c:v>
                </c:pt>
                <c:pt idx="482">
                  <c:v>-89.83172550135393</c:v>
                </c:pt>
                <c:pt idx="483">
                  <c:v>-89.917721241477494</c:v>
                </c:pt>
                <c:pt idx="484">
                  <c:v>-90.003673726989149</c:v>
                </c:pt>
                <c:pt idx="485">
                  <c:v>-90.08962814381961</c:v>
                </c:pt>
                <c:pt idx="486">
                  <c:v>-90.17562967884497</c:v>
                </c:pt>
                <c:pt idx="487">
                  <c:v>-90.261723542007303</c:v>
                </c:pt>
                <c:pt idx="488">
                  <c:v>-90.347954988438161</c:v>
                </c:pt>
                <c:pt idx="489">
                  <c:v>-90.434369340588503</c:v>
                </c:pt>
                <c:pt idx="490">
                  <c:v>-90.521012010367855</c:v>
                </c:pt>
                <c:pt idx="491">
                  <c:v>-90.607928521295506</c:v>
                </c:pt>
                <c:pt idx="492">
                  <c:v>-90.695164530666645</c:v>
                </c:pt>
                <c:pt idx="493">
                  <c:v>-90.782765851735718</c:v>
                </c:pt>
                <c:pt idx="494">
                  <c:v>-90.870778475919437</c:v>
                </c:pt>
                <c:pt idx="495">
                  <c:v>-90.959248595021393</c:v>
                </c:pt>
                <c:pt idx="496">
                  <c:v>-91.048222623479944</c:v>
                </c:pt>
                <c:pt idx="497">
                  <c:v>-91.137747220640705</c:v>
                </c:pt>
                <c:pt idx="498">
                  <c:v>-91.227869313054441</c:v>
                </c:pt>
                <c:pt idx="499">
                  <c:v>-91.318636116801116</c:v>
                </c:pt>
                <c:pt idx="500">
                  <c:v>-91.410095159839685</c:v>
                </c:pt>
                <c:pt idx="501">
                  <c:v>-91.502294304383085</c:v>
                </c:pt>
                <c:pt idx="502">
                  <c:v>-91.595281769297372</c:v>
                </c:pt>
                <c:pt idx="503">
                  <c:v>-91.689106152522925</c:v>
                </c:pt>
                <c:pt idx="504">
                  <c:v>-91.783816453515115</c:v>
                </c:pt>
                <c:pt idx="505">
                  <c:v>-91.87946209570076</c:v>
                </c:pt>
                <c:pt idx="506">
                  <c:v>-91.976092948946544</c:v>
                </c:pt>
                <c:pt idx="507">
                  <c:v>-92.073759352033605</c:v>
                </c:pt>
                <c:pt idx="508">
                  <c:v>-92.172512135132365</c:v>
                </c:pt>
                <c:pt idx="509">
                  <c:v>-92.272402642269512</c:v>
                </c:pt>
                <c:pt idx="510">
                  <c:v>-92.373482753780351</c:v>
                </c:pt>
                <c:pt idx="511">
                  <c:v>-92.475804908734048</c:v>
                </c:pt>
                <c:pt idx="512">
                  <c:v>-92.579422127322829</c:v>
                </c:pt>
                <c:pt idx="513">
                  <c:v>-92.684388033201003</c:v>
                </c:pt>
                <c:pt idx="514">
                  <c:v>-92.790756875760565</c:v>
                </c:pt>
                <c:pt idx="515">
                  <c:v>-92.898583552326457</c:v>
                </c:pt>
                <c:pt idx="516">
                  <c:v>-93.007923630254481</c:v>
                </c:pt>
                <c:pt idx="517">
                  <c:v>-93.11883336891168</c:v>
                </c:pt>
                <c:pt idx="518">
                  <c:v>-93.231369741517312</c:v>
                </c:pt>
                <c:pt idx="519">
                  <c:v>-93.345590456821085</c:v>
                </c:pt>
                <c:pt idx="520">
                  <c:v>-93.461553980591262</c:v>
                </c:pt>
                <c:pt idx="521">
                  <c:v>-93.579319556884414</c:v>
                </c:pt>
                <c:pt idx="522">
                  <c:v>-93.698947229064999</c:v>
                </c:pt>
                <c:pt idx="523">
                  <c:v>-93.820497860540371</c:v>
                </c:pt>
                <c:pt idx="524">
                  <c:v>-93.944033155173145</c:v>
                </c:pt>
                <c:pt idx="525">
                  <c:v>-94.069615677330916</c:v>
                </c:pt>
                <c:pt idx="526">
                  <c:v>-94.197308871528577</c:v>
                </c:pt>
                <c:pt idx="527">
                  <c:v>-94.327177081615034</c:v>
                </c:pt>
                <c:pt idx="528">
                  <c:v>-94.459285569453229</c:v>
                </c:pt>
                <c:pt idx="529">
                  <c:v>-94.593700533036383</c:v>
                </c:pt>
                <c:pt idx="530">
                  <c:v>-94.730489123981471</c:v>
                </c:pt>
                <c:pt idx="531">
                  <c:v>-94.869719464333414</c:v>
                </c:pt>
                <c:pt idx="532">
                  <c:v>-95.011460662611</c:v>
                </c:pt>
                <c:pt idx="533">
                  <c:v>-95.155782829018889</c:v>
                </c:pt>
                <c:pt idx="534">
                  <c:v>-95.302757089745583</c:v>
                </c:pt>
                <c:pt idx="535">
                  <c:v>-95.452455600260095</c:v>
                </c:pt>
                <c:pt idx="536">
                  <c:v>-95.604951557515676</c:v>
                </c:pt>
                <c:pt idx="537">
                  <c:v>-95.76031921096066</c:v>
                </c:pt>
                <c:pt idx="538">
                  <c:v>-95.918633872251633</c:v>
                </c:pt>
                <c:pt idx="539">
                  <c:v>-96.079971923555604</c:v>
                </c:pt>
                <c:pt idx="540">
                  <c:v>-96.244410824320653</c:v>
                </c:pt>
                <c:pt idx="541">
                  <c:v>-96.412029116388169</c:v>
                </c:pt>
                <c:pt idx="542">
                  <c:v>-96.582906427308515</c:v>
                </c:pt>
                <c:pt idx="543">
                  <c:v>-96.757123471717946</c:v>
                </c:pt>
                <c:pt idx="544">
                  <c:v>-96.93476205062106</c:v>
                </c:pt>
                <c:pt idx="545">
                  <c:v>-97.115905048417758</c:v>
                </c:pt>
                <c:pt idx="546">
                  <c:v>-97.30063642750109</c:v>
                </c:pt>
                <c:pt idx="547">
                  <c:v>-97.48904122024561</c:v>
                </c:pt>
                <c:pt idx="548">
                  <c:v>-97.681205518192229</c:v>
                </c:pt>
                <c:pt idx="549">
                  <c:v>-97.877216458227835</c:v>
                </c:pt>
                <c:pt idx="550">
                  <c:v>-98.077162205546614</c:v>
                </c:pt>
                <c:pt idx="551">
                  <c:v>-98.281131933167728</c:v>
                </c:pt>
                <c:pt idx="552">
                  <c:v>-98.489215797773099</c:v>
                </c:pt>
                <c:pt idx="553">
                  <c:v>-98.701504911621569</c:v>
                </c:pt>
                <c:pt idx="554">
                  <c:v>-98.918091310276267</c:v>
                </c:pt>
                <c:pt idx="555">
                  <c:v>-99.139067915878456</c:v>
                </c:pt>
                <c:pt idx="556">
                  <c:v>-99.364528495685676</c:v>
                </c:pt>
                <c:pt idx="557">
                  <c:v>-99.594567615579919</c:v>
                </c:pt>
                <c:pt idx="558">
                  <c:v>-99.829280588244075</c:v>
                </c:pt>
                <c:pt idx="559">
                  <c:v>-100.06876341568864</c:v>
                </c:pt>
                <c:pt idx="560">
                  <c:v>-100.31311272580599</c:v>
                </c:pt>
                <c:pt idx="561">
                  <c:v>-100.56242570261473</c:v>
                </c:pt>
                <c:pt idx="562">
                  <c:v>-100.81680000984962</c:v>
                </c:pt>
                <c:pt idx="563">
                  <c:v>-101.07633370754557</c:v>
                </c:pt>
                <c:pt idx="564">
                  <c:v>-101.3411251612531</c:v>
                </c:pt>
                <c:pt idx="565">
                  <c:v>-101.61127294352083</c:v>
                </c:pt>
                <c:pt idx="566">
                  <c:v>-101.88687572727214</c:v>
                </c:pt>
                <c:pt idx="567">
                  <c:v>-102.16803217070401</c:v>
                </c:pt>
                <c:pt idx="568">
                  <c:v>-102.45484079333323</c:v>
                </c:pt>
                <c:pt idx="569">
                  <c:v>-102.74739984281521</c:v>
                </c:pt>
                <c:pt idx="570">
                  <c:v>-103.04580715216881</c:v>
                </c:pt>
                <c:pt idx="571">
                  <c:v>-103.35015998704453</c:v>
                </c:pt>
                <c:pt idx="572">
                  <c:v>-103.66055488268364</c:v>
                </c:pt>
                <c:pt idx="573">
                  <c:v>-103.97708747023196</c:v>
                </c:pt>
                <c:pt idx="574">
                  <c:v>-104.29985229208816</c:v>
                </c:pt>
                <c:pt idx="575">
                  <c:v>-104.62894260599015</c:v>
                </c:pt>
                <c:pt idx="576">
                  <c:v>-104.96445017756933</c:v>
                </c:pt>
                <c:pt idx="577">
                  <c:v>-105.30646506113651</c:v>
                </c:pt>
                <c:pt idx="578">
                  <c:v>-105.65507536850069</c:v>
                </c:pt>
                <c:pt idx="579">
                  <c:v>-106.01036702566718</c:v>
                </c:pt>
                <c:pt idx="580">
                  <c:v>-106.37242351731244</c:v>
                </c:pt>
                <c:pt idx="581">
                  <c:v>-106.74132561899151</c:v>
                </c:pt>
                <c:pt idx="582">
                  <c:v>-107.11715111709866</c:v>
                </c:pt>
                <c:pt idx="583">
                  <c:v>-107.49997451667753</c:v>
                </c:pt>
                <c:pt idx="584">
                  <c:v>-107.88986673725529</c:v>
                </c:pt>
                <c:pt idx="585">
                  <c:v>-108.28689479696851</c:v>
                </c:pt>
                <c:pt idx="586">
                  <c:v>-108.69112148534472</c:v>
                </c:pt>
                <c:pt idx="587">
                  <c:v>-109.10260502520896</c:v>
                </c:pt>
                <c:pt idx="588">
                  <c:v>-109.52139872430752</c:v>
                </c:pt>
                <c:pt idx="589">
                  <c:v>-109.9475506173543</c:v>
                </c:pt>
                <c:pt idx="590">
                  <c:v>-110.38110309934629</c:v>
                </c:pt>
                <c:pt idx="591">
                  <c:v>-110.82209255113101</c:v>
                </c:pt>
                <c:pt idx="592">
                  <c:v>-111.27054895835846</c:v>
                </c:pt>
                <c:pt idx="593">
                  <c:v>-111.72649552509964</c:v>
                </c:pt>
                <c:pt idx="594">
                  <c:v>-112.1899482835785</c:v>
                </c:pt>
                <c:pt idx="595">
                  <c:v>-112.66091570162544</c:v>
                </c:pt>
                <c:pt idx="596">
                  <c:v>-113.13939828962508</c:v>
                </c:pt>
                <c:pt idx="597">
                  <c:v>-113.62538820890695</c:v>
                </c:pt>
                <c:pt idx="598">
                  <c:v>-114.11886888368272</c:v>
                </c:pt>
                <c:pt idx="599">
                  <c:v>-114.61981461881091</c:v>
                </c:pt>
                <c:pt idx="600">
                  <c:v>-115.12819022582124</c:v>
                </c:pt>
                <c:pt idx="601">
                  <c:v>-115.64395065978593</c:v>
                </c:pt>
                <c:pt idx="602">
                  <c:v>-116.1670406697672</c:v>
                </c:pt>
                <c:pt idx="603">
                  <c:v>-116.69739446569417</c:v>
                </c:pt>
                <c:pt idx="604">
                  <c:v>-117.23493540463743</c:v>
                </c:pt>
                <c:pt idx="605">
                  <c:v>-117.77957569953801</c:v>
                </c:pt>
                <c:pt idx="606">
                  <c:v>-118.33121615351621</c:v>
                </c:pt>
                <c:pt idx="607">
                  <c:v>-118.88974592292463</c:v>
                </c:pt>
                <c:pt idx="608">
                  <c:v>-119.45504231232172</c:v>
                </c:pt>
                <c:pt idx="609">
                  <c:v>-120.02697060452373</c:v>
                </c:pt>
                <c:pt idx="610">
                  <c:v>-120.60538392882401</c:v>
                </c:pt>
                <c:pt idx="611">
                  <c:v>-121.19012317038812</c:v>
                </c:pt>
                <c:pt idx="612">
                  <c:v>-121.78101692368202</c:v>
                </c:pt>
                <c:pt idx="613">
                  <c:v>-122.37788149261802</c:v>
                </c:pt>
                <c:pt idx="614">
                  <c:v>-122.98052093987961</c:v>
                </c:pt>
                <c:pt idx="615">
                  <c:v>-123.58872718762737</c:v>
                </c:pt>
                <c:pt idx="616">
                  <c:v>-124.20228017146111</c:v>
                </c:pt>
                <c:pt idx="617">
                  <c:v>-124.82094804918917</c:v>
                </c:pt>
                <c:pt idx="618">
                  <c:v>-125.4444874655407</c:v>
                </c:pt>
                <c:pt idx="619">
                  <c:v>-126.07264387355193</c:v>
                </c:pt>
                <c:pt idx="620">
                  <c:v>-126.70515191287954</c:v>
                </c:pt>
                <c:pt idx="621">
                  <c:v>-127.34173584482414</c:v>
                </c:pt>
                <c:pt idx="622">
                  <c:v>-127.98211004332582</c:v>
                </c:pt>
                <c:pt idx="623">
                  <c:v>-128.62597954067897</c:v>
                </c:pt>
                <c:pt idx="624">
                  <c:v>-129.27304062617478</c:v>
                </c:pt>
                <c:pt idx="625">
                  <c:v>-129.92298149534898</c:v>
                </c:pt>
                <c:pt idx="626">
                  <c:v>-130.57548294698969</c:v>
                </c:pt>
                <c:pt idx="627">
                  <c:v>-131.23021912454425</c:v>
                </c:pt>
                <c:pt idx="628">
                  <c:v>-131.88685829808841</c:v>
                </c:pt>
                <c:pt idx="629">
                  <c:v>-132.54506368255477</c:v>
                </c:pt>
                <c:pt idx="630">
                  <c:v>-133.20449428752062</c:v>
                </c:pt>
                <c:pt idx="631">
                  <c:v>-133.86480579347793</c:v>
                </c:pt>
                <c:pt idx="632">
                  <c:v>-134.52565144920837</c:v>
                </c:pt>
                <c:pt idx="633">
                  <c:v>-135.18668298462924</c:v>
                </c:pt>
                <c:pt idx="634">
                  <c:v>-135.84755153329786</c:v>
                </c:pt>
                <c:pt idx="635">
                  <c:v>-136.50790855864264</c:v>
                </c:pt>
                <c:pt idx="636">
                  <c:v>-137.16740677794607</c:v>
                </c:pt>
                <c:pt idx="637">
                  <c:v>-137.82570107813527</c:v>
                </c:pt>
                <c:pt idx="638">
                  <c:v>-138.48244941751591</c:v>
                </c:pt>
                <c:pt idx="639">
                  <c:v>-139.13731370778987</c:v>
                </c:pt>
                <c:pt idx="640">
                  <c:v>-139.78996067088528</c:v>
                </c:pt>
                <c:pt idx="641">
                  <c:v>-140.4400626654494</c:v>
                </c:pt>
                <c:pt idx="642">
                  <c:v>-141.08729847821166</c:v>
                </c:pt>
                <c:pt idx="643">
                  <c:v>-141.73135407580199</c:v>
                </c:pt>
                <c:pt idx="644">
                  <c:v>-142.37192331306713</c:v>
                </c:pt>
                <c:pt idx="645">
                  <c:v>-143.00870859440786</c:v>
                </c:pt>
                <c:pt idx="646">
                  <c:v>-143.64142148515577</c:v>
                </c:pt>
                <c:pt idx="647">
                  <c:v>-144.26978327053524</c:v>
                </c:pt>
                <c:pt idx="648">
                  <c:v>-144.89352546028815</c:v>
                </c:pt>
                <c:pt idx="649">
                  <c:v>-145.51239023757128</c:v>
                </c:pt>
                <c:pt idx="650">
                  <c:v>-146.12613085126125</c:v>
                </c:pt>
                <c:pt idx="651">
                  <c:v>-146.73451195132048</c:v>
                </c:pt>
                <c:pt idx="652">
                  <c:v>-147.33730986736239</c:v>
                </c:pt>
                <c:pt idx="653">
                  <c:v>-147.93431283102805</c:v>
                </c:pt>
                <c:pt idx="654">
                  <c:v>-148.52532114321653</c:v>
                </c:pt>
                <c:pt idx="655">
                  <c:v>-149.11014728760907</c:v>
                </c:pt>
                <c:pt idx="656">
                  <c:v>-149.68861599229703</c:v>
                </c:pt>
                <c:pt idx="657">
                  <c:v>-150.26056424162817</c:v>
                </c:pt>
                <c:pt idx="658">
                  <c:v>-150.82584124067577</c:v>
                </c:pt>
                <c:pt idx="659">
                  <c:v>-151.38430833496091</c:v>
                </c:pt>
                <c:pt idx="660">
                  <c:v>-151.93583888824767</c:v>
                </c:pt>
                <c:pt idx="661">
                  <c:v>-152.48031812138353</c:v>
                </c:pt>
                <c:pt idx="662">
                  <c:v>-153.01764291525834</c:v>
                </c:pt>
                <c:pt idx="663">
                  <c:v>-153.547721581026</c:v>
                </c:pt>
                <c:pt idx="664">
                  <c:v>-154.07047360076092</c:v>
                </c:pt>
                <c:pt idx="665">
                  <c:v>-154.58582934172253</c:v>
                </c:pt>
                <c:pt idx="666">
                  <c:v>-155.093729747363</c:v>
                </c:pt>
                <c:pt idx="667">
                  <c:v>-155.59412600815728</c:v>
                </c:pt>
                <c:pt idx="668">
                  <c:v>-156.08697921524146</c:v>
                </c:pt>
                <c:pt idx="669">
                  <c:v>-156.57225999975105</c:v>
                </c:pt>
                <c:pt idx="670">
                  <c:v>-157.04994816061281</c:v>
                </c:pt>
                <c:pt idx="671">
                  <c:v>-157.52003228341954</c:v>
                </c:pt>
                <c:pt idx="672">
                  <c:v>-157.98250935285697</c:v>
                </c:pt>
                <c:pt idx="673">
                  <c:v>-158.437384361</c:v>
                </c:pt>
                <c:pt idx="674">
                  <c:v>-158.88466991363103</c:v>
                </c:pt>
                <c:pt idx="675">
                  <c:v>-159.32438583656227</c:v>
                </c:pt>
                <c:pt idx="676">
                  <c:v>-159.75655878378308</c:v>
                </c:pt>
                <c:pt idx="677">
                  <c:v>-160.18122184907844</c:v>
                </c:pt>
                <c:pt idx="678">
                  <c:v>-160.59841418260456</c:v>
                </c:pt>
                <c:pt idx="679">
                  <c:v>-161.00818061374591</c:v>
                </c:pt>
                <c:pt idx="680">
                  <c:v>-161.41057128142248</c:v>
                </c:pt>
                <c:pt idx="681">
                  <c:v>-161.80564127286542</c:v>
                </c:pt>
                <c:pt idx="682">
                  <c:v>-162.19345027173915</c:v>
                </c:pt>
                <c:pt idx="683">
                  <c:v>-162.57406221635495</c:v>
                </c:pt>
                <c:pt idx="684">
                  <c:v>-162.94754496858903</c:v>
                </c:pt>
                <c:pt idx="685">
                  <c:v>-163.31396999400616</c:v>
                </c:pt>
                <c:pt idx="686">
                  <c:v>-163.67341205358056</c:v>
                </c:pt>
                <c:pt idx="687">
                  <c:v>-164.02594890729881</c:v>
                </c:pt>
                <c:pt idx="688">
                  <c:v>-164.37166102984736</c:v>
                </c:pt>
                <c:pt idx="689">
                  <c:v>-164.71063133849501</c:v>
                </c:pt>
                <c:pt idx="690">
                  <c:v>-165.04294493320953</c:v>
                </c:pt>
                <c:pt idx="691">
                  <c:v>-165.36868884898027</c:v>
                </c:pt>
                <c:pt idx="692">
                  <c:v>-165.68795182025602</c:v>
                </c:pt>
                <c:pt idx="693">
                  <c:v>-166.00082405735714</c:v>
                </c:pt>
                <c:pt idx="694">
                  <c:v>-166.30739703467248</c:v>
                </c:pt>
                <c:pt idx="695">
                  <c:v>-166.607763290413</c:v>
                </c:pt>
                <c:pt idx="696">
                  <c:v>-166.9020162376593</c:v>
                </c:pt>
                <c:pt idx="697">
                  <c:v>-167.19024998641237</c:v>
                </c:pt>
                <c:pt idx="698">
                  <c:v>-167.47255917633186</c:v>
                </c:pt>
                <c:pt idx="699">
                  <c:v>-167.74903881982681</c:v>
                </c:pt>
                <c:pt idx="700">
                  <c:v>-168.01978415515239</c:v>
                </c:pt>
                <c:pt idx="701">
                  <c:v>-168.28489050914905</c:v>
                </c:pt>
                <c:pt idx="702">
                  <c:v>-168.54445316925813</c:v>
                </c:pt>
                <c:pt idx="703">
                  <c:v>-168.79856726443847</c:v>
                </c:pt>
                <c:pt idx="704">
                  <c:v>-169.04732765461188</c:v>
                </c:pt>
                <c:pt idx="705">
                  <c:v>-169.29082882825958</c:v>
                </c:pt>
                <c:pt idx="706">
                  <c:v>-169.52916480779723</c:v>
                </c:pt>
                <c:pt idx="707">
                  <c:v>-169.76242906236192</c:v>
                </c:pt>
                <c:pt idx="708">
                  <c:v>-169.99071442764537</c:v>
                </c:pt>
                <c:pt idx="709">
                  <c:v>-170.21411303241908</c:v>
                </c:pt>
                <c:pt idx="710">
                  <c:v>-170.43271623140248</c:v>
                </c:pt>
                <c:pt idx="711">
                  <c:v>-170.6466145441359</c:v>
                </c:pt>
                <c:pt idx="712">
                  <c:v>-170.8558975995285</c:v>
                </c:pt>
                <c:pt idx="713">
                  <c:v>-171.06065408576185</c:v>
                </c:pt>
                <c:pt idx="714">
                  <c:v>-171.26097170524267</c:v>
                </c:pt>
                <c:pt idx="715">
                  <c:v>-171.4569371343056</c:v>
                </c:pt>
                <c:pt idx="716">
                  <c:v>-171.64863598738222</c:v>
                </c:pt>
                <c:pt idx="717">
                  <c:v>-171.83615278536104</c:v>
                </c:pt>
                <c:pt idx="718">
                  <c:v>-172.01957092787612</c:v>
                </c:pt>
                <c:pt idx="719">
                  <c:v>-172.19897266927276</c:v>
                </c:pt>
                <c:pt idx="720">
                  <c:v>-172.37443909801152</c:v>
                </c:pt>
                <c:pt idx="721">
                  <c:v>-172.54605011928018</c:v>
                </c:pt>
                <c:pt idx="722">
                  <c:v>-172.7138844405977</c:v>
                </c:pt>
                <c:pt idx="723">
                  <c:v>-172.87801956020203</c:v>
                </c:pt>
                <c:pt idx="724">
                  <c:v>-173.03853175802692</c:v>
                </c:pt>
                <c:pt idx="725">
                  <c:v>-173.19549608907951</c:v>
                </c:pt>
                <c:pt idx="726">
                  <c:v>-173.34898637904561</c:v>
                </c:pt>
                <c:pt idx="727">
                  <c:v>-173.49907522195201</c:v>
                </c:pt>
                <c:pt idx="728">
                  <c:v>-173.64583397973277</c:v>
                </c:pt>
                <c:pt idx="729">
                  <c:v>-173.78933278354739</c:v>
                </c:pt>
                <c:pt idx="730">
                  <c:v>-173.92964053671318</c:v>
                </c:pt>
                <c:pt idx="731">
                  <c:v>-174.06682491911928</c:v>
                </c:pt>
                <c:pt idx="732">
                  <c:v>-174.20095239299852</c:v>
                </c:pt>
                <c:pt idx="733">
                  <c:v>-174.33208820994</c:v>
                </c:pt>
                <c:pt idx="734">
                  <c:v>-174.46029641903496</c:v>
                </c:pt>
                <c:pt idx="735">
                  <c:v>-174.585639876051</c:v>
                </c:pt>
                <c:pt idx="736">
                  <c:v>-174.70818025354055</c:v>
                </c:pt>
                <c:pt idx="737">
                  <c:v>-174.82797805179271</c:v>
                </c:pt>
                <c:pt idx="738">
                  <c:v>-174.94509261054506</c:v>
                </c:pt>
                <c:pt idx="739">
                  <c:v>-175.0595821213758</c:v>
                </c:pt>
                <c:pt idx="740">
                  <c:v>-175.17150364070488</c:v>
                </c:pt>
                <c:pt idx="741">
                  <c:v>-175.28091310333335</c:v>
                </c:pt>
                <c:pt idx="742">
                  <c:v>-175.38786533645921</c:v>
                </c:pt>
                <c:pt idx="743">
                  <c:v>-175.49241407411014</c:v>
                </c:pt>
                <c:pt idx="744">
                  <c:v>-175.59461197193681</c:v>
                </c:pt>
                <c:pt idx="745">
                  <c:v>-175.69451062231738</c:v>
                </c:pt>
                <c:pt idx="746">
                  <c:v>-175.7921605697245</c:v>
                </c:pt>
                <c:pt idx="747">
                  <c:v>-175.88761132631149</c:v>
                </c:pt>
                <c:pt idx="748">
                  <c:v>-175.98091138767643</c:v>
                </c:pt>
                <c:pt idx="749">
                  <c:v>-176.07210824876725</c:v>
                </c:pt>
                <c:pt idx="750">
                  <c:v>-176.16124841989242</c:v>
                </c:pt>
                <c:pt idx="751">
                  <c:v>-176.24837744280563</c:v>
                </c:pt>
                <c:pt idx="752">
                  <c:v>-176.33353990683455</c:v>
                </c:pt>
                <c:pt idx="753">
                  <c:v>-176.4167794650273</c:v>
                </c:pt>
                <c:pt idx="754">
                  <c:v>-176.49813885029067</c:v>
                </c:pt>
                <c:pt idx="755">
                  <c:v>-176.57765989149806</c:v>
                </c:pt>
                <c:pt idx="756">
                  <c:v>-176.65538352954613</c:v>
                </c:pt>
                <c:pt idx="757">
                  <c:v>-176.7313498333408</c:v>
                </c:pt>
                <c:pt idx="758">
                  <c:v>-176.80559801569561</c:v>
                </c:pt>
                <c:pt idx="759">
                  <c:v>-176.87816644912638</c:v>
                </c:pt>
                <c:pt idx="760">
                  <c:v>-176.94909268152796</c:v>
                </c:pt>
                <c:pt idx="761">
                  <c:v>-177.01841345172025</c:v>
                </c:pt>
                <c:pt idx="762">
                  <c:v>-177.08616470485185</c:v>
                </c:pt>
                <c:pt idx="763">
                  <c:v>-177.15238160765026</c:v>
                </c:pt>
                <c:pt idx="764">
                  <c:v>-177.21709856351072</c:v>
                </c:pt>
                <c:pt idx="765">
                  <c:v>-177.28034922741355</c:v>
                </c:pt>
                <c:pt idx="766">
                  <c:v>-177.34216652066397</c:v>
                </c:pt>
                <c:pt idx="767">
                  <c:v>-177.40258264544792</c:v>
                </c:pt>
                <c:pt idx="768">
                  <c:v>-177.46162909919681</c:v>
                </c:pt>
                <c:pt idx="769">
                  <c:v>-177.5193366887579</c:v>
                </c:pt>
                <c:pt idx="770">
                  <c:v>-177.57573554436598</c:v>
                </c:pt>
                <c:pt idx="771">
                  <c:v>-177.63085513341133</c:v>
                </c:pt>
                <c:pt idx="772">
                  <c:v>-177.68472427400272</c:v>
                </c:pt>
                <c:pt idx="773">
                  <c:v>-177.73737114832238</c:v>
                </c:pt>
                <c:pt idx="774">
                  <c:v>-177.78882331577091</c:v>
                </c:pt>
                <c:pt idx="775">
                  <c:v>-177.83910772590087</c:v>
                </c:pt>
                <c:pt idx="776">
                  <c:v>-177.88825073113821</c:v>
                </c:pt>
                <c:pt idx="777">
                  <c:v>-177.93627809929114</c:v>
                </c:pt>
                <c:pt idx="778">
                  <c:v>-177.98321502584545</c:v>
                </c:pt>
                <c:pt idx="779">
                  <c:v>-178.02908614604749</c:v>
                </c:pt>
                <c:pt idx="780">
                  <c:v>-178.07391554677412</c:v>
                </c:pt>
                <c:pt idx="781">
                  <c:v>-178.11772677819158</c:v>
                </c:pt>
                <c:pt idx="782">
                  <c:v>-178.16054286520304</c:v>
                </c:pt>
                <c:pt idx="783">
                  <c:v>-178.20238631868668</c:v>
                </c:pt>
                <c:pt idx="784">
                  <c:v>-178.24327914652594</c:v>
                </c:pt>
                <c:pt idx="785">
                  <c:v>-178.28324286443268</c:v>
                </c:pt>
                <c:pt idx="786">
                  <c:v>-178.32229850656583</c:v>
                </c:pt>
                <c:pt idx="787">
                  <c:v>-178.36046663594712</c:v>
                </c:pt>
                <c:pt idx="788">
                  <c:v>-178.39776735467578</c:v>
                </c:pt>
                <c:pt idx="789">
                  <c:v>-178.43422031394476</c:v>
                </c:pt>
                <c:pt idx="790">
                  <c:v>-178.46984472386058</c:v>
                </c:pt>
                <c:pt idx="791">
                  <c:v>-178.50465936306861</c:v>
                </c:pt>
                <c:pt idx="792">
                  <c:v>-178.5386825881879</c:v>
                </c:pt>
                <c:pt idx="793">
                  <c:v>-178.57193234305561</c:v>
                </c:pt>
                <c:pt idx="794">
                  <c:v>-178.60442616778636</c:v>
                </c:pt>
                <c:pt idx="795">
                  <c:v>-178.63618120764676</c:v>
                </c:pt>
                <c:pt idx="796">
                  <c:v>-178.66721422174942</c:v>
                </c:pt>
                <c:pt idx="797">
                  <c:v>-178.69754159156849</c:v>
                </c:pt>
                <c:pt idx="798">
                  <c:v>-178.72717932927955</c:v>
                </c:pt>
                <c:pt idx="799">
                  <c:v>-178.75614308592685</c:v>
                </c:pt>
                <c:pt idx="800">
                  <c:v>-178.78444815942018</c:v>
                </c:pt>
                <c:pt idx="801">
                  <c:v>-178.81210950236536</c:v>
                </c:pt>
                <c:pt idx="802">
                  <c:v>-178.83914172972914</c:v>
                </c:pt>
                <c:pt idx="803">
                  <c:v>-178.86555912634395</c:v>
                </c:pt>
                <c:pt idx="804">
                  <c:v>-178.89137565425276</c:v>
                </c:pt>
                <c:pt idx="805">
                  <c:v>-178.91660495989848</c:v>
                </c:pt>
                <c:pt idx="806">
                  <c:v>-178.94126038116082</c:v>
                </c:pt>
                <c:pt idx="807">
                  <c:v>-178.96535495424143</c:v>
                </c:pt>
                <c:pt idx="808">
                  <c:v>-178.98890142040293</c:v>
                </c:pt>
                <c:pt idx="809">
                  <c:v>-179.01191223256214</c:v>
                </c:pt>
                <c:pt idx="810">
                  <c:v>-179.03439956174176</c:v>
                </c:pt>
                <c:pt idx="811">
                  <c:v>-179.05637530338237</c:v>
                </c:pt>
                <c:pt idx="812">
                  <c:v>-179.07785108351786</c:v>
                </c:pt>
                <c:pt idx="813">
                  <c:v>-179.09883826481661</c:v>
                </c:pt>
                <c:pt idx="814">
                  <c:v>-179.11934795249169</c:v>
                </c:pt>
                <c:pt idx="815">
                  <c:v>-179.13939100008156</c:v>
                </c:pt>
                <c:pt idx="816">
                  <c:v>-179.15897801510488</c:v>
                </c:pt>
                <c:pt idx="817">
                  <c:v>-179.17811936459157</c:v>
                </c:pt>
                <c:pt idx="818">
                  <c:v>-179.19682518049228</c:v>
                </c:pt>
              </c:numCache>
            </c:numRef>
          </c:yVal>
          <c:smooth val="1"/>
          <c:extLst>
            <c:ext xmlns:c16="http://schemas.microsoft.com/office/drawing/2014/chart" uri="{C3380CC4-5D6E-409C-BE32-E72D297353CC}">
              <c16:uniqueId val="{00000002-9647-4C25-AC02-9AC85E218214}"/>
            </c:ext>
          </c:extLst>
        </c:ser>
        <c:ser>
          <c:idx val="3"/>
          <c:order val="3"/>
          <c:tx>
            <c:v>Phase</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Sheet2!$BC$4:$BC$822</c:f>
              <c:numCache>
                <c:formatCode>0.00</c:formatCode>
                <c:ptCount val="819"/>
                <c:pt idx="0">
                  <c:v>-87.669787945289798</c:v>
                </c:pt>
                <c:pt idx="1">
                  <c:v>-87.624082643948398</c:v>
                </c:pt>
                <c:pt idx="2">
                  <c:v>-87.577137778997397</c:v>
                </c:pt>
                <c:pt idx="3">
                  <c:v>-87.5289298945832</c:v>
                </c:pt>
                <c:pt idx="4">
                  <c:v>-87.479434966867061</c:v>
                </c:pt>
                <c:pt idx="5">
                  <c:v>-87.428628398441589</c:v>
                </c:pt>
                <c:pt idx="6">
                  <c:v>-87.376485012940606</c:v>
                </c:pt>
                <c:pt idx="7">
                  <c:v>-87.322979049874249</c:v>
                </c:pt>
                <c:pt idx="8">
                  <c:v>-87.268084159721369</c:v>
                </c:pt>
                <c:pt idx="9">
                  <c:v>-87.211773399316044</c:v>
                </c:pt>
                <c:pt idx="10">
                  <c:v>-87.154019227566778</c:v>
                </c:pt>
                <c:pt idx="11">
                  <c:v>-87.094793501548892</c:v>
                </c:pt>
                <c:pt idx="12">
                  <c:v>-87.03406747301571</c:v>
                </c:pt>
                <c:pt idx="13">
                  <c:v>-86.971811785374612</c:v>
                </c:pt>
                <c:pt idx="14">
                  <c:v>-86.907996471180596</c:v>
                </c:pt>
                <c:pt idx="15">
                  <c:v>-86.842590950200005</c:v>
                </c:pt>
                <c:pt idx="16">
                  <c:v>-86.775564028104725</c:v>
                </c:pt>
                <c:pt idx="17">
                  <c:v>-86.70688389585726</c:v>
                </c:pt>
                <c:pt idx="18">
                  <c:v>-86.636518129855048</c:v>
                </c:pt>
                <c:pt idx="19">
                  <c:v>-86.564433692904061</c:v>
                </c:pt>
                <c:pt idx="20">
                  <c:v>-86.49059693609793</c:v>
                </c:pt>
                <c:pt idx="21">
                  <c:v>-86.414973601683599</c:v>
                </c:pt>
                <c:pt idx="22">
                  <c:v>-86.337528826999772</c:v>
                </c:pt>
                <c:pt idx="23">
                  <c:v>-86.258227149579696</c:v>
                </c:pt>
                <c:pt idx="24">
                  <c:v>-86.177032513516338</c:v>
                </c:pt>
                <c:pt idx="25">
                  <c:v>-86.093908277193236</c:v>
                </c:pt>
                <c:pt idx="26">
                  <c:v>-86.008817222492027</c:v>
                </c:pt>
                <c:pt idx="27">
                  <c:v>-85.921721565592861</c:v>
                </c:pt>
                <c:pt idx="28">
                  <c:v>-85.832582969492421</c:v>
                </c:pt>
                <c:pt idx="29">
                  <c:v>-85.74136255837081</c:v>
                </c:pt>
                <c:pt idx="30">
                  <c:v>-85.648020933946299</c:v>
                </c:pt>
                <c:pt idx="31">
                  <c:v>-85.552518193965284</c:v>
                </c:pt>
                <c:pt idx="32">
                  <c:v>-85.454813952982889</c:v>
                </c:pt>
                <c:pt idx="33">
                  <c:v>-85.354867365597684</c:v>
                </c:pt>
                <c:pt idx="34">
                  <c:v>-85.252637152314449</c:v>
                </c:pt>
                <c:pt idx="35">
                  <c:v>-85.148081628215778</c:v>
                </c:pt>
                <c:pt idx="36">
                  <c:v>-85.041158734634649</c:v>
                </c:pt>
                <c:pt idx="37">
                  <c:v>-84.931826074028592</c:v>
                </c:pt>
                <c:pt idx="38">
                  <c:v>-84.820040948266225</c:v>
                </c:pt>
                <c:pt idx="39">
                  <c:v>-84.705760400546779</c:v>
                </c:pt>
                <c:pt idx="40">
                  <c:v>-84.588941261183166</c:v>
                </c:pt>
                <c:pt idx="41">
                  <c:v>-84.469540197489636</c:v>
                </c:pt>
                <c:pt idx="42">
                  <c:v>-84.347513768024328</c:v>
                </c:pt>
                <c:pt idx="43">
                  <c:v>-84.222818481447831</c:v>
                </c:pt>
                <c:pt idx="44">
                  <c:v>-84.095410860268302</c:v>
                </c:pt>
                <c:pt idx="45">
                  <c:v>-83.965247509753368</c:v>
                </c:pt>
                <c:pt idx="46">
                  <c:v>-83.832285192297803</c:v>
                </c:pt>
                <c:pt idx="47">
                  <c:v>-83.696480907545705</c:v>
                </c:pt>
                <c:pt idx="48">
                  <c:v>-83.557791978572808</c:v>
                </c:pt>
                <c:pt idx="49">
                  <c:v>-83.416176144442545</c:v>
                </c:pt>
                <c:pt idx="50">
                  <c:v>-83.271591659456234</c:v>
                </c:pt>
                <c:pt idx="51">
                  <c:v>-83.123997399421967</c:v>
                </c:pt>
                <c:pt idx="52">
                  <c:v>-82.973352975271794</c:v>
                </c:pt>
                <c:pt idx="53">
                  <c:v>-82.81961885435868</c:v>
                </c:pt>
                <c:pt idx="54">
                  <c:v>-82.662756489765258</c:v>
                </c:pt>
                <c:pt idx="55">
                  <c:v>-82.502728457955556</c:v>
                </c:pt>
                <c:pt idx="56">
                  <c:v>-82.339498605096225</c:v>
                </c:pt>
                <c:pt idx="57">
                  <c:v>-82.173032202368034</c:v>
                </c:pt>
                <c:pt idx="58">
                  <c:v>-82.003296110578916</c:v>
                </c:pt>
                <c:pt idx="59">
                  <c:v>-81.830258954376902</c:v>
                </c:pt>
                <c:pt idx="60">
                  <c:v>-81.653891306344306</c:v>
                </c:pt>
                <c:pt idx="61">
                  <c:v>-81.474165881235805</c:v>
                </c:pt>
                <c:pt idx="62">
                  <c:v>-81.291057740595335</c:v>
                </c:pt>
                <c:pt idx="63">
                  <c:v>-81.104544507959247</c:v>
                </c:pt>
                <c:pt idx="64">
                  <c:v>-80.914606594815851</c:v>
                </c:pt>
                <c:pt idx="65">
                  <c:v>-80.721227437451873</c:v>
                </c:pt>
                <c:pt idx="66">
                  <c:v>-80.524393744767536</c:v>
                </c:pt>
                <c:pt idx="67">
                  <c:v>-80.32409575708914</c:v>
                </c:pt>
                <c:pt idx="68">
                  <c:v>-80.120327515945291</c:v>
                </c:pt>
                <c:pt idx="69">
                  <c:v>-79.913087144706495</c:v>
                </c:pt>
                <c:pt idx="70">
                  <c:v>-79.702377139907483</c:v>
                </c:pt>
                <c:pt idx="71">
                  <c:v>-79.488204672991046</c:v>
                </c:pt>
                <c:pt idx="72">
                  <c:v>-79.270581902115012</c:v>
                </c:pt>
                <c:pt idx="73">
                  <c:v>-79.04952629356373</c:v>
                </c:pt>
                <c:pt idx="74">
                  <c:v>-78.825060952193269</c:v>
                </c:pt>
                <c:pt idx="75">
                  <c:v>-78.597214960220526</c:v>
                </c:pt>
                <c:pt idx="76">
                  <c:v>-78.366023723535434</c:v>
                </c:pt>
                <c:pt idx="77">
                  <c:v>-78.131529324579745</c:v>
                </c:pt>
                <c:pt idx="78">
                  <c:v>-77.893780880687927</c:v>
                </c:pt>
                <c:pt idx="79">
                  <c:v>-77.652834906633018</c:v>
                </c:pt>
                <c:pt idx="80">
                  <c:v>-77.408755679957721</c:v>
                </c:pt>
                <c:pt idx="81">
                  <c:v>-77.161615607504032</c:v>
                </c:pt>
                <c:pt idx="82">
                  <c:v>-76.911495591382163</c:v>
                </c:pt>
                <c:pt idx="83">
                  <c:v>-76.658485392442074</c:v>
                </c:pt>
                <c:pt idx="84">
                  <c:v>-76.4026839891321</c:v>
                </c:pt>
                <c:pt idx="85">
                  <c:v>-76.144199929449897</c:v>
                </c:pt>
                <c:pt idx="86">
                  <c:v>-75.883151673512984</c:v>
                </c:pt>
                <c:pt idx="87">
                  <c:v>-75.619667924101535</c:v>
                </c:pt>
                <c:pt idx="88">
                  <c:v>-75.353887942359975</c:v>
                </c:pt>
                <c:pt idx="89">
                  <c:v>-75.085961845684011</c:v>
                </c:pt>
                <c:pt idx="90">
                  <c:v>-74.816050884676358</c:v>
                </c:pt>
                <c:pt idx="91">
                  <c:v>-74.544327695922121</c:v>
                </c:pt>
                <c:pt idx="92">
                  <c:v>-74.270976527225628</c:v>
                </c:pt>
                <c:pt idx="93">
                  <c:v>-73.996193431860959</c:v>
                </c:pt>
                <c:pt idx="94">
                  <c:v>-73.720186428326571</c:v>
                </c:pt>
                <c:pt idx="95">
                  <c:v>-73.443175622061318</c:v>
                </c:pt>
                <c:pt idx="96">
                  <c:v>-73.16539328557927</c:v>
                </c:pt>
                <c:pt idx="97">
                  <c:v>-72.8870838935172</c:v>
                </c:pt>
                <c:pt idx="98">
                  <c:v>-72.608504109164457</c:v>
                </c:pt>
                <c:pt idx="99">
                  <c:v>-72.329922719161829</c:v>
                </c:pt>
                <c:pt idx="100">
                  <c:v>-72.051620513218538</c:v>
                </c:pt>
                <c:pt idx="101">
                  <c:v>-71.773890105903178</c:v>
                </c:pt>
                <c:pt idx="102">
                  <c:v>-71.497035697819541</c:v>
                </c:pt>
                <c:pt idx="103">
                  <c:v>-71.221372773779237</c:v>
                </c:pt>
                <c:pt idx="104">
                  <c:v>-70.947227735931961</c:v>
                </c:pt>
                <c:pt idx="105">
                  <c:v>-70.674937470208178</c:v>
                </c:pt>
                <c:pt idx="106">
                  <c:v>-70.404848844866706</c:v>
                </c:pt>
                <c:pt idx="107">
                  <c:v>-70.137318140417776</c:v>
                </c:pt>
                <c:pt idx="108">
                  <c:v>-69.872710410706091</c:v>
                </c:pt>
                <c:pt idx="109">
                  <c:v>-69.611398775486251</c:v>
                </c:pt>
                <c:pt idx="110">
                  <c:v>-69.353763645393585</c:v>
                </c:pt>
                <c:pt idx="111">
                  <c:v>-69.100191880806918</c:v>
                </c:pt>
                <c:pt idx="112">
                  <c:v>-68.851075886703683</c:v>
                </c:pt>
                <c:pt idx="113">
                  <c:v>-68.606812646218771</c:v>
                </c:pt>
                <c:pt idx="114">
                  <c:v>-68.367802696223436</c:v>
                </c:pt>
                <c:pt idx="115">
                  <c:v>-68.134449048839244</c:v>
                </c:pt>
                <c:pt idx="116">
                  <c:v>-67.907156063375055</c:v>
                </c:pt>
                <c:pt idx="117">
                  <c:v>-67.686328273727113</c:v>
                </c:pt>
                <c:pt idx="118">
                  <c:v>-67.472369176793009</c:v>
                </c:pt>
                <c:pt idx="119">
                  <c:v>-67.265679987923562</c:v>
                </c:pt>
                <c:pt idx="120">
                  <c:v>-67.066658369856057</c:v>
                </c:pt>
                <c:pt idx="121">
                  <c:v>-66.875697141940321</c:v>
                </c:pt>
                <c:pt idx="122">
                  <c:v>-66.693182976774438</c:v>
                </c:pt>
                <c:pt idx="123">
                  <c:v>-66.519495091609926</c:v>
                </c:pt>
                <c:pt idx="124">
                  <c:v>-66.355003942061728</c:v>
                </c:pt>
                <c:pt idx="125">
                  <c:v>-66.200069925766272</c:v>
                </c:pt>
                <c:pt idx="126">
                  <c:v>-66.055042103669351</c:v>
                </c:pt>
                <c:pt idx="127">
                  <c:v>-65.920256946597419</c:v>
                </c:pt>
                <c:pt idx="128">
                  <c:v>-65.796037114669005</c:v>
                </c:pt>
                <c:pt idx="129">
                  <c:v>-65.68269027694528</c:v>
                </c:pt>
                <c:pt idx="130">
                  <c:v>-65.58050797849836</c:v>
                </c:pt>
                <c:pt idx="131">
                  <c:v>-65.489764561800087</c:v>
                </c:pt>
                <c:pt idx="132">
                  <c:v>-65.410716149007015</c:v>
                </c:pt>
                <c:pt idx="133">
                  <c:v>-65.34359969134222</c:v>
                </c:pt>
                <c:pt idx="134">
                  <c:v>-65.28863209135919</c:v>
                </c:pt>
                <c:pt idx="135">
                  <c:v>-65.246009403419237</c:v>
                </c:pt>
                <c:pt idx="136">
                  <c:v>-65.215906117230929</c:v>
                </c:pt>
                <c:pt idx="137">
                  <c:v>-65.19847452878723</c:v>
                </c:pt>
                <c:pt idx="138">
                  <c:v>-65.193844202503442</c:v>
                </c:pt>
                <c:pt idx="139">
                  <c:v>-65.202121527807151</c:v>
                </c:pt>
                <c:pt idx="140">
                  <c:v>-65.223389372864162</c:v>
                </c:pt>
                <c:pt idx="141">
                  <c:v>-65.257706837547957</c:v>
                </c:pt>
                <c:pt idx="142">
                  <c:v>-65.305109107172868</c:v>
                </c:pt>
                <c:pt idx="143">
                  <c:v>-65.365607407920521</c:v>
                </c:pt>
                <c:pt idx="144">
                  <c:v>-65.439189064293245</c:v>
                </c:pt>
                <c:pt idx="145">
                  <c:v>-65.525817658332372</c:v>
                </c:pt>
                <c:pt idx="146">
                  <c:v>-65.625433289743455</c:v>
                </c:pt>
                <c:pt idx="147">
                  <c:v>-65.737952935479029</c:v>
                </c:pt>
                <c:pt idx="148">
                  <c:v>-65.863270906741946</c:v>
                </c:pt>
                <c:pt idx="149">
                  <c:v>-66.001259400794339</c:v>
                </c:pt>
                <c:pt idx="150">
                  <c:v>-66.151769144389377</c:v>
                </c:pt>
                <c:pt idx="151">
                  <c:v>-66.314630125089181</c:v>
                </c:pt>
                <c:pt idx="152">
                  <c:v>-66.489652406197791</c:v>
                </c:pt>
                <c:pt idx="153">
                  <c:v>-66.67662702052202</c:v>
                </c:pt>
                <c:pt idx="154">
                  <c:v>-66.875326937689252</c:v>
                </c:pt>
                <c:pt idx="155">
                  <c:v>-67.08550809929109</c:v>
                </c:pt>
                <c:pt idx="156">
                  <c:v>-67.306910515705553</c:v>
                </c:pt>
                <c:pt idx="157">
                  <c:v>-67.539259418068454</c:v>
                </c:pt>
                <c:pt idx="158">
                  <c:v>-67.782266458534423</c:v>
                </c:pt>
                <c:pt idx="159">
                  <c:v>-68.035630951685206</c:v>
                </c:pt>
                <c:pt idx="160">
                  <c:v>-68.299041149718988</c:v>
                </c:pt>
                <c:pt idx="161">
                  <c:v>-68.572175543887298</c:v>
                </c:pt>
                <c:pt idx="162">
                  <c:v>-68.854704184545881</c:v>
                </c:pt>
                <c:pt idx="163">
                  <c:v>-69.14629001214827</c:v>
                </c:pt>
                <c:pt idx="164">
                  <c:v>-69.446590191544956</c:v>
                </c:pt>
                <c:pt idx="165">
                  <c:v>-69.755257442049398</c:v>
                </c:pt>
                <c:pt idx="166">
                  <c:v>-70.071941355903505</c:v>
                </c:pt>
                <c:pt idx="167">
                  <c:v>-70.396289698009227</c:v>
                </c:pt>
                <c:pt idx="168">
                  <c:v>-70.727949680094085</c:v>
                </c:pt>
                <c:pt idx="169">
                  <c:v>-71.066569202838366</c:v>
                </c:pt>
                <c:pt idx="170">
                  <c:v>-71.411798059909174</c:v>
                </c:pt>
                <c:pt idx="171">
                  <c:v>-71.763289098310011</c:v>
                </c:pt>
                <c:pt idx="172">
                  <c:v>-72.120699329968076</c:v>
                </c:pt>
                <c:pt idx="173">
                  <c:v>-72.483690990022723</c:v>
                </c:pt>
                <c:pt idx="174">
                  <c:v>-72.851932537856229</c:v>
                </c:pt>
                <c:pt idx="175">
                  <c:v>-73.225099597499749</c:v>
                </c:pt>
                <c:pt idx="176">
                  <c:v>-73.60287583465454</c:v>
                </c:pt>
                <c:pt idx="177">
                  <c:v>-73.984953768177903</c:v>
                </c:pt>
                <c:pt idx="178">
                  <c:v>-74.371035514489691</c:v>
                </c:pt>
                <c:pt idx="179">
                  <c:v>-74.760833463948345</c:v>
                </c:pt>
                <c:pt idx="180">
                  <c:v>-75.15407088881922</c:v>
                </c:pt>
                <c:pt idx="181">
                  <c:v>-75.550482483009745</c:v>
                </c:pt>
                <c:pt idx="182">
                  <c:v>-75.949814834260579</c:v>
                </c:pt>
                <c:pt idx="183">
                  <c:v>-76.351826829966484</c:v>
                </c:pt>
                <c:pt idx="184">
                  <c:v>-76.756289998241016</c:v>
                </c:pt>
                <c:pt idx="185">
                  <c:v>-77.162988786237406</c:v>
                </c:pt>
                <c:pt idx="186">
                  <c:v>-77.571720778092015</c:v>
                </c:pt>
                <c:pt idx="187">
                  <c:v>-77.982296855162232</c:v>
                </c:pt>
                <c:pt idx="188">
                  <c:v>-78.394541301489099</c:v>
                </c:pt>
                <c:pt idx="189">
                  <c:v>-78.808291857628674</c:v>
                </c:pt>
                <c:pt idx="190">
                  <c:v>-79.223399726159499</c:v>
                </c:pt>
                <c:pt idx="191">
                  <c:v>-79.639729532298048</c:v>
                </c:pt>
                <c:pt idx="192">
                  <c:v>-80.057159243130542</c:v>
                </c:pt>
                <c:pt idx="193">
                  <c:v>-80.475580049011427</c:v>
                </c:pt>
                <c:pt idx="194">
                  <c:v>-80.894896210681225</c:v>
                </c:pt>
                <c:pt idx="195">
                  <c:v>-81.315024875626278</c:v>
                </c:pt>
                <c:pt idx="196">
                  <c:v>-81.735895867142304</c:v>
                </c:pt>
                <c:pt idx="197">
                  <c:v>-82.15745144947887</c:v>
                </c:pt>
                <c:pt idx="198">
                  <c:v>-82.579646072329467</c:v>
                </c:pt>
                <c:pt idx="199">
                  <c:v>-83.002446097806413</c:v>
                </c:pt>
                <c:pt idx="200">
                  <c:v>-83.425829512891156</c:v>
                </c:pt>
                <c:pt idx="201">
                  <c:v>-83.849785630196152</c:v>
                </c:pt>
                <c:pt idx="202">
                  <c:v>-84.274314779704184</c:v>
                </c:pt>
                <c:pt idx="203">
                  <c:v>-84.699427993978389</c:v>
                </c:pt>
                <c:pt idx="204">
                  <c:v>-85.125146689156523</c:v>
                </c:pt>
                <c:pt idx="205">
                  <c:v>-85.551502343862722</c:v>
                </c:pt>
                <c:pt idx="206">
                  <c:v>-85.978536177989668</c:v>
                </c:pt>
                <c:pt idx="207">
                  <c:v>-86.406298833124495</c:v>
                </c:pt>
                <c:pt idx="208">
                  <c:v>-86.834850056218912</c:v>
                </c:pt>
                <c:pt idx="209">
                  <c:v>-87.264258387931989</c:v>
                </c:pt>
                <c:pt idx="210">
                  <c:v>-87.694600856911933</c:v>
                </c:pt>
                <c:pt idx="211">
                  <c:v>-88.125962681124932</c:v>
                </c:pt>
                <c:pt idx="212">
                  <c:v>-88.558436977191107</c:v>
                </c:pt>
                <c:pt idx="213">
                  <c:v>-88.992124478545975</c:v>
                </c:pt>
                <c:pt idx="214">
                  <c:v>-89.427133263114072</c:v>
                </c:pt>
                <c:pt idx="215">
                  <c:v>-89.86357849105579</c:v>
                </c:pt>
                <c:pt idx="216">
                  <c:v>-90.301582153036776</c:v>
                </c:pt>
                <c:pt idx="217">
                  <c:v>-90.741272829358749</c:v>
                </c:pt>
                <c:pt idx="218">
                  <c:v>-91.182785460197323</c:v>
                </c:pt>
                <c:pt idx="219">
                  <c:v>-91.626261127099269</c:v>
                </c:pt>
                <c:pt idx="220">
                  <c:v>-92.071846845812473</c:v>
                </c:pt>
                <c:pt idx="221">
                  <c:v>-92.519695370447621</c:v>
                </c:pt>
                <c:pt idx="222">
                  <c:v>-92.969965008903898</c:v>
                </c:pt>
                <c:pt idx="223">
                  <c:v>-93.422819449431771</c:v>
                </c:pt>
                <c:pt idx="224">
                  <c:v>-93.878427598153053</c:v>
                </c:pt>
                <c:pt idx="225">
                  <c:v>-94.33696342730974</c:v>
                </c:pt>
                <c:pt idx="226">
                  <c:v>-94.798605833974207</c:v>
                </c:pt>
                <c:pt idx="227">
                  <c:v>-95.2635385089132</c:v>
                </c:pt>
                <c:pt idx="228">
                  <c:v>-95.731949815268322</c:v>
                </c:pt>
                <c:pt idx="229">
                  <c:v>-96.204032676687163</c:v>
                </c:pt>
                <c:pt idx="230">
                  <c:v>-96.679984474513986</c:v>
                </c:pt>
                <c:pt idx="231">
                  <c:v>-97.160006953628283</c:v>
                </c:pt>
                <c:pt idx="232">
                  <c:v>-97.644306136501498</c:v>
                </c:pt>
                <c:pt idx="233">
                  <c:v>-98.133092245026063</c:v>
                </c:pt>
                <c:pt idx="234">
                  <c:v>-98.62657962965649</c:v>
                </c:pt>
                <c:pt idx="235">
                  <c:v>-99.124986705391976</c:v>
                </c:pt>
                <c:pt idx="236">
                  <c:v>-99.628535894117178</c:v>
                </c:pt>
                <c:pt idx="237">
                  <c:v>-100.13745357281125</c:v>
                </c:pt>
                <c:pt idx="238">
                  <c:v>-100.65197002712324</c:v>
                </c:pt>
                <c:pt idx="239">
                  <c:v>-101.17231940980788</c:v>
                </c:pt>
                <c:pt idx="240">
                  <c:v>-101.69873970350517</c:v>
                </c:pt>
                <c:pt idx="241">
                  <c:v>-102.23147268734174</c:v>
                </c:pt>
                <c:pt idx="242">
                  <c:v>-102.77076390682339</c:v>
                </c:pt>
                <c:pt idx="243">
                  <c:v>-103.31686264648256</c:v>
                </c:pt>
                <c:pt idx="244">
                  <c:v>-103.87002190473299</c:v>
                </c:pt>
                <c:pt idx="245">
                  <c:v>-104.43049837038102</c:v>
                </c:pt>
                <c:pt idx="246">
                  <c:v>-104.9985524002268</c:v>
                </c:pt>
                <c:pt idx="247">
                  <c:v>-105.57444799718648</c:v>
                </c:pt>
                <c:pt idx="248">
                  <c:v>-106.15845278834826</c:v>
                </c:pt>
                <c:pt idx="249">
                  <c:v>-106.7508380023709</c:v>
                </c:pt>
                <c:pt idx="250">
                  <c:v>-107.35187844561545</c:v>
                </c:pt>
                <c:pt idx="251">
                  <c:v>-107.96185247638567</c:v>
                </c:pt>
                <c:pt idx="252">
                  <c:v>-108.58104197665122</c:v>
                </c:pt>
                <c:pt idx="253">
                  <c:v>-109.20973232058945</c:v>
                </c:pt>
                <c:pt idx="254">
                  <c:v>-109.84821233928587</c:v>
                </c:pt>
                <c:pt idx="255">
                  <c:v>-110.49677428090268</c:v>
                </c:pt>
                <c:pt idx="256">
                  <c:v>-111.15571376561233</c:v>
                </c:pt>
                <c:pt idx="257">
                  <c:v>-111.82532973456667</c:v>
                </c:pt>
                <c:pt idx="258">
                  <c:v>-112.50592439215748</c:v>
                </c:pt>
                <c:pt idx="259">
                  <c:v>-113.19780314079846</c:v>
                </c:pt>
                <c:pt idx="260">
                  <c:v>-113.90127450743594</c:v>
                </c:pt>
                <c:pt idx="261">
                  <c:v>-114.61665006097428</c:v>
                </c:pt>
                <c:pt idx="262">
                  <c:v>-115.34424431977617</c:v>
                </c:pt>
                <c:pt idx="263">
                  <c:v>-116.08437464837372</c:v>
                </c:pt>
                <c:pt idx="264">
                  <c:v>-116.83736114250364</c:v>
                </c:pt>
                <c:pt idx="265">
                  <c:v>-117.60352650155434</c:v>
                </c:pt>
                <c:pt idx="266">
                  <c:v>-118.38319588748803</c:v>
                </c:pt>
                <c:pt idx="267">
                  <c:v>-119.17669676928001</c:v>
                </c:pt>
                <c:pt idx="268">
                  <c:v>-119.98435875189476</c:v>
                </c:pt>
                <c:pt idx="269">
                  <c:v>-120.80651338879578</c:v>
                </c:pt>
                <c:pt idx="270">
                  <c:v>-121.6434939769714</c:v>
                </c:pt>
                <c:pt idx="271">
                  <c:v>-122.49563533343878</c:v>
                </c:pt>
                <c:pt idx="272">
                  <c:v>-123.36327355217736</c:v>
                </c:pt>
                <c:pt idx="273">
                  <c:v>-124.24674574043335</c:v>
                </c:pt>
                <c:pt idx="274">
                  <c:v>-125.14638973332865</c:v>
                </c:pt>
                <c:pt idx="275">
                  <c:v>-126.0625437857102</c:v>
                </c:pt>
                <c:pt idx="276">
                  <c:v>-126.99554624017739</c:v>
                </c:pt>
                <c:pt idx="277">
                  <c:v>-127.94573517023811</c:v>
                </c:pt>
                <c:pt idx="278">
                  <c:v>-128.91344799756109</c:v>
                </c:pt>
                <c:pt idx="279">
                  <c:v>-129.899021082318</c:v>
                </c:pt>
                <c:pt idx="280">
                  <c:v>-130.90278928564504</c:v>
                </c:pt>
                <c:pt idx="281">
                  <c:v>-131.92508550329825</c:v>
                </c:pt>
                <c:pt idx="282">
                  <c:v>-132.96624016963045</c:v>
                </c:pt>
                <c:pt idx="283">
                  <c:v>-134.02658073109055</c:v>
                </c:pt>
                <c:pt idx="284">
                  <c:v>-135.10643108852003</c:v>
                </c:pt>
                <c:pt idx="285">
                  <c:v>-136.20611100762343</c:v>
                </c:pt>
                <c:pt idx="286">
                  <c:v>-137.3259354970933</c:v>
                </c:pt>
                <c:pt idx="287">
                  <c:v>-138.46621415400031</c:v>
                </c:pt>
                <c:pt idx="288">
                  <c:v>-139.62725047620157</c:v>
                </c:pt>
                <c:pt idx="289">
                  <c:v>-140.80934114167886</c:v>
                </c:pt>
                <c:pt idx="290">
                  <c:v>-142.01277525490414</c:v>
                </c:pt>
                <c:pt idx="291">
                  <c:v>-143.23783356052203</c:v>
                </c:pt>
                <c:pt idx="292">
                  <c:v>-144.48478762486891</c:v>
                </c:pt>
                <c:pt idx="293">
                  <c:v>-145.75389898606969</c:v>
                </c:pt>
                <c:pt idx="294">
                  <c:v>-147.04541827376045</c:v>
                </c:pt>
                <c:pt idx="295">
                  <c:v>-148.35958429967945</c:v>
                </c:pt>
                <c:pt idx="296">
                  <c:v>-149.69662312079541</c:v>
                </c:pt>
                <c:pt idx="297">
                  <c:v>-151.0567470768417</c:v>
                </c:pt>
                <c:pt idx="298">
                  <c:v>-152.44015380455275</c:v>
                </c:pt>
                <c:pt idx="299">
                  <c:v>-153.84702523121973</c:v>
                </c:pt>
                <c:pt idx="300">
                  <c:v>-155.27752655056653</c:v>
                </c:pt>
                <c:pt idx="301">
                  <c:v>-156.73180518433853</c:v>
                </c:pt>
                <c:pt idx="302">
                  <c:v>-158.20998973339539</c:v>
                </c:pt>
                <c:pt idx="303">
                  <c:v>-159.71218892250295</c:v>
                </c:pt>
                <c:pt idx="304">
                  <c:v>-161.23849054344126</c:v>
                </c:pt>
                <c:pt idx="305">
                  <c:v>-162.78896040144755</c:v>
                </c:pt>
                <c:pt idx="306">
                  <c:v>-164.36364127042569</c:v>
                </c:pt>
                <c:pt idx="307">
                  <c:v>-165.96255186275096</c:v>
                </c:pt>
                <c:pt idx="308">
                  <c:v>-167.58568581987703</c:v>
                </c:pt>
                <c:pt idx="309">
                  <c:v>-169.23301073031271</c:v>
                </c:pt>
                <c:pt idx="310">
                  <c:v>-170.90446718186888</c:v>
                </c:pt>
                <c:pt idx="311">
                  <c:v>-172.59996785536592</c:v>
                </c:pt>
                <c:pt idx="312">
                  <c:v>-174.31939666725052</c:v>
                </c:pt>
                <c:pt idx="313">
                  <c:v>-176.06260796876504</c:v>
                </c:pt>
                <c:pt idx="314">
                  <c:v>-177.82942580946946</c:v>
                </c:pt>
                <c:pt idx="315">
                  <c:v>-179.61964327298861</c:v>
                </c:pt>
                <c:pt idx="316">
                  <c:v>-181.43302189287098</c:v>
                </c:pt>
                <c:pt idx="317">
                  <c:v>-183.26929115638353</c:v>
                </c:pt>
                <c:pt idx="318">
                  <c:v>-185.12814810391126</c:v>
                </c:pt>
                <c:pt idx="319">
                  <c:v>-187.00925703140501</c:v>
                </c:pt>
                <c:pt idx="320">
                  <c:v>-188.91224930298199</c:v>
                </c:pt>
                <c:pt idx="321">
                  <c:v>-190.83672328037068</c:v>
                </c:pt>
                <c:pt idx="322">
                  <c:v>-192.7822443753742</c:v>
                </c:pt>
                <c:pt idx="323">
                  <c:v>-194.74834523091181</c:v>
                </c:pt>
                <c:pt idx="324">
                  <c:v>-196.73452603549146</c:v>
                </c:pt>
                <c:pt idx="325">
                  <c:v>-198.74025497517169</c:v>
                </c:pt>
                <c:pt idx="326">
                  <c:v>-200.7649688261871</c:v>
                </c:pt>
                <c:pt idx="327">
                  <c:v>-202.80807369044584</c:v>
                </c:pt>
                <c:pt idx="328">
                  <c:v>-204.86894587507388</c:v>
                </c:pt>
                <c:pt idx="329">
                  <c:v>-206.94693291608243</c:v>
                </c:pt>
                <c:pt idx="330">
                  <c:v>-209.04135474509073</c:v>
                </c:pt>
                <c:pt idx="331">
                  <c:v>-211.15150499684501</c:v>
                </c:pt>
                <c:pt idx="332">
                  <c:v>-213.27665245406669</c:v>
                </c:pt>
                <c:pt idx="333">
                  <c:v>-215.41604262494732</c:v>
                </c:pt>
                <c:pt idx="334">
                  <c:v>-217.56889944738469</c:v>
                </c:pt>
                <c:pt idx="335">
                  <c:v>-219.73442711287743</c:v>
                </c:pt>
                <c:pt idx="336">
                  <c:v>-221.91181200182217</c:v>
                </c:pt>
                <c:pt idx="337">
                  <c:v>-224.10022472090333</c:v>
                </c:pt>
                <c:pt idx="338">
                  <c:v>-226.29882223216703</c:v>
                </c:pt>
                <c:pt idx="339">
                  <c:v>-228.50675006250628</c:v>
                </c:pt>
                <c:pt idx="340">
                  <c:v>-230.72314458138828</c:v>
                </c:pt>
                <c:pt idx="341">
                  <c:v>-232.94713533395011</c:v>
                </c:pt>
                <c:pt idx="342">
                  <c:v>-235.17784741596748</c:v>
                </c:pt>
                <c:pt idx="343">
                  <c:v>-237.41440387673777</c:v>
                </c:pt>
                <c:pt idx="344">
                  <c:v>-239.65592813556307</c:v>
                </c:pt>
                <c:pt idx="345">
                  <c:v>-241.90154639734376</c:v>
                </c:pt>
                <c:pt idx="346">
                  <c:v>-244.15039005273047</c:v>
                </c:pt>
                <c:pt idx="347">
                  <c:v>-246.40159804838663</c:v>
                </c:pt>
                <c:pt idx="348">
                  <c:v>-248.65431921315889</c:v>
                </c:pt>
                <c:pt idx="349">
                  <c:v>-250.90771452632947</c:v>
                </c:pt>
                <c:pt idx="350">
                  <c:v>-253.16095931465168</c:v>
                </c:pt>
                <c:pt idx="351">
                  <c:v>-255.4132453655055</c:v>
                </c:pt>
                <c:pt idx="352">
                  <c:v>-257.66378294427744</c:v>
                </c:pt>
                <c:pt idx="353">
                  <c:v>-259.91180270492521</c:v>
                </c:pt>
                <c:pt idx="354">
                  <c:v>-262.15655748365509</c:v>
                </c:pt>
                <c:pt idx="355">
                  <c:v>-264.39732396666028</c:v>
                </c:pt>
                <c:pt idx="356">
                  <c:v>-266.63340422397931</c:v>
                </c:pt>
                <c:pt idx="357">
                  <c:v>-268.86412710266183</c:v>
                </c:pt>
                <c:pt idx="358">
                  <c:v>-271.08884947362202</c:v>
                </c:pt>
                <c:pt idx="359">
                  <c:v>-273.30695732773313</c:v>
                </c:pt>
                <c:pt idx="360">
                  <c:v>-275.51786671793684</c:v>
                </c:pt>
                <c:pt idx="361">
                  <c:v>-277.72102454529494</c:v>
                </c:pt>
                <c:pt idx="362">
                  <c:v>-279.91590918809243</c:v>
                </c:pt>
                <c:pt idx="363">
                  <c:v>-282.10203097420202</c:v>
                </c:pt>
                <c:pt idx="364">
                  <c:v>-284.27893249800593</c:v>
                </c:pt>
                <c:pt idx="365">
                  <c:v>-286.44618878416168</c:v>
                </c:pt>
                <c:pt idx="366">
                  <c:v>-288.60340730146493</c:v>
                </c:pt>
                <c:pt idx="367">
                  <c:v>-290.75022783091345</c:v>
                </c:pt>
                <c:pt idx="368">
                  <c:v>-292.8863221928836</c:v>
                </c:pt>
                <c:pt idx="369">
                  <c:v>-295.01139383902688</c:v>
                </c:pt>
                <c:pt idx="370">
                  <c:v>-297.12517731513043</c:v>
                </c:pt>
                <c:pt idx="371">
                  <c:v>-299.22743760171909</c:v>
                </c:pt>
                <c:pt idx="372">
                  <c:v>-301.31796933964114</c:v>
                </c:pt>
                <c:pt idx="373">
                  <c:v>-303.39659594824371</c:v>
                </c:pt>
                <c:pt idx="374">
                  <c:v>-305.46316864405583</c:v>
                </c:pt>
                <c:pt idx="375">
                  <c:v>-307.51756536810285</c:v>
                </c:pt>
                <c:pt idx="376">
                  <c:v>-309.55968963014521</c:v>
                </c:pt>
                <c:pt idx="377">
                  <c:v>-311.58946927820426</c:v>
                </c:pt>
                <c:pt idx="378">
                  <c:v>-313.60685520178629</c:v>
                </c:pt>
                <c:pt idx="379">
                  <c:v>-315.61181997716642</c:v>
                </c:pt>
                <c:pt idx="380">
                  <c:v>-317.60435646307116</c:v>
                </c:pt>
                <c:pt idx="381">
                  <c:v>-319.584476354917</c:v>
                </c:pt>
                <c:pt idx="382">
                  <c:v>-321.55220870568741</c:v>
                </c:pt>
                <c:pt idx="383">
                  <c:v>-323.50759842131509</c:v>
                </c:pt>
                <c:pt idx="384">
                  <c:v>-325.45070473824978</c:v>
                </c:pt>
                <c:pt idx="385">
                  <c:v>-327.38159969067544</c:v>
                </c:pt>
                <c:pt idx="386">
                  <c:v>-329.3003665746046</c:v>
                </c:pt>
                <c:pt idx="387">
                  <c:v>-331.20709841583312</c:v>
                </c:pt>
                <c:pt idx="388">
                  <c:v>-333.10189644848504</c:v>
                </c:pt>
                <c:pt idx="389">
                  <c:v>-334.98486861060996</c:v>
                </c:pt>
                <c:pt idx="390">
                  <c:v>-336.85612806303277</c:v>
                </c:pt>
                <c:pt idx="391">
                  <c:v>-338.71579173737121</c:v>
                </c:pt>
                <c:pt idx="392">
                  <c:v>-340.56397891886922</c:v>
                </c:pt>
                <c:pt idx="393">
                  <c:v>-342.40080986939199</c:v>
                </c:pt>
                <c:pt idx="394">
                  <c:v>-344.22640449564585</c:v>
                </c:pt>
                <c:pt idx="395">
                  <c:v>-346.0408810673776</c:v>
                </c:pt>
                <c:pt idx="396">
                  <c:v>-347.84435498999699</c:v>
                </c:pt>
                <c:pt idx="397">
                  <c:v>-349.6369376357394</c:v>
                </c:pt>
                <c:pt idx="398">
                  <c:v>-351.41873523714776</c:v>
                </c:pt>
                <c:pt idx="399">
                  <c:v>-353.18984784629731</c:v>
                </c:pt>
                <c:pt idx="400">
                  <c:v>-354.95036836281872</c:v>
                </c:pt>
                <c:pt idx="401">
                  <c:v>-356.70038163337995</c:v>
                </c:pt>
                <c:pt idx="402">
                  <c:v>-358.43996362488093</c:v>
                </c:pt>
                <c:pt idx="403">
                  <c:v>-360.16918067319193</c:v>
                </c:pt>
                <c:pt idx="404">
                  <c:v>-361.88808880881436</c:v>
                </c:pt>
                <c:pt idx="405">
                  <c:v>-363.59673316038152</c:v>
                </c:pt>
                <c:pt idx="406">
                  <c:v>-365.29514743644302</c:v>
                </c:pt>
                <c:pt idx="407">
                  <c:v>-366.98335348547766</c:v>
                </c:pt>
                <c:pt idx="408">
                  <c:v>-368.66136093359233</c:v>
                </c:pt>
                <c:pt idx="409">
                  <c:v>-370.32916689885349</c:v>
                </c:pt>
                <c:pt idx="410">
                  <c:v>-371.98675578070174</c:v>
                </c:pt>
                <c:pt idx="411">
                  <c:v>-373.63409912240718</c:v>
                </c:pt>
                <c:pt idx="412">
                  <c:v>-375.27115554404423</c:v>
                </c:pt>
                <c:pt idx="413">
                  <c:v>-376.89787074301296</c:v>
                </c:pt>
                <c:pt idx="414">
                  <c:v>-378.51417755870023</c:v>
                </c:pt>
                <c:pt idx="415">
                  <c:v>-380.11999609749057</c:v>
                </c:pt>
                <c:pt idx="416">
                  <c:v>-381.71523391398546</c:v>
                </c:pt>
                <c:pt idx="417">
                  <c:v>-383.29978624400144</c:v>
                </c:pt>
                <c:pt idx="418">
                  <c:v>-384.87353628466997</c:v>
                </c:pt>
                <c:pt idx="419">
                  <c:v>-386.43635551680001</c:v>
                </c:pt>
                <c:pt idx="420">
                  <c:v>-387.98810406455084</c:v>
                </c:pt>
                <c:pt idx="421">
                  <c:v>-389.52863108743452</c:v>
                </c:pt>
                <c:pt idx="422">
                  <c:v>-391.05777519969547</c:v>
                </c:pt>
                <c:pt idx="423">
                  <c:v>-392.57536491226506</c:v>
                </c:pt>
                <c:pt idx="424">
                  <c:v>-394.08121909262667</c:v>
                </c:pt>
                <c:pt idx="425">
                  <c:v>-395.57514743824169</c:v>
                </c:pt>
                <c:pt idx="426">
                  <c:v>-397.05695095949</c:v>
                </c:pt>
                <c:pt idx="427">
                  <c:v>-398.52642246848097</c:v>
                </c:pt>
                <c:pt idx="428">
                  <c:v>-399.98334707054858</c:v>
                </c:pt>
                <c:pt idx="429">
                  <c:v>-401.42750265573528</c:v>
                </c:pt>
                <c:pt idx="430">
                  <c:v>-402.85866038811849</c:v>
                </c:pt>
                <c:pt idx="431">
                  <c:v>-404.27658519139612</c:v>
                </c:pt>
                <c:pt idx="432">
                  <c:v>-405.68103622973081</c:v>
                </c:pt>
                <c:pt idx="433">
                  <c:v>-407.07176738345208</c:v>
                </c:pt>
                <c:pt idx="434">
                  <c:v>-408.44852771978833</c:v>
                </c:pt>
                <c:pt idx="435">
                  <c:v>-409.81106195937303</c:v>
                </c:pt>
                <c:pt idx="436">
                  <c:v>-411.15911093980003</c:v>
                </c:pt>
                <c:pt idx="437">
                  <c:v>-412.49241207799673</c:v>
                </c:pt>
                <c:pt idx="438">
                  <c:v>-413.81069983361704</c:v>
                </c:pt>
                <c:pt idx="439">
                  <c:v>-415.11370617603831</c:v>
                </c:pt>
                <c:pt idx="440">
                  <c:v>-416.40116105784421</c:v>
                </c:pt>
                <c:pt idx="441">
                  <c:v>-417.67279289790463</c:v>
                </c:pt>
                <c:pt idx="442">
                  <c:v>-418.92832907730013</c:v>
                </c:pt>
                <c:pt idx="443">
                  <c:v>-420.1674964513951</c:v>
                </c:pt>
                <c:pt idx="444">
                  <c:v>-421.39002188132167</c:v>
                </c:pt>
                <c:pt idx="445">
                  <c:v>-422.59563278801096</c:v>
                </c:pt>
                <c:pt idx="446">
                  <c:v>-423.78405773168242</c:v>
                </c:pt>
                <c:pt idx="447">
                  <c:v>-424.9550270194033</c:v>
                </c:pt>
                <c:pt idx="448">
                  <c:v>-426.10827334293612</c:v>
                </c:pt>
                <c:pt idx="449">
                  <c:v>-427.24353244863386</c:v>
                </c:pt>
                <c:pt idx="450">
                  <c:v>-428.36054384060759</c:v>
                </c:pt>
                <c:pt idx="451">
                  <c:v>-429.45905151780374</c:v>
                </c:pt>
                <c:pt idx="452">
                  <c:v>-430.53880474499493</c:v>
                </c:pt>
                <c:pt idx="453">
                  <c:v>-431.5995588570093</c:v>
                </c:pt>
                <c:pt idx="454">
                  <c:v>-432.64107609483085</c:v>
                </c:pt>
                <c:pt idx="455">
                  <c:v>-433.66312647149221</c:v>
                </c:pt>
                <c:pt idx="456">
                  <c:v>-434.66548866497192</c:v>
                </c:pt>
                <c:pt idx="457">
                  <c:v>-435.64795093461737</c:v>
                </c:pt>
                <c:pt idx="458">
                  <c:v>-436.61031205693945</c:v>
                </c:pt>
                <c:pt idx="459">
                  <c:v>-437.55238227599847</c:v>
                </c:pt>
                <c:pt idx="460">
                  <c:v>-438.4739842630147</c:v>
                </c:pt>
                <c:pt idx="461">
                  <c:v>-439.37495407931362</c:v>
                </c:pt>
                <c:pt idx="462">
                  <c:v>-440.25514213625917</c:v>
                </c:pt>
                <c:pt idx="463">
                  <c:v>-441.11441414544339</c:v>
                </c:pt>
                <c:pt idx="464">
                  <c:v>-441.95265205210347</c:v>
                </c:pt>
                <c:pt idx="465">
                  <c:v>-442.76975494452205</c:v>
                </c:pt>
                <c:pt idx="466">
                  <c:v>-443.56563993203577</c:v>
                </c:pt>
                <c:pt idx="467">
                  <c:v>-444.34024298426039</c:v>
                </c:pt>
                <c:pt idx="468">
                  <c:v>-445.09351972417244</c:v>
                </c:pt>
                <c:pt idx="469">
                  <c:v>-445.82544616786288</c:v>
                </c:pt>
                <c:pt idx="470">
                  <c:v>-446.53601940400341</c:v>
                </c:pt>
                <c:pt idx="471">
                  <c:v>-447.22525820639214</c:v>
                </c:pt>
                <c:pt idx="472">
                  <c:v>-447.89320357335157</c:v>
                </c:pt>
                <c:pt idx="473">
                  <c:v>-448.53991918823579</c:v>
                </c:pt>
                <c:pt idx="474">
                  <c:v>-449.16549179584837</c:v>
                </c:pt>
                <c:pt idx="475">
                  <c:v>-449.77003149019464</c:v>
                </c:pt>
                <c:pt idx="476">
                  <c:v>-450.35367190965439</c:v>
                </c:pt>
                <c:pt idx="477">
                  <c:v>-450.91657033638353</c:v>
                </c:pt>
                <c:pt idx="478">
                  <c:v>-451.45890769750679</c:v>
                </c:pt>
                <c:pt idx="479">
                  <c:v>-451.98088846645328</c:v>
                </c:pt>
                <c:pt idx="480">
                  <c:v>-452.48274046359711</c:v>
                </c:pt>
                <c:pt idx="481">
                  <c:v>-452.96471455618655</c:v>
                </c:pt>
                <c:pt idx="482">
                  <c:v>-453.42708425837998</c:v>
                </c:pt>
                <c:pt idx="483">
                  <c:v>-453.87014523302184</c:v>
                </c:pt>
                <c:pt idx="484">
                  <c:v>-454.29421469761633</c:v>
                </c:pt>
                <c:pt idx="485">
                  <c:v>-454.69963073773334</c:v>
                </c:pt>
                <c:pt idx="486">
                  <c:v>-455.08675153185271</c:v>
                </c:pt>
                <c:pt idx="487">
                  <c:v>-455.45595449236805</c:v>
                </c:pt>
                <c:pt idx="488">
                  <c:v>-455.80763532814905</c:v>
                </c:pt>
                <c:pt idx="489">
                  <c:v>-456.14220703468447</c:v>
                </c:pt>
                <c:pt idx="490">
                  <c:v>-456.46009881838734</c:v>
                </c:pt>
                <c:pt idx="491">
                  <c:v>-456.76175496213926</c:v>
                </c:pt>
                <c:pt idx="492">
                  <c:v>-457.04763363957272</c:v>
                </c:pt>
                <c:pt idx="493">
                  <c:v>-457.318205685934</c:v>
                </c:pt>
                <c:pt idx="494">
                  <c:v>-457.57395333363195</c:v>
                </c:pt>
                <c:pt idx="495">
                  <c:v>-457.81536892075763</c:v>
                </c:pt>
                <c:pt idx="496">
                  <c:v>-458.04295358095374</c:v>
                </c:pt>
                <c:pt idx="497">
                  <c:v>-458.25721592301818</c:v>
                </c:pt>
                <c:pt idx="498">
                  <c:v>-458.45867070855013</c:v>
                </c:pt>
                <c:pt idx="499">
                  <c:v>-458.64783753578445</c:v>
                </c:pt>
                <c:pt idx="500">
                  <c:v>-458.82523953752013</c:v>
                </c:pt>
                <c:pt idx="501">
                  <c:v>-458.99140210072932</c:v>
                </c:pt>
                <c:pt idx="502">
                  <c:v>-459.14685161504985</c:v>
                </c:pt>
                <c:pt idx="503">
                  <c:v>-459.29211425691136</c:v>
                </c:pt>
                <c:pt idx="504">
                  <c:v>-459.4277148155382</c:v>
                </c:pt>
                <c:pt idx="505">
                  <c:v>-459.554175566521</c:v>
                </c:pt>
                <c:pt idx="506">
                  <c:v>-459.67201519805178</c:v>
                </c:pt>
                <c:pt idx="507">
                  <c:v>-459.7817477942952</c:v>
                </c:pt>
                <c:pt idx="508">
                  <c:v>-459.88388187972441</c:v>
                </c:pt>
                <c:pt idx="509">
                  <c:v>-459.97891952759164</c:v>
                </c:pt>
                <c:pt idx="510">
                  <c:v>-460.06735553504814</c:v>
                </c:pt>
                <c:pt idx="511">
                  <c:v>-460.14967666677046</c:v>
                </c:pt>
                <c:pt idx="512">
                  <c:v>-460.22636096831479</c:v>
                </c:pt>
                <c:pt idx="513">
                  <c:v>-460.29787714980387</c:v>
                </c:pt>
                <c:pt idx="514">
                  <c:v>-460.3646840399598</c:v>
                </c:pt>
                <c:pt idx="515">
                  <c:v>-460.42723010994519</c:v>
                </c:pt>
                <c:pt idx="516">
                  <c:v>-460.48595306595581</c:v>
                </c:pt>
                <c:pt idx="517">
                  <c:v>-460.54127950904228</c:v>
                </c:pt>
                <c:pt idx="518">
                  <c:v>-460.59362466020423</c:v>
                </c:pt>
                <c:pt idx="519">
                  <c:v>-460.64339214843216</c:v>
                </c:pt>
                <c:pt idx="520">
                  <c:v>-460.6909738590366</c:v>
                </c:pt>
                <c:pt idx="521">
                  <c:v>-460.73674983933216</c:v>
                </c:pt>
                <c:pt idx="522">
                  <c:v>-460.78108825850973</c:v>
                </c:pt>
                <c:pt idx="523">
                  <c:v>-460.82434541835426</c:v>
                </c:pt>
                <c:pt idx="524">
                  <c:v>-460.86686581132568</c:v>
                </c:pt>
                <c:pt idx="525">
                  <c:v>-460.90898222243447</c:v>
                </c:pt>
                <c:pt idx="526">
                  <c:v>-460.95101587128727</c:v>
                </c:pt>
                <c:pt idx="527">
                  <c:v>-460.99327659066967</c:v>
                </c:pt>
                <c:pt idx="528">
                  <c:v>-461.0360630380531</c:v>
                </c:pt>
                <c:pt idx="529">
                  <c:v>-461.07966293646291</c:v>
                </c:pt>
                <c:pt idx="530">
                  <c:v>-461.12435334122836</c:v>
                </c:pt>
                <c:pt idx="531">
                  <c:v>-461.17040092922991</c:v>
                </c:pt>
                <c:pt idx="532">
                  <c:v>-461.21806230739003</c:v>
                </c:pt>
                <c:pt idx="533">
                  <c:v>-461.2675843372827</c:v>
                </c:pt>
                <c:pt idx="534">
                  <c:v>-461.31920447289542</c:v>
                </c:pt>
                <c:pt idx="535">
                  <c:v>-461.37315110873135</c:v>
                </c:pt>
                <c:pt idx="536">
                  <c:v>-461.42964393560999</c:v>
                </c:pt>
                <c:pt idx="537">
                  <c:v>-461.48889430169527</c:v>
                </c:pt>
                <c:pt idx="538">
                  <c:v>-461.55110557645264</c:v>
                </c:pt>
                <c:pt idx="539">
                  <c:v>-461.61647351540785</c:v>
                </c:pt>
                <c:pt idx="540">
                  <c:v>-461.68518662375163</c:v>
                </c:pt>
                <c:pt idx="541">
                  <c:v>-461.75742651700062</c:v>
                </c:pt>
                <c:pt idx="542">
                  <c:v>-461.83336827708212</c:v>
                </c:pt>
                <c:pt idx="543">
                  <c:v>-461.91318080237153</c:v>
                </c:pt>
                <c:pt idx="544">
                  <c:v>-461.99702715034732</c:v>
                </c:pt>
                <c:pt idx="545">
                  <c:v>-462.08506487167909</c:v>
                </c:pt>
                <c:pt idx="546">
                  <c:v>-462.17744633468419</c:v>
                </c:pt>
                <c:pt idx="547">
                  <c:v>-462.27431903921496</c:v>
                </c:pt>
                <c:pt idx="548">
                  <c:v>-462.37582591914929</c:v>
                </c:pt>
                <c:pt idx="549">
                  <c:v>-462.48210563275796</c:v>
                </c:pt>
                <c:pt idx="550">
                  <c:v>-462.59329284031969</c:v>
                </c:pt>
                <c:pt idx="551">
                  <c:v>-462.70951846843519</c:v>
                </c:pt>
                <c:pt idx="552">
                  <c:v>-462.83090996056853</c:v>
                </c:pt>
                <c:pt idx="553">
                  <c:v>-462.95759151341537</c:v>
                </c:pt>
                <c:pt idx="554">
                  <c:v>-463.08968429874943</c:v>
                </c:pt>
                <c:pt idx="555">
                  <c:v>-463.22730667045749</c:v>
                </c:pt>
                <c:pt idx="556">
                  <c:v>-463.37057435651457</c:v>
                </c:pt>
                <c:pt idx="557">
                  <c:v>-463.51960063568771</c:v>
                </c:pt>
                <c:pt idx="558">
                  <c:v>-463.6744964987945</c:v>
                </c:pt>
                <c:pt idx="559">
                  <c:v>-463.83537079435979</c:v>
                </c:pt>
                <c:pt idx="560">
                  <c:v>-464.00233035854507</c:v>
                </c:pt>
                <c:pt idx="561">
                  <c:v>-464.17548012923612</c:v>
                </c:pt>
                <c:pt idx="562">
                  <c:v>-464.35492324418794</c:v>
                </c:pt>
                <c:pt idx="563">
                  <c:v>-464.54076112314095</c:v>
                </c:pt>
                <c:pt idx="564">
                  <c:v>-464.73309353382223</c:v>
                </c:pt>
                <c:pt idx="565">
                  <c:v>-464.93201864175848</c:v>
                </c:pt>
                <c:pt idx="566">
                  <c:v>-465.13763304382263</c:v>
                </c:pt>
                <c:pt idx="567">
                  <c:v>-465.35003178544844</c:v>
                </c:pt>
                <c:pt idx="568">
                  <c:v>-465.56930836144085</c:v>
                </c:pt>
                <c:pt idx="569">
                  <c:v>-465.79555470031676</c:v>
                </c:pt>
                <c:pt idx="570">
                  <c:v>-466.02886113211412</c:v>
                </c:pt>
                <c:pt idx="571">
                  <c:v>-466.26931633961067</c:v>
                </c:pt>
                <c:pt idx="572">
                  <c:v>-466.51700729289917</c:v>
                </c:pt>
                <c:pt idx="573">
                  <c:v>-466.77201916727813</c:v>
                </c:pt>
                <c:pt idx="574">
                  <c:v>-467.03443524442548</c:v>
                </c:pt>
                <c:pt idx="575">
                  <c:v>-467.30433679683972</c:v>
                </c:pt>
                <c:pt idx="576">
                  <c:v>-467.58180295555496</c:v>
                </c:pt>
                <c:pt idx="577">
                  <c:v>-467.86691056115603</c:v>
                </c:pt>
                <c:pt idx="578">
                  <c:v>-468.15973399815448</c:v>
                </c:pt>
                <c:pt idx="579">
                  <c:v>-468.46034501282077</c:v>
                </c:pt>
                <c:pt idx="580">
                  <c:v>-468.76881251460736</c:v>
                </c:pt>
                <c:pt idx="581">
                  <c:v>-469.08520236135132</c:v>
                </c:pt>
                <c:pt idx="582">
                  <c:v>-469.40957712849684</c:v>
                </c:pt>
                <c:pt idx="583">
                  <c:v>-469.74199586264587</c:v>
                </c:pt>
                <c:pt idx="584">
                  <c:v>-470.08251381981518</c:v>
                </c:pt>
                <c:pt idx="585">
                  <c:v>-470.43118218885991</c:v>
                </c:pt>
                <c:pt idx="586">
                  <c:v>-470.78804780061273</c:v>
                </c:pt>
                <c:pt idx="587">
                  <c:v>-471.1531528233852</c:v>
                </c:pt>
                <c:pt idx="588">
                  <c:v>-471.52653444558865</c:v>
                </c:pt>
                <c:pt idx="589">
                  <c:v>-471.90822454634167</c:v>
                </c:pt>
                <c:pt idx="590">
                  <c:v>-472.29824935506008</c:v>
                </c:pt>
                <c:pt idx="591">
                  <c:v>-472.69662910115608</c:v>
                </c:pt>
                <c:pt idx="592">
                  <c:v>-473.10337765511628</c:v>
                </c:pt>
                <c:pt idx="593">
                  <c:v>-473.51850216236608</c:v>
                </c:pt>
                <c:pt idx="594">
                  <c:v>-473.94200267149279</c:v>
                </c:pt>
                <c:pt idx="595">
                  <c:v>-474.37387175854712</c:v>
                </c:pt>
                <c:pt idx="596">
                  <c:v>-474.81409414930613</c:v>
                </c:pt>
                <c:pt idx="597">
                  <c:v>-475.26264634154808</c:v>
                </c:pt>
                <c:pt idx="598">
                  <c:v>-475.71949622953912</c:v>
                </c:pt>
                <c:pt idx="599">
                  <c:v>-476.18460273310342</c:v>
                </c:pt>
                <c:pt idx="600">
                  <c:v>-476.65791543379629</c:v>
                </c:pt>
                <c:pt idx="601">
                  <c:v>-477.13937422084427</c:v>
                </c:pt>
                <c:pt idx="602">
                  <c:v>-477.62890894966165</c:v>
                </c:pt>
                <c:pt idx="603">
                  <c:v>-478.12643911586377</c:v>
                </c:pt>
                <c:pt idx="604">
                  <c:v>-478.63187354781508</c:v>
                </c:pt>
                <c:pt idx="605">
                  <c:v>-479.14511012082914</c:v>
                </c:pt>
                <c:pt idx="606">
                  <c:v>-479.66603549620692</c:v>
                </c:pt>
                <c:pt idx="607">
                  <c:v>-480.19452488832985</c:v>
                </c:pt>
                <c:pt idx="608">
                  <c:v>-480.73044186303952</c:v>
                </c:pt>
                <c:pt idx="609">
                  <c:v>-481.27363817050593</c:v>
                </c:pt>
                <c:pt idx="610">
                  <c:v>-481.82395361572208</c:v>
                </c:pt>
                <c:pt idx="611">
                  <c:v>-482.3812159696738</c:v>
                </c:pt>
                <c:pt idx="612">
                  <c:v>-482.94524092408153</c:v>
                </c:pt>
                <c:pt idx="613">
                  <c:v>-483.5158320924366</c:v>
                </c:pt>
                <c:pt idx="614">
                  <c:v>-484.09278105982708</c:v>
                </c:pt>
                <c:pt idx="615">
                  <c:v>-484.67586748378824</c:v>
                </c:pt>
                <c:pt idx="616">
                  <c:v>-485.26485924808134</c:v>
                </c:pt>
                <c:pt idx="617">
                  <c:v>-485.85951267098159</c:v>
                </c:pt>
                <c:pt idx="618">
                  <c:v>-486.45957276923616</c:v>
                </c:pt>
                <c:pt idx="619">
                  <c:v>-487.06477357844756</c:v>
                </c:pt>
                <c:pt idx="620">
                  <c:v>-487.67483853015887</c:v>
                </c:pt>
                <c:pt idx="621">
                  <c:v>-488.28948088544365</c:v>
                </c:pt>
                <c:pt idx="622">
                  <c:v>-488.90840422428403</c:v>
                </c:pt>
                <c:pt idx="623">
                  <c:v>-489.53130298950032</c:v>
                </c:pt>
                <c:pt idx="624">
                  <c:v>-490.15786308345878</c:v>
                </c:pt>
                <c:pt idx="625">
                  <c:v>-490.78776251525039</c:v>
                </c:pt>
                <c:pt idx="626">
                  <c:v>-491.42067209551067</c:v>
                </c:pt>
                <c:pt idx="627">
                  <c:v>-492.05625617553198</c:v>
                </c:pt>
                <c:pt idx="628">
                  <c:v>-492.69417342684415</c:v>
                </c:pt>
                <c:pt idx="629">
                  <c:v>-493.3340776569737</c:v>
                </c:pt>
                <c:pt idx="630">
                  <c:v>-493.97561865669076</c:v>
                </c:pt>
                <c:pt idx="631">
                  <c:v>-494.61844307367596</c:v>
                </c:pt>
                <c:pt idx="632">
                  <c:v>-495.26219530724188</c:v>
                </c:pt>
                <c:pt idx="633">
                  <c:v>-495.90651841848012</c:v>
                </c:pt>
                <c:pt idx="634">
                  <c:v>-496.55105505003286</c:v>
                </c:pt>
                <c:pt idx="635">
                  <c:v>-497.19544834956025</c:v>
                </c:pt>
                <c:pt idx="636">
                  <c:v>-497.83934289093918</c:v>
                </c:pt>
                <c:pt idx="637">
                  <c:v>-498.48238558725348</c:v>
                </c:pt>
                <c:pt idx="638">
                  <c:v>-499.12422658971627</c:v>
                </c:pt>
                <c:pt idx="639">
                  <c:v>-499.76452016687165</c:v>
                </c:pt>
                <c:pt idx="640">
                  <c:v>-500.40292555860719</c:v>
                </c:pt>
                <c:pt idx="641">
                  <c:v>-501.03910779983391</c:v>
                </c:pt>
                <c:pt idx="642">
                  <c:v>-501.6727385090428</c:v>
                </c:pt>
                <c:pt idx="643">
                  <c:v>-502.30349663732909</c:v>
                </c:pt>
                <c:pt idx="644">
                  <c:v>-502.93106917392709</c:v>
                </c:pt>
                <c:pt idx="645">
                  <c:v>-503.55515180478483</c:v>
                </c:pt>
                <c:pt idx="646">
                  <c:v>-504.17544952119715</c:v>
                </c:pt>
                <c:pt idx="647">
                  <c:v>-504.79167717604611</c:v>
                </c:pt>
                <c:pt idx="648">
                  <c:v>-505.40355998572943</c:v>
                </c:pt>
                <c:pt idx="649">
                  <c:v>-506.01083397638695</c:v>
                </c:pt>
                <c:pt idx="650">
                  <c:v>-506.61324637356347</c:v>
                </c:pt>
                <c:pt idx="651">
                  <c:v>-507.21055593496158</c:v>
                </c:pt>
                <c:pt idx="652">
                  <c:v>-507.802533226425</c:v>
                </c:pt>
                <c:pt idx="653">
                  <c:v>-508.38896084176531</c:v>
                </c:pt>
                <c:pt idx="654">
                  <c:v>-508.96963356747574</c:v>
                </c:pt>
                <c:pt idx="655">
                  <c:v>-509.54435849377251</c:v>
                </c:pt>
                <c:pt idx="656">
                  <c:v>-510.11295507377474</c:v>
                </c:pt>
                <c:pt idx="657">
                  <c:v>-510.67525513293862</c:v>
                </c:pt>
                <c:pt idx="658">
                  <c:v>-511.23110283115</c:v>
                </c:pt>
                <c:pt idx="659">
                  <c:v>-511.78035458010629</c:v>
                </c:pt>
                <c:pt idx="660">
                  <c:v>-512.32287891880901</c:v>
                </c:pt>
                <c:pt idx="661">
                  <c:v>-512.85855635013706</c:v>
                </c:pt>
                <c:pt idx="662">
                  <c:v>-513.38727914157744</c:v>
                </c:pt>
                <c:pt idx="663">
                  <c:v>-513.90895109325481</c:v>
                </c:pt>
                <c:pt idx="664">
                  <c:v>-514.42348727643343</c:v>
                </c:pt>
                <c:pt idx="665">
                  <c:v>-514.93081374566509</c:v>
                </c:pt>
                <c:pt idx="666">
                  <c:v>-515.43086722771636</c:v>
                </c:pt>
                <c:pt idx="667">
                  <c:v>-515.92359479035645</c:v>
                </c:pt>
                <c:pt idx="668">
                  <c:v>-516.40895349398966</c:v>
                </c:pt>
                <c:pt idx="669">
                  <c:v>-516.88691002902488</c:v>
                </c:pt>
                <c:pt idx="670">
                  <c:v>-517.35744034173501</c:v>
                </c:pt>
                <c:pt idx="671">
                  <c:v>-517.82052925123514</c:v>
                </c:pt>
                <c:pt idx="672">
                  <c:v>-518.27617006004982</c:v>
                </c:pt>
                <c:pt idx="673">
                  <c:v>-518.7243641605844</c:v>
                </c:pt>
                <c:pt idx="674">
                  <c:v>-519.16512063965354</c:v>
                </c:pt>
                <c:pt idx="675">
                  <c:v>-519.59845588304961</c:v>
                </c:pt>
                <c:pt idx="676">
                  <c:v>-520.0243931819698</c:v>
                </c:pt>
                <c:pt idx="677">
                  <c:v>-520.44296234294734</c:v>
                </c:pt>
                <c:pt idx="678">
                  <c:v>-520.85419930277692</c:v>
                </c:pt>
                <c:pt idx="679">
                  <c:v>-521.2581457497497</c:v>
                </c:pt>
                <c:pt idx="680">
                  <c:v>-521.6548487523761</c:v>
                </c:pt>
                <c:pt idx="681">
                  <c:v>-522.0443603966055</c:v>
                </c:pt>
                <c:pt idx="682">
                  <c:v>-522.42673743242676</c:v>
                </c:pt>
                <c:pt idx="683">
                  <c:v>-522.80204093058933</c:v>
                </c:pt>
                <c:pt idx="684">
                  <c:v>-523.17033595006171</c:v>
                </c:pt>
                <c:pt idx="685">
                  <c:v>-523.5316912167242</c:v>
                </c:pt>
                <c:pt idx="686">
                  <c:v>-523.88617881368884</c:v>
                </c:pt>
                <c:pt idx="687">
                  <c:v>-524.2338738835324</c:v>
                </c:pt>
                <c:pt idx="688">
                  <c:v>-524.5748543426397</c:v>
                </c:pt>
                <c:pt idx="689">
                  <c:v>-524.90920060777364</c:v>
                </c:pt>
                <c:pt idx="690">
                  <c:v>-525.23699533490446</c:v>
                </c:pt>
                <c:pt idx="691">
                  <c:v>-525.55832317027387</c:v>
                </c:pt>
                <c:pt idx="692">
                  <c:v>-525.87327051360069</c:v>
                </c:pt>
                <c:pt idx="693">
                  <c:v>-526.18192529328689</c:v>
                </c:pt>
                <c:pt idx="694">
                  <c:v>-526.48437675343507</c:v>
                </c:pt>
                <c:pt idx="695">
                  <c:v>-526.78071525244741</c:v>
                </c:pt>
                <c:pt idx="696">
                  <c:v>-527.07103207294324</c:v>
                </c:pt>
                <c:pt idx="697">
                  <c:v>-527.35541924270501</c:v>
                </c:pt>
                <c:pt idx="698">
                  <c:v>-527.6339693663349</c:v>
                </c:pt>
                <c:pt idx="699">
                  <c:v>-527.90677546728784</c:v>
                </c:pt>
                <c:pt idx="700">
                  <c:v>-528.17393083993397</c:v>
                </c:pt>
                <c:pt idx="701">
                  <c:v>-528.43552891128491</c:v>
                </c:pt>
                <c:pt idx="702">
                  <c:v>-528.6916631120198</c:v>
                </c:pt>
                <c:pt idx="703">
                  <c:v>-528.94242675643306</c:v>
                </c:pt>
                <c:pt idx="704">
                  <c:v>-529.18791293093329</c:v>
                </c:pt>
                <c:pt idx="705">
                  <c:v>-529.42821439071326</c:v>
                </c:pt>
                <c:pt idx="706">
                  <c:v>-529.66342346421857</c:v>
                </c:pt>
                <c:pt idx="707">
                  <c:v>-529.89363196504939</c:v>
                </c:pt>
                <c:pt idx="708">
                  <c:v>-530.1189311109265</c:v>
                </c:pt>
                <c:pt idx="709">
                  <c:v>-530.33941144937</c:v>
                </c:pt>
                <c:pt idx="710">
                  <c:v>-530.55516278973869</c:v>
                </c:pt>
                <c:pt idx="711">
                  <c:v>-530.76627414129212</c:v>
                </c:pt>
                <c:pt idx="712">
                  <c:v>-530.97283365694818</c:v>
                </c:pt>
                <c:pt idx="713">
                  <c:v>-531.17492858241053</c:v>
                </c:pt>
                <c:pt idx="714">
                  <c:v>-531.37264521036491</c:v>
                </c:pt>
                <c:pt idx="715">
                  <c:v>-531.56606883944096</c:v>
                </c:pt>
                <c:pt idx="716">
                  <c:v>-531.75528373765781</c:v>
                </c:pt>
                <c:pt idx="717">
                  <c:v>-531.94037311007605</c:v>
                </c:pt>
                <c:pt idx="718">
                  <c:v>-532.12141907039472</c:v>
                </c:pt>
                <c:pt idx="719">
                  <c:v>-532.29850261623972</c:v>
                </c:pt>
                <c:pt idx="720">
                  <c:v>-532.47170360790744</c:v>
                </c:pt>
                <c:pt idx="721">
                  <c:v>-532.64110075032966</c:v>
                </c:pt>
                <c:pt idx="722">
                  <c:v>-532.80677157804553</c:v>
                </c:pt>
                <c:pt idx="723">
                  <c:v>-532.96879244297145</c:v>
                </c:pt>
                <c:pt idx="724">
                  <c:v>-533.12723850477391</c:v>
                </c:pt>
                <c:pt idx="725">
                  <c:v>-533.28218372365677</c:v>
                </c:pt>
                <c:pt idx="726">
                  <c:v>-533.43370085538925</c:v>
                </c:pt>
                <c:pt idx="727">
                  <c:v>-533.58186144840374</c:v>
                </c:pt>
                <c:pt idx="728">
                  <c:v>-533.72673584281097</c:v>
                </c:pt>
                <c:pt idx="729">
                  <c:v>-533.86839317117915</c:v>
                </c:pt>
                <c:pt idx="730">
                  <c:v>-534.00690136093885</c:v>
                </c:pt>
                <c:pt idx="731">
                  <c:v>-534.14232713828221</c:v>
                </c:pt>
                <c:pt idx="732">
                  <c:v>-534.27473603343151</c:v>
                </c:pt>
                <c:pt idx="733">
                  <c:v>-534.40419238715936</c:v>
                </c:pt>
                <c:pt idx="734">
                  <c:v>-534.53075935845357</c:v>
                </c:pt>
                <c:pt idx="735">
                  <c:v>-534.65449893322102</c:v>
                </c:pt>
                <c:pt idx="736">
                  <c:v>-534.7754719339373</c:v>
                </c:pt>
                <c:pt idx="737">
                  <c:v>-534.89373803014837</c:v>
                </c:pt>
                <c:pt idx="738">
                  <c:v>-535.00935574974392</c:v>
                </c:pt>
                <c:pt idx="739">
                  <c:v>-535.12238249092024</c:v>
                </c:pt>
                <c:pt idx="740">
                  <c:v>-535.23287453476223</c:v>
                </c:pt>
                <c:pt idx="741">
                  <c:v>-535.34088705837212</c:v>
                </c:pt>
                <c:pt idx="742">
                  <c:v>-535.44647414848555</c:v>
                </c:pt>
                <c:pt idx="743">
                  <c:v>-535.54968881551213</c:v>
                </c:pt>
                <c:pt idx="744">
                  <c:v>-535.65058300794601</c:v>
                </c:pt>
                <c:pt idx="745">
                  <c:v>-535.74920762709689</c:v>
                </c:pt>
                <c:pt idx="746">
                  <c:v>-535.84561254209063</c:v>
                </c:pt>
                <c:pt idx="747">
                  <c:v>-535.93984660509864</c:v>
                </c:pt>
                <c:pt idx="748">
                  <c:v>-536.03195766675299</c:v>
                </c:pt>
                <c:pt idx="749">
                  <c:v>-536.12199259170927</c:v>
                </c:pt>
                <c:pt idx="750">
                  <c:v>-536.20999727432479</c:v>
                </c:pt>
                <c:pt idx="751">
                  <c:v>-536.29601665441669</c:v>
                </c:pt>
                <c:pt idx="752">
                  <c:v>-536.3800947330717</c:v>
                </c:pt>
                <c:pt idx="753">
                  <c:v>-536.46227458848261</c:v>
                </c:pt>
                <c:pt idx="754">
                  <c:v>-536.54259839178053</c:v>
                </c:pt>
                <c:pt idx="755">
                  <c:v>-536.62110742284631</c:v>
                </c:pt>
                <c:pt idx="756">
                  <c:v>-536.69784208607655</c:v>
                </c:pt>
                <c:pt idx="757">
                  <c:v>-536.77284192608522</c:v>
                </c:pt>
                <c:pt idx="758">
                  <c:v>-536.84614564332446</c:v>
                </c:pt>
                <c:pt idx="759">
                  <c:v>-536.91779110960783</c:v>
                </c:pt>
                <c:pt idx="760">
                  <c:v>-536.98781538352262</c:v>
                </c:pt>
                <c:pt idx="761">
                  <c:v>-537.05625472571546</c:v>
                </c:pt>
                <c:pt idx="762">
                  <c:v>-537.12314461404378</c:v>
                </c:pt>
                <c:pt idx="763">
                  <c:v>-537.18851975857785</c:v>
                </c:pt>
                <c:pt idx="764">
                  <c:v>-537.25241411644845</c:v>
                </c:pt>
                <c:pt idx="765">
                  <c:v>-537.31486090652675</c:v>
                </c:pt>
                <c:pt idx="766">
                  <c:v>-537.37589262393408</c:v>
                </c:pt>
                <c:pt idx="767">
                  <c:v>-537.43554105437181</c:v>
                </c:pt>
                <c:pt idx="768">
                  <c:v>-537.49383728826456</c:v>
                </c:pt>
                <c:pt idx="769">
                  <c:v>-537.55081173471649</c:v>
                </c:pt>
                <c:pt idx="770">
                  <c:v>-537.60649413527074</c:v>
                </c:pt>
                <c:pt idx="771">
                  <c:v>-537.66091357747257</c:v>
                </c:pt>
                <c:pt idx="772">
                  <c:v>-537.71409850823034</c:v>
                </c:pt>
                <c:pt idx="773">
                  <c:v>-537.76607674697414</c:v>
                </c:pt>
                <c:pt idx="774">
                  <c:v>-537.81687549860862</c:v>
                </c:pt>
                <c:pt idx="775">
                  <c:v>-537.86652136625821</c:v>
                </c:pt>
                <c:pt idx="776">
                  <c:v>-537.91504036380593</c:v>
                </c:pt>
                <c:pt idx="777">
                  <c:v>-537.96245792822151</c:v>
                </c:pt>
                <c:pt idx="778">
                  <c:v>-538.00879893168246</c:v>
                </c:pt>
                <c:pt idx="779">
                  <c:v>-538.05408769348549</c:v>
                </c:pt>
                <c:pt idx="780">
                  <c:v>-538.09834799174882</c:v>
                </c:pt>
                <c:pt idx="781">
                  <c:v>-538.14160307490715</c:v>
                </c:pt>
                <c:pt idx="782">
                  <c:v>-538.18387567300022</c:v>
                </c:pt>
                <c:pt idx="783">
                  <c:v>-538.22518800875355</c:v>
                </c:pt>
                <c:pt idx="784">
                  <c:v>-538.2655618084566</c:v>
                </c:pt>
                <c:pt idx="785">
                  <c:v>-538.30501831263678</c:v>
                </c:pt>
                <c:pt idx="786">
                  <c:v>-538.34357828653162</c:v>
                </c:pt>
                <c:pt idx="787">
                  <c:v>-538.38126203036256</c:v>
                </c:pt>
                <c:pt idx="788">
                  <c:v>-538.41808938941017</c:v>
                </c:pt>
                <c:pt idx="789">
                  <c:v>-538.45407976389379</c:v>
                </c:pt>
                <c:pt idx="790">
                  <c:v>-538.48925211865958</c:v>
                </c:pt>
                <c:pt idx="791">
                  <c:v>-538.52362499267417</c:v>
                </c:pt>
                <c:pt idx="792">
                  <c:v>-538.55721650833368</c:v>
                </c:pt>
                <c:pt idx="793">
                  <c:v>-538.59004438058355</c:v>
                </c:pt>
                <c:pt idx="794">
                  <c:v>-538.62212592585627</c:v>
                </c:pt>
                <c:pt idx="795">
                  <c:v>-538.65347807082821</c:v>
                </c:pt>
                <c:pt idx="796">
                  <c:v>-538.68411736099677</c:v>
                </c:pt>
                <c:pt idx="797">
                  <c:v>-538.71405996908311</c:v>
                </c:pt>
                <c:pt idx="798">
                  <c:v>-538.7433217032617</c:v>
                </c:pt>
                <c:pt idx="799">
                  <c:v>-538.77191801521883</c:v>
                </c:pt>
                <c:pt idx="800">
                  <c:v>-538.7998640080441</c:v>
                </c:pt>
                <c:pt idx="801">
                  <c:v>-538.82717444395769</c:v>
                </c:pt>
                <c:pt idx="802">
                  <c:v>-538.85386375187397</c:v>
                </c:pt>
                <c:pt idx="803">
                  <c:v>-538.8799460348082</c:v>
                </c:pt>
                <c:pt idx="804">
                  <c:v>-538.90543507712482</c:v>
                </c:pt>
                <c:pt idx="805">
                  <c:v>-538.9303443516319</c:v>
                </c:pt>
                <c:pt idx="806">
                  <c:v>-538.95468702652715</c:v>
                </c:pt>
                <c:pt idx="807">
                  <c:v>-538.97847597219243</c:v>
                </c:pt>
                <c:pt idx="808">
                  <c:v>-539.00172376784485</c:v>
                </c:pt>
                <c:pt idx="809">
                  <c:v>-539.02444270804403</c:v>
                </c:pt>
                <c:pt idx="810">
                  <c:v>-539.04664480906069</c:v>
                </c:pt>
                <c:pt idx="811">
                  <c:v>-539.06834181510499</c:v>
                </c:pt>
                <c:pt idx="812">
                  <c:v>-539.08954520442342</c:v>
                </c:pt>
                <c:pt idx="813">
                  <c:v>-539.11026619526069</c:v>
                </c:pt>
                <c:pt idx="814">
                  <c:v>-539.13051575169379</c:v>
                </c:pt>
                <c:pt idx="815">
                  <c:v>-539.15030458933734</c:v>
                </c:pt>
                <c:pt idx="816">
                  <c:v>-539.16964318092596</c:v>
                </c:pt>
                <c:pt idx="817">
                  <c:v>-539.18854176177319</c:v>
                </c:pt>
                <c:pt idx="818">
                  <c:v>-539.2070103351117</c:v>
                </c:pt>
              </c:numCache>
            </c:numRef>
          </c:yVal>
          <c:smooth val="1"/>
          <c:extLst>
            <c:ext xmlns:c16="http://schemas.microsoft.com/office/drawing/2014/chart" uri="{C3380CC4-5D6E-409C-BE32-E72D297353CC}">
              <c16:uniqueId val="{00000003-9647-4C25-AC02-9AC85E218214}"/>
            </c:ext>
          </c:extLst>
        </c:ser>
        <c:dLbls>
          <c:showLegendKey val="0"/>
          <c:showVal val="0"/>
          <c:showCatName val="0"/>
          <c:showSerName val="0"/>
          <c:showPercent val="0"/>
          <c:showBubbleSize val="0"/>
        </c:dLbls>
        <c:axId val="30172288"/>
        <c:axId val="30174208"/>
      </c:scatterChart>
      <c:valAx>
        <c:axId val="30172288"/>
        <c:scaling>
          <c:logBase val="10"/>
          <c:orientation val="minMax"/>
          <c:max val="1000000"/>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30174208"/>
        <c:crossesAt val="0"/>
        <c:crossBetween val="midCat"/>
      </c:valAx>
      <c:valAx>
        <c:axId val="30174208"/>
        <c:scaling>
          <c:orientation val="minMax"/>
          <c:max val="60"/>
          <c:min val="-18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Phase</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en-US"/>
          </a:p>
        </c:txPr>
        <c:crossAx val="30172288"/>
        <c:crossesAt val="100"/>
        <c:crossBetween val="midCat"/>
        <c:majorUnit val="20"/>
      </c:valAx>
    </c:plotArea>
    <c:legend>
      <c:legendPos val="r"/>
      <c:layout>
        <c:manualLayout>
          <c:xMode val="edge"/>
          <c:yMode val="edge"/>
          <c:x val="0.77630914967230258"/>
          <c:y val="4.3380689641490762E-3"/>
          <c:w val="0.22062095877497018"/>
          <c:h val="0.27497518977870844"/>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400" b="1" i="0" u="none" strike="noStrike" kern="1200" baseline="0">
                <a:solidFill>
                  <a:schemeClr val="tx1"/>
                </a:solidFill>
                <a:latin typeface="+mn-lt"/>
                <a:ea typeface="+mn-ea"/>
                <a:cs typeface="+mn-cs"/>
              </a:defRPr>
            </a:pPr>
            <a:r>
              <a:rPr lang="en-US" sz="1400"/>
              <a:t>Simplis</a:t>
            </a:r>
            <a:r>
              <a:rPr lang="en-US" sz="1400" baseline="0"/>
              <a:t> bode plot VS. excel calculation bode plot</a:t>
            </a:r>
            <a:endParaRPr lang="en-US" sz="1400"/>
          </a:p>
        </c:rich>
      </c:tx>
      <c:layout>
        <c:manualLayout>
          <c:xMode val="edge"/>
          <c:yMode val="edge"/>
          <c:x val="0.37487036354856207"/>
          <c:y val="4.7738469311054431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41.356861439725442</c:v>
                </c:pt>
                <c:pt idx="1">
                  <c:v>41.157549998151275</c:v>
                </c:pt>
                <c:pt idx="2">
                  <c:v>40.958270670313027</c:v>
                </c:pt>
                <c:pt idx="3">
                  <c:v>40.759024962797405</c:v>
                </c:pt>
                <c:pt idx="4">
                  <c:v>40.559814451389528</c:v>
                </c:pt>
                <c:pt idx="5">
                  <c:v>40.360640784213231</c:v>
                </c:pt>
                <c:pt idx="6">
                  <c:v>40.161505685005729</c:v>
                </c:pt>
                <c:pt idx="7">
                  <c:v>39.96241095653135</c:v>
                </c:pt>
                <c:pt idx="8">
                  <c:v>39.763358484140305</c:v>
                </c:pt>
                <c:pt idx="9">
                  <c:v>39.56435023947698</c:v>
                </c:pt>
                <c:pt idx="10">
                  <c:v>39.365388284344149</c:v>
                </c:pt>
                <c:pt idx="11">
                  <c:v>39.166474774728037</c:v>
                </c:pt>
                <c:pt idx="12">
                  <c:v>38.96761196499029</c:v>
                </c:pt>
                <c:pt idx="13">
                  <c:v>38.768802212232636</c:v>
                </c:pt>
                <c:pt idx="14">
                  <c:v>38.570047980839782</c:v>
                </c:pt>
                <c:pt idx="15">
                  <c:v>38.371351847207244</c:v>
                </c:pt>
                <c:pt idx="16">
                  <c:v>38.172716504659284</c:v>
                </c:pt>
                <c:pt idx="17">
                  <c:v>37.974144768563455</c:v>
                </c:pt>
                <c:pt idx="18">
                  <c:v>37.77563958164788</c:v>
                </c:pt>
                <c:pt idx="19">
                  <c:v>37.577204019527052</c:v>
                </c:pt>
                <c:pt idx="20">
                  <c:v>37.37884129644236</c:v>
                </c:pt>
                <c:pt idx="21">
                  <c:v>37.180554771223235</c:v>
                </c:pt>
                <c:pt idx="22">
                  <c:v>36.982347953474957</c:v>
                </c:pt>
                <c:pt idx="23">
                  <c:v>36.784224509998609</c:v>
                </c:pt>
                <c:pt idx="24">
                  <c:v>36.586188271448925</c:v>
                </c:pt>
                <c:pt idx="25">
                  <c:v>36.388243239235472</c:v>
                </c:pt>
                <c:pt idx="26">
                  <c:v>36.190393592672088</c:v>
                </c:pt>
                <c:pt idx="27">
                  <c:v>35.992643696379574</c:v>
                </c:pt>
                <c:pt idx="28">
                  <c:v>35.794998107945901</c:v>
                </c:pt>
                <c:pt idx="29">
                  <c:v>35.597461585848016</c:v>
                </c:pt>
                <c:pt idx="30">
                  <c:v>35.400039097638654</c:v>
                </c:pt>
                <c:pt idx="31">
                  <c:v>35.202735828401131</c:v>
                </c:pt>
                <c:pt idx="32">
                  <c:v>35.005557189474096</c:v>
                </c:pt>
                <c:pt idx="33">
                  <c:v>34.808508827447987</c:v>
                </c:pt>
                <c:pt idx="34">
                  <c:v>34.611596633433365</c:v>
                </c:pt>
                <c:pt idx="35">
                  <c:v>34.414826752600867</c:v>
                </c:pt>
                <c:pt idx="36">
                  <c:v>34.218205593991335</c:v>
                </c:pt>
                <c:pt idx="37">
                  <c:v>34.021739840592815</c:v>
                </c:pt>
                <c:pt idx="38">
                  <c:v>33.825436459680972</c:v>
                </c:pt>
                <c:pt idx="39">
                  <c:v>33.629302713416209</c:v>
                </c:pt>
                <c:pt idx="40">
                  <c:v>33.433346169690907</c:v>
                </c:pt>
                <c:pt idx="41">
                  <c:v>33.237574713216979</c:v>
                </c:pt>
                <c:pt idx="42">
                  <c:v>33.041996556842165</c:v>
                </c:pt>
                <c:pt idx="43">
                  <c:v>32.846620253081717</c:v>
                </c:pt>
                <c:pt idx="44">
                  <c:v>32.651454705849069</c:v>
                </c:pt>
                <c:pt idx="45">
                  <c:v>32.456509182366474</c:v>
                </c:pt>
                <c:pt idx="46">
                  <c:v>32.261793325233803</c:v>
                </c:pt>
                <c:pt idx="47">
                  <c:v>32.067317164630445</c:v>
                </c:pt>
                <c:pt idx="48">
                  <c:v>31.873091130621294</c:v>
                </c:pt>
                <c:pt idx="49">
                  <c:v>31.679126065534998</c:v>
                </c:pt>
                <c:pt idx="50">
                  <c:v>31.485433236377496</c:v>
                </c:pt>
                <c:pt idx="51">
                  <c:v>31.292024347240318</c:v>
                </c:pt>
                <c:pt idx="52">
                  <c:v>31.098911551657995</c:v>
                </c:pt>
                <c:pt idx="53">
                  <c:v>30.906107464864032</c:v>
                </c:pt>
                <c:pt idx="54">
                  <c:v>30.713625175889803</c:v>
                </c:pt>
                <c:pt idx="55">
                  <c:v>30.52147825944467</c:v>
                </c:pt>
                <c:pt idx="56">
                  <c:v>30.329680787509886</c:v>
                </c:pt>
                <c:pt idx="57">
                  <c:v>30.13824734057253</c:v>
                </c:pt>
                <c:pt idx="58">
                  <c:v>29.947193018419082</c:v>
                </c:pt>
                <c:pt idx="59">
                  <c:v>29.756533450400966</c:v>
                </c:pt>
                <c:pt idx="60">
                  <c:v>29.566284805077728</c:v>
                </c:pt>
                <c:pt idx="61">
                  <c:v>29.376463799135561</c:v>
                </c:pt>
                <c:pt idx="62">
                  <c:v>29.187087705470987</c:v>
                </c:pt>
                <c:pt idx="63">
                  <c:v>28.9981743603221</c:v>
                </c:pt>
                <c:pt idx="64">
                  <c:v>28.809742169320984</c:v>
                </c:pt>
                <c:pt idx="65">
                  <c:v>28.621810112332884</c:v>
                </c:pt>
                <c:pt idx="66">
                  <c:v>28.434397746939553</c:v>
                </c:pt>
                <c:pt idx="67">
                  <c:v>28.247525210415567</c:v>
                </c:pt>
                <c:pt idx="68">
                  <c:v>28.061213220038223</c:v>
                </c:pt>
                <c:pt idx="69">
                  <c:v>27.875483071563739</c:v>
                </c:pt>
                <c:pt idx="70">
                  <c:v>27.690356635694577</c:v>
                </c:pt>
                <c:pt idx="71">
                  <c:v>27.505856352355487</c:v>
                </c:pt>
                <c:pt idx="72">
                  <c:v>27.322005222588984</c:v>
                </c:pt>
                <c:pt idx="73">
                  <c:v>27.138826797874977</c:v>
                </c:pt>
                <c:pt idx="74">
                  <c:v>26.956345166673948</c:v>
                </c:pt>
                <c:pt idx="75">
                  <c:v>26.774584937988973</c:v>
                </c:pt>
                <c:pt idx="76">
                  <c:v>26.593571221739008</c:v>
                </c:pt>
                <c:pt idx="77">
                  <c:v>26.413329605733914</c:v>
                </c:pt>
                <c:pt idx="78">
                  <c:v>26.233886129042343</c:v>
                </c:pt>
                <c:pt idx="79">
                  <c:v>26.055267251544823</c:v>
                </c:pt>
                <c:pt idx="80">
                  <c:v>25.877499819469115</c:v>
                </c:pt>
                <c:pt idx="81">
                  <c:v>25.700611026710533</c:v>
                </c:pt>
                <c:pt idx="82">
                  <c:v>25.524628371748971</c:v>
                </c:pt>
                <c:pt idx="83">
                  <c:v>25.349579609985923</c:v>
                </c:pt>
                <c:pt idx="84">
                  <c:v>25.175492701339223</c:v>
                </c:pt>
                <c:pt idx="85">
                  <c:v>25.002395752950484</c:v>
                </c:pt>
                <c:pt idx="86">
                  <c:v>24.830316956881802</c:v>
                </c:pt>
                <c:pt idx="87">
                  <c:v>24.659284522701967</c:v>
                </c:pt>
                <c:pt idx="88">
                  <c:v>24.489326604890955</c:v>
                </c:pt>
                <c:pt idx="89">
                  <c:v>24.320471225022626</c:v>
                </c:pt>
                <c:pt idx="90">
                  <c:v>24.152746188721533</c:v>
                </c:pt>
                <c:pt idx="91">
                  <c:v>23.986178997427967</c:v>
                </c:pt>
                <c:pt idx="92">
                  <c:v>23.820796755048736</c:v>
                </c:pt>
                <c:pt idx="93">
                  <c:v>23.656626069616873</c:v>
                </c:pt>
                <c:pt idx="94">
                  <c:v>23.493692950132782</c:v>
                </c:pt>
                <c:pt idx="95">
                  <c:v>23.332022698811617</c:v>
                </c:pt>
                <c:pt idx="96">
                  <c:v>23.17163979901655</c:v>
                </c:pt>
                <c:pt idx="97">
                  <c:v>23.012567799214178</c:v>
                </c:pt>
                <c:pt idx="98">
                  <c:v>22.854829193347168</c:v>
                </c:pt>
                <c:pt idx="99">
                  <c:v>22.698445298077907</c:v>
                </c:pt>
                <c:pt idx="100">
                  <c:v>22.543436127417056</c:v>
                </c:pt>
                <c:pt idx="101">
                  <c:v>22.389820265309417</c:v>
                </c:pt>
                <c:pt idx="102">
                  <c:v>22.237614736807156</c:v>
                </c:pt>
                <c:pt idx="103">
                  <c:v>22.08683487851572</c:v>
                </c:pt>
                <c:pt idx="104">
                  <c:v>21.937494209049579</c:v>
                </c:pt>
                <c:pt idx="105">
                  <c:v>21.789604300283006</c:v>
                </c:pt>
                <c:pt idx="106">
                  <c:v>21.643174650223379</c:v>
                </c:pt>
                <c:pt idx="107">
                  <c:v>21.498212558372046</c:v>
                </c:pt>
                <c:pt idx="108">
                  <c:v>21.354723004466262</c:v>
                </c:pt>
                <c:pt idx="109">
                  <c:v>21.212708531519169</c:v>
                </c:pt>
                <c:pt idx="110">
                  <c:v>21.072169134087368</c:v>
                </c:pt>
                <c:pt idx="111">
                  <c:v>20.933102152700549</c:v>
                </c:pt>
                <c:pt idx="112">
                  <c:v>20.795502175382808</c:v>
                </c:pt>
                <c:pt idx="113">
                  <c:v>20.659360947179877</c:v>
                </c:pt>
                <c:pt idx="114">
                  <c:v>20.524667288581835</c:v>
                </c:pt>
                <c:pt idx="115">
                  <c:v>20.391407023695276</c:v>
                </c:pt>
                <c:pt idx="116">
                  <c:v>20.25956291897409</c:v>
                </c:pt>
                <c:pt idx="117">
                  <c:v>20.12911463326288</c:v>
                </c:pt>
                <c:pt idx="118">
                  <c:v>20.000038679842735</c:v>
                </c:pt>
                <c:pt idx="119">
                  <c:v>19.872308401097641</c:v>
                </c:pt>
                <c:pt idx="120">
                  <c:v>19.74589395633765</c:v>
                </c:pt>
                <c:pt idx="121">
                  <c:v>19.620762323229947</c:v>
                </c:pt>
                <c:pt idx="122">
                  <c:v>19.49687731319472</c:v>
                </c:pt>
                <c:pt idx="123">
                  <c:v>19.374199601026245</c:v>
                </c:pt>
                <c:pt idx="124">
                  <c:v>19.252686768898506</c:v>
                </c:pt>
                <c:pt idx="125">
                  <c:v>19.132293364812242</c:v>
                </c:pt>
                <c:pt idx="126">
                  <c:v>19.012970975435763</c:v>
                </c:pt>
                <c:pt idx="127">
                  <c:v>18.894668313189747</c:v>
                </c:pt>
                <c:pt idx="128">
                  <c:v>18.777331317322538</c:v>
                </c:pt>
                <c:pt idx="129">
                  <c:v>18.660903268623859</c:v>
                </c:pt>
                <c:pt idx="130">
                  <c:v>18.54532491732855</c:v>
                </c:pt>
                <c:pt idx="131">
                  <c:v>18.430534623669651</c:v>
                </c:pt>
                <c:pt idx="132">
                  <c:v>18.316468510453706</c:v>
                </c:pt>
                <c:pt idx="133">
                  <c:v>18.203060626949515</c:v>
                </c:pt>
                <c:pt idx="134">
                  <c:v>18.090243123306966</c:v>
                </c:pt>
                <c:pt idx="135">
                  <c:v>17.977946434653621</c:v>
                </c:pt>
                <c:pt idx="136">
                  <c:v>17.866099473954488</c:v>
                </c:pt>
                <c:pt idx="137">
                  <c:v>17.754629832666968</c:v>
                </c:pt>
                <c:pt idx="138">
                  <c:v>17.64346398817262</c:v>
                </c:pt>
                <c:pt idx="139">
                  <c:v>17.532527516928649</c:v>
                </c:pt>
                <c:pt idx="140">
                  <c:v>17.421745312246507</c:v>
                </c:pt>
                <c:pt idx="141">
                  <c:v>17.311041805578384</c:v>
                </c:pt>
                <c:pt idx="142">
                  <c:v>17.200341190171752</c:v>
                </c:pt>
                <c:pt idx="143">
                  <c:v>17.089567645938939</c:v>
                </c:pt>
                <c:pt idx="144">
                  <c:v>16.978645564380777</c:v>
                </c:pt>
                <c:pt idx="145">
                  <c:v>16.867499772404237</c:v>
                </c:pt>
                <c:pt idx="146">
                  <c:v>16.756055753879156</c:v>
                </c:pt>
                <c:pt idx="147">
                  <c:v>16.64423986779283</c:v>
                </c:pt>
                <c:pt idx="148">
                  <c:v>16.531979561880767</c:v>
                </c:pt>
                <c:pt idx="149">
                  <c:v>16.419203580638051</c:v>
                </c:pt>
                <c:pt idx="150">
                  <c:v>16.305842166649768</c:v>
                </c:pt>
                <c:pt idx="151">
                  <c:v>16.191827254218435</c:v>
                </c:pt>
                <c:pt idx="152">
                  <c:v>16.077092654314566</c:v>
                </c:pt>
                <c:pt idx="153">
                  <c:v>15.961574229929711</c:v>
                </c:pt>
                <c:pt idx="154">
                  <c:v>15.84521006097326</c:v>
                </c:pt>
                <c:pt idx="155">
                  <c:v>15.727940597922284</c:v>
                </c:pt>
                <c:pt idx="156">
                  <c:v>15.609708803507008</c:v>
                </c:pt>
                <c:pt idx="157">
                  <c:v>15.490460281796777</c:v>
                </c:pt>
                <c:pt idx="158">
                  <c:v>15.370143394136099</c:v>
                </c:pt>
                <c:pt idx="159">
                  <c:v>15.248709361473075</c:v>
                </c:pt>
                <c:pt idx="160">
                  <c:v>15.126112352717172</c:v>
                </c:pt>
                <c:pt idx="161">
                  <c:v>15.002309558863509</c:v>
                </c:pt>
                <c:pt idx="162">
                  <c:v>14.877261252722022</c:v>
                </c:pt>
                <c:pt idx="163">
                  <c:v>14.750930834193873</c:v>
                </c:pt>
                <c:pt idx="164">
                  <c:v>14.62328486114038</c:v>
                </c:pt>
                <c:pt idx="165">
                  <c:v>14.494293065994086</c:v>
                </c:pt>
                <c:pt idx="166">
                  <c:v>14.363928358360658</c:v>
                </c:pt>
                <c:pt idx="167">
                  <c:v>14.232166813959779</c:v>
                </c:pt>
                <c:pt idx="168">
                  <c:v>14.098987650345235</c:v>
                </c:pt>
                <c:pt idx="169">
                  <c:v>13.964373189932534</c:v>
                </c:pt>
                <c:pt idx="170">
                  <c:v>13.828308810943025</c:v>
                </c:pt>
                <c:pt idx="171">
                  <c:v>13.690782886947376</c:v>
                </c:pt>
                <c:pt idx="172">
                  <c:v>13.55178671575546</c:v>
                </c:pt>
                <c:pt idx="173">
                  <c:v>13.411314438456136</c:v>
                </c:pt>
                <c:pt idx="174">
                  <c:v>13.269362949456049</c:v>
                </c:pt>
                <c:pt idx="175">
                  <c:v>13.125931798403229</c:v>
                </c:pt>
                <c:pt idx="176">
                  <c:v>12.981023084907083</c:v>
                </c:pt>
                <c:pt idx="177">
                  <c:v>12.834641346982245</c:v>
                </c:pt>
                <c:pt idx="178">
                  <c:v>12.686793444149949</c:v>
                </c:pt>
                <c:pt idx="179">
                  <c:v>12.537488436126774</c:v>
                </c:pt>
                <c:pt idx="180">
                  <c:v>12.386737458018022</c:v>
                </c:pt>
                <c:pt idx="181">
                  <c:v>12.234553592911466</c:v>
                </c:pt>
                <c:pt idx="182">
                  <c:v>12.08095174273843</c:v>
                </c:pt>
                <c:pt idx="183">
                  <c:v>11.925948498232778</c:v>
                </c:pt>
                <c:pt idx="184">
                  <c:v>11.769562008776333</c:v>
                </c:pt>
                <c:pt idx="185">
                  <c:v>11.61181185287197</c:v>
                </c:pt>
                <c:pt idx="186">
                  <c:v>11.452718909933806</c:v>
                </c:pt>
                <c:pt idx="187">
                  <c:v>11.292305234028595</c:v>
                </c:pt>
                <c:pt idx="188">
                  <c:v>11.130593930146238</c:v>
                </c:pt>
                <c:pt idx="189">
                  <c:v>10.967609033516577</c:v>
                </c:pt>
                <c:pt idx="190">
                  <c:v>10.803375392432006</c:v>
                </c:pt>
                <c:pt idx="191">
                  <c:v>10.63791855497467</c:v>
                </c:pt>
                <c:pt idx="192">
                  <c:v>10.471264659989099</c:v>
                </c:pt>
                <c:pt idx="193">
                  <c:v>10.303440332583779</c:v>
                </c:pt>
                <c:pt idx="194">
                  <c:v>10.13447258439021</c:v>
                </c:pt>
                <c:pt idx="195">
                  <c:v>9.9643887187550302</c:v>
                </c:pt>
                <c:pt idx="196">
                  <c:v>9.793216240992205</c:v>
                </c:pt>
                <c:pt idx="197">
                  <c:v>9.6209827737738163</c:v>
                </c:pt>
                <c:pt idx="198">
                  <c:v>9.4477159776971948</c:v>
                </c:pt>
                <c:pt idx="199">
                  <c:v>9.2734434770248626</c:v>
                </c:pt>
                <c:pt idx="200">
                  <c:v>9.0981927905589135</c:v>
                </c:pt>
                <c:pt idx="201">
                  <c:v>8.9219912675790667</c:v>
                </c:pt>
                <c:pt idx="202">
                  <c:v>8.7448660287449176</c:v>
                </c:pt>
                <c:pt idx="203">
                  <c:v>8.5668439118386974</c:v>
                </c:pt>
                <c:pt idx="204">
                  <c:v>8.3879514222029101</c:v>
                </c:pt>
                <c:pt idx="205">
                  <c:v>8.2082146877093525</c:v>
                </c:pt>
                <c:pt idx="206">
                  <c:v>8.02765941808123</c:v>
                </c:pt>
                <c:pt idx="207">
                  <c:v>7.8463108683783931</c:v>
                </c:pt>
                <c:pt idx="208">
                  <c:v>7.6641938064456507</c:v>
                </c:pt>
                <c:pt idx="209">
                  <c:v>7.4813324841190534</c:v>
                </c:pt>
                <c:pt idx="210">
                  <c:v>7.2977506119788522</c:v>
                </c:pt>
                <c:pt idx="211">
                  <c:v>7.1134713374373542</c:v>
                </c:pt>
                <c:pt idx="212">
                  <c:v>6.9285172259481618</c:v>
                </c:pt>
                <c:pt idx="213">
                  <c:v>6.7429102451255529</c:v>
                </c:pt>
                <c:pt idx="214">
                  <c:v>6.556671751564366</c:v>
                </c:pt>
                <c:pt idx="215">
                  <c:v>6.3698224801563814</c:v>
                </c:pt>
                <c:pt idx="216">
                  <c:v>6.182382535701878</c:v>
                </c:pt>
                <c:pt idx="217">
                  <c:v>5.9943713866231105</c:v>
                </c:pt>
                <c:pt idx="218">
                  <c:v>5.8058078605915666</c:v>
                </c:pt>
                <c:pt idx="219">
                  <c:v>5.6167101418884426</c:v>
                </c:pt>
                <c:pt idx="220">
                  <c:v>5.427095770325832</c:v>
                </c:pt>
                <c:pt idx="221">
                  <c:v>5.236981641562819</c:v>
                </c:pt>
                <c:pt idx="222">
                  <c:v>5.0463840086598308</c:v>
                </c:pt>
                <c:pt idx="223">
                  <c:v>4.8553184847223996</c:v>
                </c:pt>
                <c:pt idx="224">
                  <c:v>4.6638000464932343</c:v>
                </c:pt>
                <c:pt idx="225">
                  <c:v>4.4718430387606727</c:v>
                </c:pt>
                <c:pt idx="226">
                  <c:v>4.2794611794580879</c:v>
                </c:pt>
                <c:pt idx="227">
                  <c:v>4.0866675653382494</c:v>
                </c:pt>
                <c:pt idx="228">
                  <c:v>3.893474678113364</c:v>
                </c:pt>
                <c:pt idx="229">
                  <c:v>3.6998943909589901</c:v>
                </c:pt>
                <c:pt idx="230">
                  <c:v>3.5059379752874271</c:v>
                </c:pt>
                <c:pt idx="231">
                  <c:v>3.311616107702871</c:v>
                </c:pt>
                <c:pt idx="232">
                  <c:v>3.1169388770573438</c:v>
                </c:pt>
                <c:pt idx="233">
                  <c:v>2.9219157915320748</c:v>
                </c:pt>
                <c:pt idx="234">
                  <c:v>2.7265557856758544</c:v>
                </c:pt>
                <c:pt idx="235">
                  <c:v>2.5308672273364925</c:v>
                </c:pt>
                <c:pt idx="236">
                  <c:v>2.3348579244274741</c:v>
                </c:pt>
                <c:pt idx="237">
                  <c:v>2.138535131476536</c:v>
                </c:pt>
                <c:pt idx="238">
                  <c:v>1.9419055559075604</c:v>
                </c:pt>
                <c:pt idx="239">
                  <c:v>1.7449753640116965</c:v>
                </c:pt>
                <c:pt idx="240">
                  <c:v>1.547750186567852</c:v>
                </c:pt>
                <c:pt idx="241">
                  <c:v>1.3502351240754071</c:v>
                </c:pt>
                <c:pt idx="242">
                  <c:v>1.1524347515678588</c:v>
                </c:pt>
                <c:pt idx="243">
                  <c:v>0.95435312297647579</c:v>
                </c:pt>
                <c:pt idx="244">
                  <c:v>0.75599377501909293</c:v>
                </c:pt>
                <c:pt idx="245">
                  <c:v>0.55735973058952992</c:v>
                </c:pt>
                <c:pt idx="246">
                  <c:v>0.358453501627997</c:v>
                </c:pt>
                <c:pt idx="247">
                  <c:v>0.1592770914537133</c:v>
                </c:pt>
                <c:pt idx="248">
                  <c:v>-4.0168003455463473E-2</c:v>
                </c:pt>
                <c:pt idx="249">
                  <c:v>-0.23988079224989806</c:v>
                </c:pt>
                <c:pt idx="250">
                  <c:v>-0.43986078907279536</c:v>
                </c:pt>
                <c:pt idx="251">
                  <c:v>-0.64010801301072973</c:v>
                </c:pt>
                <c:pt idx="252">
                  <c:v>-0.84062298863938056</c:v>
                </c:pt>
                <c:pt idx="253">
                  <c:v>-1.0414067471667243</c:v>
                </c:pt>
                <c:pt idx="254">
                  <c:v>-1.2424608281788241</c:v>
                </c:pt>
                <c:pt idx="255">
                  <c:v>-1.443787281988586</c:v>
                </c:pt>
                <c:pt idx="256">
                  <c:v>-1.6453886725874445</c:v>
                </c:pt>
                <c:pt idx="257">
                  <c:v>-1.8472680811969928</c:v>
                </c:pt>
                <c:pt idx="258">
                  <c:v>-2.0494291104158884</c:v>
                </c:pt>
                <c:pt idx="259">
                  <c:v>-2.2518758889562425</c:v>
                </c:pt>
                <c:pt idx="260">
                  <c:v>-2.4546130769602041</c:v>
                </c:pt>
                <c:pt idx="261">
                  <c:v>-2.6576458718864329</c:v>
                </c:pt>
                <c:pt idx="262">
                  <c:v>-2.8609800149533431</c:v>
                </c:pt>
                <c:pt idx="263">
                  <c:v>-3.0646217981239032</c:v>
                </c:pt>
                <c:pt idx="264">
                  <c:v>-3.2685780716140727</c:v>
                </c:pt>
                <c:pt idx="265">
                  <c:v>-3.4728562519046675</c:v>
                </c:pt>
                <c:pt idx="266">
                  <c:v>-3.6774643302331169</c:v>
                </c:pt>
                <c:pt idx="267">
                  <c:v>-3.8824108815393314</c:v>
                </c:pt>
                <c:pt idx="268">
                  <c:v>-4.0877050738362479</c:v>
                </c:pt>
                <c:pt idx="269">
                  <c:v>-4.2933566779724002</c:v>
                </c:pt>
                <c:pt idx="270">
                  <c:v>-4.4993760777507967</c:v>
                </c:pt>
                <c:pt idx="271">
                  <c:v>-4.7057742803638574</c:v>
                </c:pt>
                <c:pt idx="272">
                  <c:v>-4.9125629271011446</c:v>
                </c:pt>
                <c:pt idx="273">
                  <c:v>-5.1197543042823961</c:v>
                </c:pt>
                <c:pt idx="274">
                  <c:v>-5.3273613543627194</c:v>
                </c:pt>
                <c:pt idx="275">
                  <c:v>-5.5353976871551307</c:v>
                </c:pt>
                <c:pt idx="276">
                  <c:v>-5.7438775911075703</c:v>
                </c:pt>
                <c:pt idx="277">
                  <c:v>-5.9528160445695706</c:v>
                </c:pt>
                <c:pt idx="278">
                  <c:v>-6.1622287269769815</c:v>
                </c:pt>
                <c:pt idx="279">
                  <c:v>-6.37213202987847</c:v>
                </c:pt>
                <c:pt idx="280">
                  <c:v>-6.5825430677229075</c:v>
                </c:pt>
                <c:pt idx="281">
                  <c:v>-6.7934796883203692</c:v>
                </c:pt>
                <c:pt idx="282">
                  <c:v>-7.0049604828849734</c:v>
                </c:pt>
                <c:pt idx="283">
                  <c:v>-7.2170047955619667</c:v>
                </c:pt>
                <c:pt idx="284">
                  <c:v>-7.4296327323364428</c:v>
                </c:pt>
                <c:pt idx="285">
                  <c:v>-7.6428651692155789</c:v>
                </c:pt>
                <c:pt idx="286">
                  <c:v>-7.8567237595719153</c:v>
                </c:pt>
                <c:pt idx="287">
                  <c:v>-8.0712309405296612</c:v>
                </c:pt>
                <c:pt idx="288">
                  <c:v>-8.2864099382722696</c:v>
                </c:pt>
                <c:pt idx="289">
                  <c:v>-8.5022847721450372</c:v>
                </c:pt>
                <c:pt idx="290">
                  <c:v>-8.7188802574238871</c:v>
                </c:pt>
                <c:pt idx="291">
                  <c:v>-8.9362220066172284</c:v>
                </c:pt>
                <c:pt idx="292">
                  <c:v>-9.1543364291675129</c:v>
                </c:pt>
                <c:pt idx="293">
                  <c:v>-9.3732507294145524</c:v>
                </c:pt>
                <c:pt idx="294">
                  <c:v>-9.5929929026899341</c:v>
                </c:pt>
                <c:pt idx="295">
                  <c:v>-9.8135917293976611</c:v>
                </c:pt>
                <c:pt idx="296">
                  <c:v>-10.035076766958595</c:v>
                </c:pt>
                <c:pt idx="297">
                  <c:v>-10.257478339479434</c:v>
                </c:pt>
                <c:pt idx="298">
                  <c:v>-10.480827525024328</c:v>
                </c:pt>
                <c:pt idx="299">
                  <c:v>-10.705156140368171</c:v>
                </c:pt>
                <c:pt idx="300">
                  <c:v>-10.9304967231188</c:v>
                </c:pt>
                <c:pt idx="301">
                  <c:v>-11.156882511104165</c:v>
                </c:pt>
                <c:pt idx="302">
                  <c:v>-11.384347418932242</c:v>
                </c:pt>
                <c:pt idx="303">
                  <c:v>-11.612926011642458</c:v>
                </c:pt>
                <c:pt idx="304">
                  <c:v>-11.842653475382734</c:v>
                </c:pt>
                <c:pt idx="305">
                  <c:v>-12.07356558506153</c:v>
                </c:pt>
                <c:pt idx="306">
                  <c:v>-12.305698668941663</c:v>
                </c:pt>
                <c:pt idx="307">
                  <c:v>-12.539089570162172</c:v>
                </c:pt>
                <c:pt idx="308">
                  <c:v>-12.773775605194265</c:v>
                </c:pt>
                <c:pt idx="309">
                  <c:v>-13.00979451926001</c:v>
                </c:pt>
                <c:pt idx="310">
                  <c:v>-13.247184438764922</c:v>
                </c:pt>
                <c:pt idx="311">
                  <c:v>-13.485983820819639</c:v>
                </c:pt>
                <c:pt idx="312">
                  <c:v>-13.726231399950471</c:v>
                </c:pt>
                <c:pt idx="313">
                  <c:v>-13.967966132123376</c:v>
                </c:pt>
                <c:pt idx="314">
                  <c:v>-14.211227136231845</c:v>
                </c:pt>
                <c:pt idx="315">
                  <c:v>-14.456053633223346</c:v>
                </c:pt>
                <c:pt idx="316">
                  <c:v>-14.702484883063706</c:v>
                </c:pt>
                <c:pt idx="317">
                  <c:v>-14.950560119762992</c:v>
                </c:pt>
                <c:pt idx="318">
                  <c:v>-15.200318484707935</c:v>
                </c:pt>
                <c:pt idx="319">
                  <c:v>-15.451798958568345</c:v>
                </c:pt>
                <c:pt idx="320">
                  <c:v>-15.705040292062861</c:v>
                </c:pt>
                <c:pt idx="321">
                  <c:v>-15.960080935887554</c:v>
                </c:pt>
                <c:pt idx="322">
                  <c:v>-16.216958970125518</c:v>
                </c:pt>
                <c:pt idx="323">
                  <c:v>-16.475712033468255</c:v>
                </c:pt>
                <c:pt idx="324">
                  <c:v>-16.736377252589357</c:v>
                </c:pt>
                <c:pt idx="325">
                  <c:v>-16.998991172018393</c:v>
                </c:pt>
                <c:pt idx="326">
                  <c:v>-17.263589684867714</c:v>
                </c:pt>
                <c:pt idx="327">
                  <c:v>-17.530207964766486</c:v>
                </c:pt>
                <c:pt idx="328">
                  <c:v>-17.798880399355831</c:v>
                </c:pt>
                <c:pt idx="329">
                  <c:v>-18.069640525695078</c:v>
                </c:pt>
                <c:pt idx="330">
                  <c:v>-18.342520967925875</c:v>
                </c:pt>
                <c:pt idx="331">
                  <c:v>-18.617553377530932</c:v>
                </c:pt>
                <c:pt idx="332">
                  <c:v>-18.894768376516748</c:v>
                </c:pt>
                <c:pt idx="333">
                  <c:v>-19.1741955038387</c:v>
                </c:pt>
                <c:pt idx="334">
                  <c:v>-19.455863165374353</c:v>
                </c:pt>
                <c:pt idx="335">
                  <c:v>-19.739798587738278</c:v>
                </c:pt>
                <c:pt idx="336">
                  <c:v>-20.026027776216566</c:v>
                </c:pt>
                <c:pt idx="337">
                  <c:v>-20.314575477088823</c:v>
                </c:pt>
                <c:pt idx="338">
                  <c:v>-20.605465144581455</c:v>
                </c:pt>
                <c:pt idx="339">
                  <c:v>-20.898718912689997</c:v>
                </c:pt>
                <c:pt idx="340">
                  <c:v>-21.194357572085316</c:v>
                </c:pt>
                <c:pt idx="341">
                  <c:v>-21.492400552303408</c:v>
                </c:pt>
                <c:pt idx="342">
                  <c:v>-21.792865909400376</c:v>
                </c:pt>
                <c:pt idx="343">
                  <c:v>-22.095770319236056</c:v>
                </c:pt>
                <c:pt idx="344">
                  <c:v>-22.401129076527795</c:v>
                </c:pt>
                <c:pt idx="345">
                  <c:v>-22.708956099796545</c:v>
                </c:pt>
                <c:pt idx="346">
                  <c:v>-23.019263942303304</c:v>
                </c:pt>
                <c:pt idx="347">
                  <c:v>-23.332063809048709</c:v>
                </c:pt>
                <c:pt idx="348">
                  <c:v>-23.64736557988325</c:v>
                </c:pt>
                <c:pt idx="349">
                  <c:v>-23.965177838744967</c:v>
                </c:pt>
                <c:pt idx="350">
                  <c:v>-24.285507909011312</c:v>
                </c:pt>
                <c:pt idx="351">
                  <c:v>-24.608361894918612</c:v>
                </c:pt>
                <c:pt idx="352">
                  <c:v>-24.933744728967255</c:v>
                </c:pt>
                <c:pt idx="353">
                  <c:v>-25.261660225192223</c:v>
                </c:pt>
                <c:pt idx="354">
                  <c:v>-25.592111138142819</c:v>
                </c:pt>
                <c:pt idx="355">
                  <c:v>-25.925099227371433</c:v>
                </c:pt>
                <c:pt idx="356">
                  <c:v>-26.260625327194568</c:v>
                </c:pt>
                <c:pt idx="357">
                  <c:v>-26.598689421444398</c:v>
                </c:pt>
                <c:pt idx="358">
                  <c:v>-26.93929072289162</c:v>
                </c:pt>
                <c:pt idx="359">
                  <c:v>-27.282427756977285</c:v>
                </c:pt>
                <c:pt idx="360">
                  <c:v>-27.628098449456225</c:v>
                </c:pt>
                <c:pt idx="361">
                  <c:v>-27.976300217514453</c:v>
                </c:pt>
                <c:pt idx="362">
                  <c:v>-28.327030063891897</c:v>
                </c:pt>
                <c:pt idx="363">
                  <c:v>-28.680284673509384</c:v>
                </c:pt>
                <c:pt idx="364">
                  <c:v>-29.036060512072744</c:v>
                </c:pt>
                <c:pt idx="365">
                  <c:v>-29.394353926101822</c:v>
                </c:pt>
                <c:pt idx="366">
                  <c:v>-29.755161243815358</c:v>
                </c:pt>
                <c:pt idx="367">
                  <c:v>-30.118478876286662</c:v>
                </c:pt>
                <c:pt idx="368">
                  <c:v>-30.484303418275729</c:v>
                </c:pt>
                <c:pt idx="369">
                  <c:v>-30.852631748138293</c:v>
                </c:pt>
                <c:pt idx="370">
                  <c:v>-31.223461126211408</c:v>
                </c:pt>
                <c:pt idx="371">
                  <c:v>-31.596789291079855</c:v>
                </c:pt>
                <c:pt idx="372">
                  <c:v>-31.972614553136118</c:v>
                </c:pt>
                <c:pt idx="373">
                  <c:v>-32.350935884857797</c:v>
                </c:pt>
                <c:pt idx="374">
                  <c:v>-32.731753007245644</c:v>
                </c:pt>
                <c:pt idx="375">
                  <c:v>-33.115066471882216</c:v>
                </c:pt>
                <c:pt idx="376">
                  <c:v>-33.500877738097593</c:v>
                </c:pt>
                <c:pt idx="377">
                  <c:v>-33.889189244752345</c:v>
                </c:pt>
                <c:pt idx="378">
                  <c:v>-34.280004476179201</c:v>
                </c:pt>
                <c:pt idx="379">
                  <c:v>-34.673328021852242</c:v>
                </c:pt>
                <c:pt idx="380">
                  <c:v>-35.069165629394632</c:v>
                </c:pt>
                <c:pt idx="381">
                  <c:v>-35.467524250557283</c:v>
                </c:pt>
                <c:pt idx="382">
                  <c:v>-35.86841207985124</c:v>
                </c:pt>
                <c:pt idx="383">
                  <c:v>-36.271838585546917</c:v>
                </c:pt>
                <c:pt idx="384">
                  <c:v>-36.67781453279526</c:v>
                </c:pt>
                <c:pt idx="385">
                  <c:v>-37.086351998667119</c:v>
                </c:pt>
                <c:pt idx="386">
                  <c:v>-37.497464378947889</c:v>
                </c:pt>
                <c:pt idx="387">
                  <c:v>-37.911166386568532</c:v>
                </c:pt>
                <c:pt idx="388">
                  <c:v>-38.327474041598379</c:v>
                </c:pt>
                <c:pt idx="389">
                  <c:v>-38.746404652768611</c:v>
                </c:pt>
                <c:pt idx="390">
                  <c:v>-39.167976790543499</c:v>
                </c:pt>
                <c:pt idx="391">
                  <c:v>-39.592210251801731</c:v>
                </c:pt>
                <c:pt idx="392">
                  <c:v>-40.019126016239525</c:v>
                </c:pt>
                <c:pt idx="393">
                  <c:v>-40.448746194654298</c:v>
                </c:pt>
                <c:pt idx="394">
                  <c:v>-40.881093969317718</c:v>
                </c:pt>
                <c:pt idx="395">
                  <c:v>-41.316193526695834</c:v>
                </c:pt>
                <c:pt idx="396">
                  <c:v>-41.754069982824802</c:v>
                </c:pt>
                <c:pt idx="397">
                  <c:v>-42.194749301696987</c:v>
                </c:pt>
                <c:pt idx="398">
                  <c:v>-42.638258207064894</c:v>
                </c:pt>
                <c:pt idx="399">
                  <c:v>-43.084624088113458</c:v>
                </c:pt>
                <c:pt idx="400">
                  <c:v>-43.533874899500503</c:v>
                </c:pt>
              </c:numCache>
            </c:numRef>
          </c:yVal>
          <c:smooth val="1"/>
          <c:extLst>
            <c:ext xmlns:c16="http://schemas.microsoft.com/office/drawing/2014/chart" uri="{C3380CC4-5D6E-409C-BE32-E72D297353CC}">
              <c16:uniqueId val="{00000000-18A0-4BFF-867D-F0A2D479A385}"/>
            </c:ext>
          </c:extLst>
        </c:ser>
        <c:ser>
          <c:idx val="0"/>
          <c:order val="2"/>
          <c:tx>
            <c:v>Simplis_gain</c:v>
          </c:tx>
          <c:spPr>
            <a:ln>
              <a:solidFill>
                <a:srgbClr val="FFC000"/>
              </a:solidFill>
            </a:ln>
          </c:spPr>
          <c:marker>
            <c:symbol val="none"/>
          </c:marker>
          <c:xVal>
            <c:numRef>
              <c:f>Sheet3!$A$3:$A$403</c:f>
              <c:numCache>
                <c:formatCode>General</c:formatCode>
                <c:ptCount val="401"/>
                <c:pt idx="0">
                  <c:v>100</c:v>
                </c:pt>
                <c:pt idx="1">
                  <c:v>102.329299228075</c:v>
                </c:pt>
                <c:pt idx="2">
                  <c:v>104.71285480508899</c:v>
                </c:pt>
                <c:pt idx="3">
                  <c:v>107.15193052376</c:v>
                </c:pt>
                <c:pt idx="4">
                  <c:v>109.647819614318</c:v>
                </c:pt>
                <c:pt idx="5">
                  <c:v>112.201845430196</c:v>
                </c:pt>
                <c:pt idx="6">
                  <c:v>114.815362149688</c:v>
                </c:pt>
                <c:pt idx="7">
                  <c:v>117.489755493952</c:v>
                </c:pt>
                <c:pt idx="8">
                  <c:v>120.226443461741</c:v>
                </c:pt>
                <c:pt idx="9">
                  <c:v>123.026877081238</c:v>
                </c:pt>
                <c:pt idx="10">
                  <c:v>125.892541179416</c:v>
                </c:pt>
                <c:pt idx="11">
                  <c:v>128.824955169313</c:v>
                </c:pt>
                <c:pt idx="12">
                  <c:v>131.82567385563999</c:v>
                </c:pt>
                <c:pt idx="13">
                  <c:v>134.896288259165</c:v>
                </c:pt>
                <c:pt idx="14">
                  <c:v>138.03842646028801</c:v>
                </c:pt>
                <c:pt idx="15">
                  <c:v>141.253754462275</c:v>
                </c:pt>
                <c:pt idx="16">
                  <c:v>144.54397707459199</c:v>
                </c:pt>
                <c:pt idx="17">
                  <c:v>147.91083881681999</c:v>
                </c:pt>
                <c:pt idx="18">
                  <c:v>151.35612484361999</c:v>
                </c:pt>
                <c:pt idx="19">
                  <c:v>154.881661891248</c:v>
                </c:pt>
                <c:pt idx="20">
                  <c:v>158.48931924611099</c:v>
                </c:pt>
                <c:pt idx="21">
                  <c:v>162.18100973589301</c:v>
                </c:pt>
                <c:pt idx="22">
                  <c:v>165.95869074375599</c:v>
                </c:pt>
                <c:pt idx="23">
                  <c:v>169.82436524617401</c:v>
                </c:pt>
                <c:pt idx="24">
                  <c:v>173.78008287493699</c:v>
                </c:pt>
                <c:pt idx="25">
                  <c:v>177.82794100389199</c:v>
                </c:pt>
                <c:pt idx="26">
                  <c:v>181.97008586099801</c:v>
                </c:pt>
                <c:pt idx="27">
                  <c:v>186.208713666286</c:v>
                </c:pt>
                <c:pt idx="28">
                  <c:v>190.54607179632399</c:v>
                </c:pt>
                <c:pt idx="29">
                  <c:v>194.98445997580399</c:v>
                </c:pt>
                <c:pt idx="30">
                  <c:v>199.52623149688699</c:v>
                </c:pt>
                <c:pt idx="31">
                  <c:v>204.17379446695199</c:v>
                </c:pt>
                <c:pt idx="32">
                  <c:v>208.92961308540299</c:v>
                </c:pt>
                <c:pt idx="33">
                  <c:v>213.79620895022299</c:v>
                </c:pt>
                <c:pt idx="34">
                  <c:v>218.77616239495501</c:v>
                </c:pt>
                <c:pt idx="35">
                  <c:v>223.87211385683301</c:v>
                </c:pt>
                <c:pt idx="36">
                  <c:v>229.08676527677699</c:v>
                </c:pt>
                <c:pt idx="37">
                  <c:v>234.422881531992</c:v>
                </c:pt>
                <c:pt idx="38">
                  <c:v>239.88329190194901</c:v>
                </c:pt>
                <c:pt idx="39">
                  <c:v>245.47089156850299</c:v>
                </c:pt>
                <c:pt idx="40">
                  <c:v>251.188643150958</c:v>
                </c:pt>
                <c:pt idx="41">
                  <c:v>257.039578276886</c:v>
                </c:pt>
                <c:pt idx="42">
                  <c:v>263.026799189538</c:v>
                </c:pt>
                <c:pt idx="43">
                  <c:v>269.15348039269099</c:v>
                </c:pt>
                <c:pt idx="44">
                  <c:v>275.42287033381598</c:v>
                </c:pt>
                <c:pt idx="45">
                  <c:v>281.83829312644502</c:v>
                </c:pt>
                <c:pt idx="46">
                  <c:v>288.40315031265999</c:v>
                </c:pt>
                <c:pt idx="47">
                  <c:v>295.12092266663802</c:v>
                </c:pt>
                <c:pt idx="48">
                  <c:v>301.995172040201</c:v>
                </c:pt>
                <c:pt idx="49">
                  <c:v>309.02954325135897</c:v>
                </c:pt>
                <c:pt idx="50">
                  <c:v>316.22776601683699</c:v>
                </c:pt>
                <c:pt idx="51">
                  <c:v>323.59365692962803</c:v>
                </c:pt>
                <c:pt idx="52">
                  <c:v>331.13112148259103</c:v>
                </c:pt>
                <c:pt idx="53">
                  <c:v>338.84415613920203</c:v>
                </c:pt>
                <c:pt idx="54">
                  <c:v>346.73685045253097</c:v>
                </c:pt>
                <c:pt idx="55">
                  <c:v>354.81338923357498</c:v>
                </c:pt>
                <c:pt idx="56">
                  <c:v>363.07805477010101</c:v>
                </c:pt>
                <c:pt idx="57">
                  <c:v>371.53522909717202</c:v>
                </c:pt>
                <c:pt idx="58">
                  <c:v>380.189396320561</c:v>
                </c:pt>
                <c:pt idx="59">
                  <c:v>389.04514499428001</c:v>
                </c:pt>
                <c:pt idx="60">
                  <c:v>398.10717055349699</c:v>
                </c:pt>
                <c:pt idx="61">
                  <c:v>407.38027780411198</c:v>
                </c:pt>
                <c:pt idx="62">
                  <c:v>416.86938347033498</c:v>
                </c:pt>
                <c:pt idx="63">
                  <c:v>426.57951880159197</c:v>
                </c:pt>
                <c:pt idx="64">
                  <c:v>436.51583224016503</c:v>
                </c:pt>
                <c:pt idx="65">
                  <c:v>446.68359215096302</c:v>
                </c:pt>
                <c:pt idx="66">
                  <c:v>457.08818961487498</c:v>
                </c:pt>
                <c:pt idx="67">
                  <c:v>467.73514128719802</c:v>
                </c:pt>
                <c:pt idx="68">
                  <c:v>478.63009232263801</c:v>
                </c:pt>
                <c:pt idx="69">
                  <c:v>489.77881936844602</c:v>
                </c:pt>
                <c:pt idx="70">
                  <c:v>501.18723362727201</c:v>
                </c:pt>
                <c:pt idx="71">
                  <c:v>512.86138399136405</c:v>
                </c:pt>
                <c:pt idx="72">
                  <c:v>524.80746024977202</c:v>
                </c:pt>
                <c:pt idx="73">
                  <c:v>537.03179637025198</c:v>
                </c:pt>
                <c:pt idx="74">
                  <c:v>549.54087385762398</c:v>
                </c:pt>
                <c:pt idx="75">
                  <c:v>562.34132519034904</c:v>
                </c:pt>
                <c:pt idx="76">
                  <c:v>575.43993733715604</c:v>
                </c:pt>
                <c:pt idx="77">
                  <c:v>588.843655355588</c:v>
                </c:pt>
                <c:pt idx="78">
                  <c:v>602.55958607435696</c:v>
                </c:pt>
                <c:pt idx="79">
                  <c:v>616.59500186148205</c:v>
                </c:pt>
                <c:pt idx="80">
                  <c:v>630.957344480193</c:v>
                </c:pt>
                <c:pt idx="81">
                  <c:v>645.65422903465503</c:v>
                </c:pt>
                <c:pt idx="82">
                  <c:v>660.69344800759495</c:v>
                </c:pt>
                <c:pt idx="83">
                  <c:v>676.08297539198099</c:v>
                </c:pt>
                <c:pt idx="84">
                  <c:v>691.83097091893603</c:v>
                </c:pt>
                <c:pt idx="85">
                  <c:v>707.94578438413703</c:v>
                </c:pt>
                <c:pt idx="86">
                  <c:v>724.43596007499002</c:v>
                </c:pt>
                <c:pt idx="87">
                  <c:v>741.31024130091703</c:v>
                </c:pt>
                <c:pt idx="88">
                  <c:v>758.57757502918298</c:v>
                </c:pt>
                <c:pt idx="89">
                  <c:v>776.24711662869095</c:v>
                </c:pt>
                <c:pt idx="90">
                  <c:v>794.32823472428095</c:v>
                </c:pt>
                <c:pt idx="91">
                  <c:v>812.83051616409898</c:v>
                </c:pt>
                <c:pt idx="92">
                  <c:v>831.76377110267094</c:v>
                </c:pt>
                <c:pt idx="93">
                  <c:v>851.13803820237604</c:v>
                </c:pt>
                <c:pt idx="94">
                  <c:v>870.96358995608</c:v>
                </c:pt>
                <c:pt idx="95">
                  <c:v>891.25093813374497</c:v>
                </c:pt>
                <c:pt idx="96">
                  <c:v>912.01083935590896</c:v>
                </c:pt>
                <c:pt idx="97">
                  <c:v>933.25430079699095</c:v>
                </c:pt>
                <c:pt idx="98">
                  <c:v>954.99258602143505</c:v>
                </c:pt>
                <c:pt idx="99">
                  <c:v>977.23722095581002</c:v>
                </c:pt>
                <c:pt idx="100">
                  <c:v>1000</c:v>
                </c:pt>
                <c:pt idx="101">
                  <c:v>1023.29299228075</c:v>
                </c:pt>
                <c:pt idx="102">
                  <c:v>1047.12854805089</c:v>
                </c:pt>
                <c:pt idx="103">
                  <c:v>1071.5193052376001</c:v>
                </c:pt>
                <c:pt idx="104">
                  <c:v>1096.47819614318</c:v>
                </c:pt>
                <c:pt idx="105">
                  <c:v>1122.01845430196</c:v>
                </c:pt>
                <c:pt idx="106">
                  <c:v>1148.1536214968801</c:v>
                </c:pt>
                <c:pt idx="107">
                  <c:v>1174.89755493952</c:v>
                </c:pt>
                <c:pt idx="108">
                  <c:v>1202.26443461741</c:v>
                </c:pt>
                <c:pt idx="109">
                  <c:v>1230.2687708123799</c:v>
                </c:pt>
                <c:pt idx="110">
                  <c:v>1258.92541179416</c:v>
                </c:pt>
                <c:pt idx="111">
                  <c:v>1288.2495516931299</c:v>
                </c:pt>
                <c:pt idx="112">
                  <c:v>1318.2567385564</c:v>
                </c:pt>
                <c:pt idx="113">
                  <c:v>1348.96288259165</c:v>
                </c:pt>
                <c:pt idx="114">
                  <c:v>1380.38426460288</c:v>
                </c:pt>
                <c:pt idx="115">
                  <c:v>1412.5375446227499</c:v>
                </c:pt>
                <c:pt idx="116">
                  <c:v>1445.43977074592</c:v>
                </c:pt>
                <c:pt idx="117">
                  <c:v>1479.1083881682</c:v>
                </c:pt>
                <c:pt idx="118">
                  <c:v>1513.5612484362</c:v>
                </c:pt>
                <c:pt idx="119">
                  <c:v>1548.81661891248</c:v>
                </c:pt>
                <c:pt idx="120">
                  <c:v>1584.8931924611099</c:v>
                </c:pt>
                <c:pt idx="121">
                  <c:v>1621.8100973589201</c:v>
                </c:pt>
                <c:pt idx="122">
                  <c:v>1659.5869074375601</c:v>
                </c:pt>
                <c:pt idx="123">
                  <c:v>1698.2436524617401</c:v>
                </c:pt>
                <c:pt idx="124">
                  <c:v>1737.8008287493701</c:v>
                </c:pt>
                <c:pt idx="125">
                  <c:v>1778.2794100389201</c:v>
                </c:pt>
                <c:pt idx="126">
                  <c:v>1819.7008586099801</c:v>
                </c:pt>
                <c:pt idx="127">
                  <c:v>1862.0871366628601</c:v>
                </c:pt>
                <c:pt idx="128">
                  <c:v>1905.4607179632401</c:v>
                </c:pt>
                <c:pt idx="129">
                  <c:v>1949.84459975804</c:v>
                </c:pt>
                <c:pt idx="130">
                  <c:v>1995.26231496887</c:v>
                </c:pt>
                <c:pt idx="131">
                  <c:v>2041.7379446695199</c:v>
                </c:pt>
                <c:pt idx="132">
                  <c:v>2089.2961308540298</c:v>
                </c:pt>
                <c:pt idx="133">
                  <c:v>2137.9620895022299</c:v>
                </c:pt>
                <c:pt idx="134">
                  <c:v>2187.7616239495501</c:v>
                </c:pt>
                <c:pt idx="135">
                  <c:v>2238.7211385683299</c:v>
                </c:pt>
                <c:pt idx="136">
                  <c:v>2290.8676527677699</c:v>
                </c:pt>
                <c:pt idx="137">
                  <c:v>2344.2288153199202</c:v>
                </c:pt>
                <c:pt idx="138">
                  <c:v>2398.83291901948</c:v>
                </c:pt>
                <c:pt idx="139">
                  <c:v>2454.7089156850202</c:v>
                </c:pt>
                <c:pt idx="140">
                  <c:v>2511.8864315095698</c:v>
                </c:pt>
                <c:pt idx="141">
                  <c:v>2570.39578276886</c:v>
                </c:pt>
                <c:pt idx="142">
                  <c:v>2630.26799189538</c:v>
                </c:pt>
                <c:pt idx="143">
                  <c:v>2691.5348039269102</c:v>
                </c:pt>
                <c:pt idx="144">
                  <c:v>2754.2287033381599</c:v>
                </c:pt>
                <c:pt idx="145">
                  <c:v>2818.3829312644498</c:v>
                </c:pt>
                <c:pt idx="146">
                  <c:v>2884.0315031266</c:v>
                </c:pt>
                <c:pt idx="147">
                  <c:v>2951.2092266663799</c:v>
                </c:pt>
                <c:pt idx="148">
                  <c:v>3019.9517204020099</c:v>
                </c:pt>
                <c:pt idx="149">
                  <c:v>3090.2954325135902</c:v>
                </c:pt>
                <c:pt idx="150">
                  <c:v>3162.2776601683699</c:v>
                </c:pt>
                <c:pt idx="151">
                  <c:v>3235.9365692962801</c:v>
                </c:pt>
                <c:pt idx="152">
                  <c:v>3311.3112148259102</c:v>
                </c:pt>
                <c:pt idx="153">
                  <c:v>3388.44156139202</c:v>
                </c:pt>
                <c:pt idx="154">
                  <c:v>3467.3685045253101</c:v>
                </c:pt>
                <c:pt idx="155">
                  <c:v>3548.1338923357498</c:v>
                </c:pt>
                <c:pt idx="156">
                  <c:v>3630.7805477010102</c:v>
                </c:pt>
                <c:pt idx="157">
                  <c:v>3715.3522909717199</c:v>
                </c:pt>
                <c:pt idx="158">
                  <c:v>3801.8939632056099</c:v>
                </c:pt>
                <c:pt idx="159">
                  <c:v>3890.4514499428001</c:v>
                </c:pt>
                <c:pt idx="160">
                  <c:v>3981.0717055349701</c:v>
                </c:pt>
                <c:pt idx="161">
                  <c:v>4073.8027780411198</c:v>
                </c:pt>
                <c:pt idx="162">
                  <c:v>4168.6938347033501</c:v>
                </c:pt>
                <c:pt idx="163">
                  <c:v>4265.7951880159198</c:v>
                </c:pt>
                <c:pt idx="164">
                  <c:v>4365.1583224016504</c:v>
                </c:pt>
                <c:pt idx="165">
                  <c:v>4466.8359215096198</c:v>
                </c:pt>
                <c:pt idx="166">
                  <c:v>4570.8818961487405</c:v>
                </c:pt>
                <c:pt idx="167">
                  <c:v>4677.3514128719798</c:v>
                </c:pt>
                <c:pt idx="168">
                  <c:v>4786.3009232263803</c:v>
                </c:pt>
                <c:pt idx="169">
                  <c:v>4897.7881936844597</c:v>
                </c:pt>
                <c:pt idx="170">
                  <c:v>5011.8723362727196</c:v>
                </c:pt>
                <c:pt idx="171">
                  <c:v>5128.6138399136398</c:v>
                </c:pt>
                <c:pt idx="172">
                  <c:v>5248.0746024977198</c:v>
                </c:pt>
                <c:pt idx="173">
                  <c:v>5370.3179637025196</c:v>
                </c:pt>
                <c:pt idx="174">
                  <c:v>5495.4087385762396</c:v>
                </c:pt>
                <c:pt idx="175">
                  <c:v>5623.4132519034902</c:v>
                </c:pt>
                <c:pt idx="176">
                  <c:v>5754.3993733715597</c:v>
                </c:pt>
                <c:pt idx="177">
                  <c:v>5888.43655355588</c:v>
                </c:pt>
                <c:pt idx="178">
                  <c:v>6025.5958607435696</c:v>
                </c:pt>
                <c:pt idx="179">
                  <c:v>6165.9500186148198</c:v>
                </c:pt>
                <c:pt idx="180">
                  <c:v>6309.5734448019302</c:v>
                </c:pt>
                <c:pt idx="181">
                  <c:v>6456.5422903465496</c:v>
                </c:pt>
                <c:pt idx="182">
                  <c:v>6606.93448007596</c:v>
                </c:pt>
                <c:pt idx="183">
                  <c:v>6760.8297539198102</c:v>
                </c:pt>
                <c:pt idx="184">
                  <c:v>6918.3097091893596</c:v>
                </c:pt>
                <c:pt idx="185">
                  <c:v>7079.4578438413801</c:v>
                </c:pt>
                <c:pt idx="186">
                  <c:v>7244.3596007499</c:v>
                </c:pt>
                <c:pt idx="187">
                  <c:v>7413.10241300917</c:v>
                </c:pt>
                <c:pt idx="188">
                  <c:v>7585.7757502918303</c:v>
                </c:pt>
                <c:pt idx="189">
                  <c:v>7762.4711662869104</c:v>
                </c:pt>
                <c:pt idx="190">
                  <c:v>7943.2823472428099</c:v>
                </c:pt>
                <c:pt idx="191">
                  <c:v>8128.3051616409903</c:v>
                </c:pt>
                <c:pt idx="192">
                  <c:v>8317.6377110267003</c:v>
                </c:pt>
                <c:pt idx="193">
                  <c:v>8511.3803820237608</c:v>
                </c:pt>
                <c:pt idx="194">
                  <c:v>8709.6358995608007</c:v>
                </c:pt>
                <c:pt idx="195">
                  <c:v>8912.5093813374497</c:v>
                </c:pt>
                <c:pt idx="196">
                  <c:v>9120.1083935590905</c:v>
                </c:pt>
                <c:pt idx="197">
                  <c:v>9332.5430079699108</c:v>
                </c:pt>
                <c:pt idx="198">
                  <c:v>9549.9258602143509</c:v>
                </c:pt>
                <c:pt idx="199">
                  <c:v>9772.3722095580997</c:v>
                </c:pt>
                <c:pt idx="200">
                  <c:v>10000</c:v>
                </c:pt>
                <c:pt idx="201">
                  <c:v>10232.9299228075</c:v>
                </c:pt>
                <c:pt idx="202">
                  <c:v>10471.285480508899</c:v>
                </c:pt>
                <c:pt idx="203">
                  <c:v>10715.193052376</c:v>
                </c:pt>
                <c:pt idx="204">
                  <c:v>10964.7819614318</c:v>
                </c:pt>
                <c:pt idx="205">
                  <c:v>11220.184543019601</c:v>
                </c:pt>
                <c:pt idx="206">
                  <c:v>11481.536214968801</c:v>
                </c:pt>
                <c:pt idx="207">
                  <c:v>11748.9755493952</c:v>
                </c:pt>
                <c:pt idx="208">
                  <c:v>12022.6443461741</c:v>
                </c:pt>
                <c:pt idx="209">
                  <c:v>12302.6877081238</c:v>
                </c:pt>
                <c:pt idx="210">
                  <c:v>12589.2541179416</c:v>
                </c:pt>
                <c:pt idx="211">
                  <c:v>12882.4955169313</c:v>
                </c:pt>
                <c:pt idx="212">
                  <c:v>13182.567385564</c:v>
                </c:pt>
                <c:pt idx="213">
                  <c:v>13489.628825916499</c:v>
                </c:pt>
                <c:pt idx="214">
                  <c:v>13803.842646028799</c:v>
                </c:pt>
                <c:pt idx="215">
                  <c:v>14125.375446227499</c:v>
                </c:pt>
                <c:pt idx="216">
                  <c:v>14454.3977074592</c:v>
                </c:pt>
                <c:pt idx="217">
                  <c:v>14791.083881682</c:v>
                </c:pt>
                <c:pt idx="218">
                  <c:v>15135.612484362</c:v>
                </c:pt>
                <c:pt idx="219">
                  <c:v>15488.1661891248</c:v>
                </c:pt>
                <c:pt idx="220">
                  <c:v>15848.931924611101</c:v>
                </c:pt>
                <c:pt idx="221">
                  <c:v>16218.1009735892</c:v>
                </c:pt>
                <c:pt idx="222">
                  <c:v>16595.869074375601</c:v>
                </c:pt>
                <c:pt idx="223">
                  <c:v>16982.436524617398</c:v>
                </c:pt>
                <c:pt idx="224">
                  <c:v>17378.0082874937</c:v>
                </c:pt>
                <c:pt idx="225">
                  <c:v>17782.794100389201</c:v>
                </c:pt>
                <c:pt idx="226">
                  <c:v>18197.008586099801</c:v>
                </c:pt>
                <c:pt idx="227">
                  <c:v>18620.871366628598</c:v>
                </c:pt>
                <c:pt idx="228">
                  <c:v>19054.607179632399</c:v>
                </c:pt>
                <c:pt idx="229">
                  <c:v>19498.445997580398</c:v>
                </c:pt>
                <c:pt idx="230">
                  <c:v>19952.623149688701</c:v>
                </c:pt>
                <c:pt idx="231">
                  <c:v>20417.379446695199</c:v>
                </c:pt>
                <c:pt idx="232">
                  <c:v>20892.9613085403</c:v>
                </c:pt>
                <c:pt idx="233">
                  <c:v>21379.620895022301</c:v>
                </c:pt>
                <c:pt idx="234">
                  <c:v>21877.616239495499</c:v>
                </c:pt>
                <c:pt idx="235">
                  <c:v>22387.2113856834</c:v>
                </c:pt>
                <c:pt idx="236">
                  <c:v>22908.676527677701</c:v>
                </c:pt>
                <c:pt idx="237">
                  <c:v>23442.288153199199</c:v>
                </c:pt>
                <c:pt idx="238">
                  <c:v>23988.3291901948</c:v>
                </c:pt>
                <c:pt idx="239">
                  <c:v>24547.089156850299</c:v>
                </c:pt>
                <c:pt idx="240">
                  <c:v>25118.8643150957</c:v>
                </c:pt>
                <c:pt idx="241">
                  <c:v>25703.957827688599</c:v>
                </c:pt>
                <c:pt idx="242">
                  <c:v>26302.6799189538</c:v>
                </c:pt>
                <c:pt idx="243">
                  <c:v>26915.348039269102</c:v>
                </c:pt>
                <c:pt idx="244">
                  <c:v>27542.287033381599</c:v>
                </c:pt>
                <c:pt idx="245">
                  <c:v>28183.829312644499</c:v>
                </c:pt>
                <c:pt idx="246">
                  <c:v>28840.315031266</c:v>
                </c:pt>
                <c:pt idx="247">
                  <c:v>29512.0922666638</c:v>
                </c:pt>
                <c:pt idx="248">
                  <c:v>30199.5172040201</c:v>
                </c:pt>
                <c:pt idx="249">
                  <c:v>30902.954325135899</c:v>
                </c:pt>
                <c:pt idx="250">
                  <c:v>31622.776601683701</c:v>
                </c:pt>
                <c:pt idx="251">
                  <c:v>32359.365692962801</c:v>
                </c:pt>
                <c:pt idx="252">
                  <c:v>33113.112148259097</c:v>
                </c:pt>
                <c:pt idx="253">
                  <c:v>33884.415613920202</c:v>
                </c:pt>
                <c:pt idx="254">
                  <c:v>34673.6850452531</c:v>
                </c:pt>
                <c:pt idx="255">
                  <c:v>35481.3389233575</c:v>
                </c:pt>
                <c:pt idx="256">
                  <c:v>36307.805477010101</c:v>
                </c:pt>
                <c:pt idx="257">
                  <c:v>37153.522909717198</c:v>
                </c:pt>
                <c:pt idx="258">
                  <c:v>38018.939632056099</c:v>
                </c:pt>
                <c:pt idx="259">
                  <c:v>38904.514499427998</c:v>
                </c:pt>
                <c:pt idx="260">
                  <c:v>39810.717055349698</c:v>
                </c:pt>
                <c:pt idx="261">
                  <c:v>40738.027780411197</c:v>
                </c:pt>
                <c:pt idx="262">
                  <c:v>41686.938347033501</c:v>
                </c:pt>
                <c:pt idx="263">
                  <c:v>42657.951880159198</c:v>
                </c:pt>
                <c:pt idx="264">
                  <c:v>43651.583224016598</c:v>
                </c:pt>
                <c:pt idx="265">
                  <c:v>44668.359215096301</c:v>
                </c:pt>
                <c:pt idx="266">
                  <c:v>45708.818961487501</c:v>
                </c:pt>
                <c:pt idx="267">
                  <c:v>46773.514128719798</c:v>
                </c:pt>
                <c:pt idx="268">
                  <c:v>47863.009232263801</c:v>
                </c:pt>
                <c:pt idx="269">
                  <c:v>48977.881936844598</c:v>
                </c:pt>
                <c:pt idx="270">
                  <c:v>50118.7233627272</c:v>
                </c:pt>
                <c:pt idx="271">
                  <c:v>51286.138399136398</c:v>
                </c:pt>
                <c:pt idx="272">
                  <c:v>52480.746024977198</c:v>
                </c:pt>
                <c:pt idx="273">
                  <c:v>53703.179637025198</c:v>
                </c:pt>
                <c:pt idx="274">
                  <c:v>54954.087385762403</c:v>
                </c:pt>
                <c:pt idx="275">
                  <c:v>56234.132519034902</c:v>
                </c:pt>
                <c:pt idx="276">
                  <c:v>57543.993733715601</c:v>
                </c:pt>
                <c:pt idx="277">
                  <c:v>58884.365535558798</c:v>
                </c:pt>
                <c:pt idx="278">
                  <c:v>60255.958607435699</c:v>
                </c:pt>
                <c:pt idx="279">
                  <c:v>61659.500186148201</c:v>
                </c:pt>
                <c:pt idx="280">
                  <c:v>63095.734448019197</c:v>
                </c:pt>
                <c:pt idx="281">
                  <c:v>64565.4229034655</c:v>
                </c:pt>
                <c:pt idx="282">
                  <c:v>66069.3448007595</c:v>
                </c:pt>
                <c:pt idx="283">
                  <c:v>67608.297539198102</c:v>
                </c:pt>
                <c:pt idx="284">
                  <c:v>69183.097091893593</c:v>
                </c:pt>
                <c:pt idx="285">
                  <c:v>70794.578438413795</c:v>
                </c:pt>
                <c:pt idx="286">
                  <c:v>72443.596007498898</c:v>
                </c:pt>
                <c:pt idx="287">
                  <c:v>74131.024130091697</c:v>
                </c:pt>
                <c:pt idx="288">
                  <c:v>75857.757502918306</c:v>
                </c:pt>
                <c:pt idx="289">
                  <c:v>77624.711662869202</c:v>
                </c:pt>
                <c:pt idx="290">
                  <c:v>79432.823472428106</c:v>
                </c:pt>
                <c:pt idx="291">
                  <c:v>81283.051616409895</c:v>
                </c:pt>
                <c:pt idx="292">
                  <c:v>83176.377110267</c:v>
                </c:pt>
                <c:pt idx="293">
                  <c:v>85113.803820237605</c:v>
                </c:pt>
                <c:pt idx="294">
                  <c:v>87096.358995607996</c:v>
                </c:pt>
                <c:pt idx="295">
                  <c:v>89125.093813374493</c:v>
                </c:pt>
                <c:pt idx="296">
                  <c:v>91201.083935590897</c:v>
                </c:pt>
                <c:pt idx="297">
                  <c:v>93325.430079699101</c:v>
                </c:pt>
                <c:pt idx="298">
                  <c:v>95499.2586021436</c:v>
                </c:pt>
                <c:pt idx="299">
                  <c:v>97723.722095581106</c:v>
                </c:pt>
                <c:pt idx="300">
                  <c:v>100000</c:v>
                </c:pt>
                <c:pt idx="301">
                  <c:v>102329.299228075</c:v>
                </c:pt>
                <c:pt idx="302">
                  <c:v>104712.85480508899</c:v>
                </c:pt>
                <c:pt idx="303">
                  <c:v>107151.93052376001</c:v>
                </c:pt>
                <c:pt idx="304">
                  <c:v>109647.819614318</c:v>
                </c:pt>
                <c:pt idx="305">
                  <c:v>112201.845430196</c:v>
                </c:pt>
                <c:pt idx="306">
                  <c:v>114815.36214968799</c:v>
                </c:pt>
                <c:pt idx="307">
                  <c:v>117489.75549395201</c:v>
                </c:pt>
                <c:pt idx="308">
                  <c:v>120226.443461741</c:v>
                </c:pt>
                <c:pt idx="309">
                  <c:v>123026.877081238</c:v>
                </c:pt>
                <c:pt idx="310">
                  <c:v>125892.541179416</c:v>
                </c:pt>
                <c:pt idx="311">
                  <c:v>128824.95516931301</c:v>
                </c:pt>
                <c:pt idx="312">
                  <c:v>131825.67385563999</c:v>
                </c:pt>
                <c:pt idx="313">
                  <c:v>134896.28825916501</c:v>
                </c:pt>
                <c:pt idx="314">
                  <c:v>138038.426460288</c:v>
                </c:pt>
                <c:pt idx="315">
                  <c:v>141253.75446227501</c:v>
                </c:pt>
                <c:pt idx="316">
                  <c:v>144543.977074592</c:v>
                </c:pt>
                <c:pt idx="317">
                  <c:v>147910.83881682</c:v>
                </c:pt>
                <c:pt idx="318">
                  <c:v>151356.12484362</c:v>
                </c:pt>
                <c:pt idx="319">
                  <c:v>154881.66189124799</c:v>
                </c:pt>
                <c:pt idx="320">
                  <c:v>158489.319246111</c:v>
                </c:pt>
                <c:pt idx="321">
                  <c:v>162181.009735892</c:v>
                </c:pt>
                <c:pt idx="322">
                  <c:v>165958.69074375599</c:v>
                </c:pt>
                <c:pt idx="323">
                  <c:v>169824.36524617401</c:v>
                </c:pt>
                <c:pt idx="324">
                  <c:v>173780.08287493701</c:v>
                </c:pt>
                <c:pt idx="325">
                  <c:v>177827.94100389199</c:v>
                </c:pt>
                <c:pt idx="326">
                  <c:v>181970.08586099799</c:v>
                </c:pt>
                <c:pt idx="327">
                  <c:v>186208.713666286</c:v>
                </c:pt>
                <c:pt idx="328">
                  <c:v>190546.07179632399</c:v>
                </c:pt>
                <c:pt idx="329">
                  <c:v>194984.459975804</c:v>
                </c:pt>
                <c:pt idx="330">
                  <c:v>199526.23149688699</c:v>
                </c:pt>
                <c:pt idx="331">
                  <c:v>204173.79446695201</c:v>
                </c:pt>
                <c:pt idx="332">
                  <c:v>208929.61308540299</c:v>
                </c:pt>
                <c:pt idx="333">
                  <c:v>213796.20895022299</c:v>
                </c:pt>
                <c:pt idx="334">
                  <c:v>218776.162394955</c:v>
                </c:pt>
                <c:pt idx="335">
                  <c:v>223872.11385683299</c:v>
                </c:pt>
                <c:pt idx="336">
                  <c:v>229086.76527677701</c:v>
                </c:pt>
                <c:pt idx="337">
                  <c:v>234422.881531992</c:v>
                </c:pt>
                <c:pt idx="338">
                  <c:v>239883.29190194901</c:v>
                </c:pt>
                <c:pt idx="339">
                  <c:v>245470.89156850299</c:v>
                </c:pt>
                <c:pt idx="340">
                  <c:v>251188.64315095701</c:v>
                </c:pt>
                <c:pt idx="341">
                  <c:v>257039.57827688599</c:v>
                </c:pt>
                <c:pt idx="342">
                  <c:v>263026.799189538</c:v>
                </c:pt>
                <c:pt idx="343">
                  <c:v>269153.48039269098</c:v>
                </c:pt>
                <c:pt idx="344">
                  <c:v>275422.87033381598</c:v>
                </c:pt>
                <c:pt idx="345">
                  <c:v>281838.29312644497</c:v>
                </c:pt>
                <c:pt idx="346">
                  <c:v>288403.15031265997</c:v>
                </c:pt>
                <c:pt idx="347">
                  <c:v>295120.92266663798</c:v>
                </c:pt>
                <c:pt idx="348">
                  <c:v>301995.17204020103</c:v>
                </c:pt>
                <c:pt idx="349">
                  <c:v>309029.54325135902</c:v>
                </c:pt>
                <c:pt idx="350">
                  <c:v>316227.76601683698</c:v>
                </c:pt>
                <c:pt idx="351">
                  <c:v>323593.65692962799</c:v>
                </c:pt>
                <c:pt idx="352">
                  <c:v>331131.12148259103</c:v>
                </c:pt>
                <c:pt idx="353">
                  <c:v>338844.15613920201</c:v>
                </c:pt>
                <c:pt idx="354">
                  <c:v>346736.85045253101</c:v>
                </c:pt>
                <c:pt idx="355">
                  <c:v>354813.38923357503</c:v>
                </c:pt>
                <c:pt idx="356">
                  <c:v>363078.05477010098</c:v>
                </c:pt>
                <c:pt idx="357">
                  <c:v>371535.22909717198</c:v>
                </c:pt>
                <c:pt idx="358">
                  <c:v>380189.39632056101</c:v>
                </c:pt>
                <c:pt idx="359">
                  <c:v>389045.14499428001</c:v>
                </c:pt>
                <c:pt idx="360">
                  <c:v>398107.17055349698</c:v>
                </c:pt>
                <c:pt idx="361">
                  <c:v>407380.277804112</c:v>
                </c:pt>
                <c:pt idx="362">
                  <c:v>416869.38347033499</c:v>
                </c:pt>
                <c:pt idx="363">
                  <c:v>426579.518801592</c:v>
                </c:pt>
                <c:pt idx="364">
                  <c:v>436515.83224016603</c:v>
                </c:pt>
                <c:pt idx="365">
                  <c:v>446683.59215096303</c:v>
                </c:pt>
                <c:pt idx="366">
                  <c:v>457088.18961487501</c:v>
                </c:pt>
                <c:pt idx="367">
                  <c:v>467735.141287198</c:v>
                </c:pt>
                <c:pt idx="368">
                  <c:v>478630.09232263803</c:v>
                </c:pt>
                <c:pt idx="369">
                  <c:v>489778.81936844601</c:v>
                </c:pt>
                <c:pt idx="370">
                  <c:v>501187.23362727201</c:v>
                </c:pt>
                <c:pt idx="371">
                  <c:v>512861.38399136398</c:v>
                </c:pt>
                <c:pt idx="372">
                  <c:v>524807.46024977195</c:v>
                </c:pt>
                <c:pt idx="373">
                  <c:v>537031.79637025204</c:v>
                </c:pt>
                <c:pt idx="374">
                  <c:v>549540.87385762401</c:v>
                </c:pt>
                <c:pt idx="375">
                  <c:v>562341.32519034902</c:v>
                </c:pt>
                <c:pt idx="376">
                  <c:v>575439.93733715604</c:v>
                </c:pt>
                <c:pt idx="377">
                  <c:v>588843.65535558795</c:v>
                </c:pt>
                <c:pt idx="378">
                  <c:v>602559.58607435704</c:v>
                </c:pt>
                <c:pt idx="379">
                  <c:v>616595.00186148204</c:v>
                </c:pt>
                <c:pt idx="380">
                  <c:v>630957.34448019206</c:v>
                </c:pt>
                <c:pt idx="381">
                  <c:v>645654.22903465503</c:v>
                </c:pt>
                <c:pt idx="382">
                  <c:v>660693.44800759503</c:v>
                </c:pt>
                <c:pt idx="383">
                  <c:v>676082.97539198096</c:v>
                </c:pt>
                <c:pt idx="384">
                  <c:v>691830.97091893596</c:v>
                </c:pt>
                <c:pt idx="385">
                  <c:v>707945.78438413702</c:v>
                </c:pt>
                <c:pt idx="386">
                  <c:v>724435.96007498901</c:v>
                </c:pt>
                <c:pt idx="387">
                  <c:v>741310.241300917</c:v>
                </c:pt>
                <c:pt idx="388">
                  <c:v>758577.57502918295</c:v>
                </c:pt>
                <c:pt idx="389">
                  <c:v>776247.11662869097</c:v>
                </c:pt>
                <c:pt idx="390">
                  <c:v>794328.23472428101</c:v>
                </c:pt>
                <c:pt idx="391">
                  <c:v>812830.51616409898</c:v>
                </c:pt>
                <c:pt idx="392">
                  <c:v>831763.77110267</c:v>
                </c:pt>
                <c:pt idx="393">
                  <c:v>851138.03820237599</c:v>
                </c:pt>
                <c:pt idx="394">
                  <c:v>870963.58995607996</c:v>
                </c:pt>
                <c:pt idx="395">
                  <c:v>891250.93813374499</c:v>
                </c:pt>
                <c:pt idx="396">
                  <c:v>912010.83935590903</c:v>
                </c:pt>
                <c:pt idx="397">
                  <c:v>933254.30079699098</c:v>
                </c:pt>
                <c:pt idx="398">
                  <c:v>954992.58602143603</c:v>
                </c:pt>
                <c:pt idx="399">
                  <c:v>977237.22095581098</c:v>
                </c:pt>
                <c:pt idx="400">
                  <c:v>1000000</c:v>
                </c:pt>
              </c:numCache>
            </c:numRef>
          </c:xVal>
          <c:yVal>
            <c:numRef>
              <c:f>Sheet3!$B$3:$B$403</c:f>
              <c:numCache>
                <c:formatCode>General</c:formatCode>
                <c:ptCount val="401"/>
                <c:pt idx="0">
                  <c:v>44.368585330547603</c:v>
                </c:pt>
                <c:pt idx="1">
                  <c:v>44.168884704959801</c:v>
                </c:pt>
                <c:pt idx="2">
                  <c:v>43.9691979549509</c:v>
                </c:pt>
                <c:pt idx="3">
                  <c:v>43.769525737200297</c:v>
                </c:pt>
                <c:pt idx="4">
                  <c:v>43.569868738756902</c:v>
                </c:pt>
                <c:pt idx="5">
                  <c:v>43.370227677983102</c:v>
                </c:pt>
                <c:pt idx="6">
                  <c:v>43.170603306194998</c:v>
                </c:pt>
                <c:pt idx="7">
                  <c:v>42.970996409271102</c:v>
                </c:pt>
                <c:pt idx="8">
                  <c:v>42.771407808901699</c:v>
                </c:pt>
                <c:pt idx="9">
                  <c:v>42.571838364624703</c:v>
                </c:pt>
                <c:pt idx="10">
                  <c:v>42.372288975123197</c:v>
                </c:pt>
                <c:pt idx="11">
                  <c:v>42.172760580485303</c:v>
                </c:pt>
                <c:pt idx="12">
                  <c:v>41.973254163686697</c:v>
                </c:pt>
                <c:pt idx="13">
                  <c:v>41.773770752660702</c:v>
                </c:pt>
                <c:pt idx="14">
                  <c:v>41.574311422205597</c:v>
                </c:pt>
                <c:pt idx="15">
                  <c:v>41.374877296498703</c:v>
                </c:pt>
                <c:pt idx="16">
                  <c:v>41.175469550678201</c:v>
                </c:pt>
                <c:pt idx="17">
                  <c:v>40.976089413679198</c:v>
                </c:pt>
                <c:pt idx="18">
                  <c:v>40.776738170189802</c:v>
                </c:pt>
                <c:pt idx="19">
                  <c:v>40.577417163458001</c:v>
                </c:pt>
                <c:pt idx="20">
                  <c:v>40.378127797592299</c:v>
                </c:pt>
                <c:pt idx="21">
                  <c:v>40.178871540510698</c:v>
                </c:pt>
                <c:pt idx="22">
                  <c:v>39.979649926480903</c:v>
                </c:pt>
                <c:pt idx="23">
                  <c:v>39.780464559173097</c:v>
                </c:pt>
                <c:pt idx="24">
                  <c:v>39.581317114459601</c:v>
                </c:pt>
                <c:pt idx="25">
                  <c:v>39.382209344083797</c:v>
                </c:pt>
                <c:pt idx="26">
                  <c:v>39.183143078116501</c:v>
                </c:pt>
                <c:pt idx="27">
                  <c:v>38.984120228868903</c:v>
                </c:pt>
                <c:pt idx="28">
                  <c:v>38.7851427943476</c:v>
                </c:pt>
                <c:pt idx="29">
                  <c:v>38.586212861611401</c:v>
                </c:pt>
                <c:pt idx="30">
                  <c:v>38.387332610770997</c:v>
                </c:pt>
                <c:pt idx="31">
                  <c:v>38.188504318850399</c:v>
                </c:pt>
                <c:pt idx="32">
                  <c:v>37.989730363725698</c:v>
                </c:pt>
                <c:pt idx="33">
                  <c:v>37.791013228220002</c:v>
                </c:pt>
                <c:pt idx="34">
                  <c:v>37.592355504707399</c:v>
                </c:pt>
                <c:pt idx="35">
                  <c:v>37.393759899248899</c:v>
                </c:pt>
                <c:pt idx="36">
                  <c:v>37.195229236338101</c:v>
                </c:pt>
                <c:pt idx="37">
                  <c:v>36.996766463600103</c:v>
                </c:pt>
                <c:pt idx="38">
                  <c:v>36.798374656765397</c:v>
                </c:pt>
                <c:pt idx="39">
                  <c:v>36.600057024554097</c:v>
                </c:pt>
                <c:pt idx="40">
                  <c:v>36.401816913991198</c:v>
                </c:pt>
                <c:pt idx="41">
                  <c:v>36.203657815616801</c:v>
                </c:pt>
                <c:pt idx="42">
                  <c:v>36.0055833689566</c:v>
                </c:pt>
                <c:pt idx="43">
                  <c:v>35.807597368318703</c:v>
                </c:pt>
                <c:pt idx="44">
                  <c:v>35.609703768275899</c:v>
                </c:pt>
                <c:pt idx="45">
                  <c:v>35.411906689598098</c:v>
                </c:pt>
                <c:pt idx="46">
                  <c:v>35.214210425433997</c:v>
                </c:pt>
                <c:pt idx="47">
                  <c:v>35.016619447076302</c:v>
                </c:pt>
                <c:pt idx="48">
                  <c:v>34.819138410571</c:v>
                </c:pt>
                <c:pt idx="49">
                  <c:v>34.621772162851698</c:v>
                </c:pt>
                <c:pt idx="50">
                  <c:v>34.424525748055999</c:v>
                </c:pt>
                <c:pt idx="51">
                  <c:v>34.227404414121096</c:v>
                </c:pt>
                <c:pt idx="52">
                  <c:v>34.030413619412698</c:v>
                </c:pt>
                <c:pt idx="53">
                  <c:v>33.8335590392429</c:v>
                </c:pt>
                <c:pt idx="54">
                  <c:v>33.636846572351502</c:v>
                </c:pt>
                <c:pt idx="55">
                  <c:v>33.440282347800299</c:v>
                </c:pt>
                <c:pt idx="56">
                  <c:v>33.243872731232003</c:v>
                </c:pt>
                <c:pt idx="57">
                  <c:v>33.0476243318531</c:v>
                </c:pt>
                <c:pt idx="58">
                  <c:v>32.851544008296003</c:v>
                </c:pt>
                <c:pt idx="59">
                  <c:v>32.655638875607899</c:v>
                </c:pt>
                <c:pt idx="60">
                  <c:v>32.459916311080399</c:v>
                </c:pt>
                <c:pt idx="61">
                  <c:v>32.264383960169503</c:v>
                </c:pt>
                <c:pt idx="62">
                  <c:v>32.069049742740603</c:v>
                </c:pt>
                <c:pt idx="63">
                  <c:v>31.873921857933201</c:v>
                </c:pt>
                <c:pt idx="64">
                  <c:v>31.6790087897995</c:v>
                </c:pt>
                <c:pt idx="65">
                  <c:v>31.484319311734598</c:v>
                </c:pt>
                <c:pt idx="66">
                  <c:v>31.289862491099399</c:v>
                </c:pt>
                <c:pt idx="67">
                  <c:v>31.095647692648502</c:v>
                </c:pt>
                <c:pt idx="68">
                  <c:v>30.901684581838499</c:v>
                </c:pt>
                <c:pt idx="69">
                  <c:v>30.707983127317299</c:v>
                </c:pt>
                <c:pt idx="70">
                  <c:v>30.514553602691102</c:v>
                </c:pt>
                <c:pt idx="71">
                  <c:v>30.321406587476702</c:v>
                </c:pt>
                <c:pt idx="72">
                  <c:v>30.128552966657001</c:v>
                </c:pt>
                <c:pt idx="73">
                  <c:v>29.9360039301902</c:v>
                </c:pt>
                <c:pt idx="74">
                  <c:v>29.7437709702238</c:v>
                </c:pt>
                <c:pt idx="75">
                  <c:v>29.551865877685</c:v>
                </c:pt>
                <c:pt idx="76">
                  <c:v>29.360300737749</c:v>
                </c:pt>
                <c:pt idx="77">
                  <c:v>29.169087923034201</c:v>
                </c:pt>
                <c:pt idx="78">
                  <c:v>28.9782400857315</c:v>
                </c:pt>
                <c:pt idx="79">
                  <c:v>28.787770147938701</c:v>
                </c:pt>
                <c:pt idx="80">
                  <c:v>28.597691289946901</c:v>
                </c:pt>
                <c:pt idx="81">
                  <c:v>28.408016936623799</c:v>
                </c:pt>
                <c:pt idx="82">
                  <c:v>28.218760741347701</c:v>
                </c:pt>
                <c:pt idx="83">
                  <c:v>28.029936568270699</c:v>
                </c:pt>
                <c:pt idx="84">
                  <c:v>27.8415584715272</c:v>
                </c:pt>
                <c:pt idx="85">
                  <c:v>27.653640672081998</c:v>
                </c:pt>
                <c:pt idx="86">
                  <c:v>27.466197531876102</c:v>
                </c:pt>
                <c:pt idx="87">
                  <c:v>27.279243525285199</c:v>
                </c:pt>
                <c:pt idx="88">
                  <c:v>27.092793207470901</c:v>
                </c:pt>
                <c:pt idx="89">
                  <c:v>26.906861179257799</c:v>
                </c:pt>
                <c:pt idx="90">
                  <c:v>26.7214620498976</c:v>
                </c:pt>
                <c:pt idx="91">
                  <c:v>26.536610395270301</c:v>
                </c:pt>
                <c:pt idx="92">
                  <c:v>26.352320713741701</c:v>
                </c:pt>
                <c:pt idx="93">
                  <c:v>26.168607378069002</c:v>
                </c:pt>
                <c:pt idx="94">
                  <c:v>25.985484584160599</c:v>
                </c:pt>
                <c:pt idx="95">
                  <c:v>25.802966296046801</c:v>
                </c:pt>
                <c:pt idx="96">
                  <c:v>25.621066188216499</c:v>
                </c:pt>
                <c:pt idx="97">
                  <c:v>25.439797583204001</c:v>
                </c:pt>
                <c:pt idx="98">
                  <c:v>25.259173387450101</c:v>
                </c:pt>
                <c:pt idx="99">
                  <c:v>25.079206022972102</c:v>
                </c:pt>
                <c:pt idx="100">
                  <c:v>24.899907356326999</c:v>
                </c:pt>
                <c:pt idx="101">
                  <c:v>24.721288624627</c:v>
                </c:pt>
                <c:pt idx="102">
                  <c:v>24.5433603596212</c:v>
                </c:pt>
                <c:pt idx="103">
                  <c:v>24.366132308498401</c:v>
                </c:pt>
                <c:pt idx="104">
                  <c:v>24.1896133538939</c:v>
                </c:pt>
                <c:pt idx="105">
                  <c:v>24.0138114314597</c:v>
                </c:pt>
                <c:pt idx="106">
                  <c:v>23.838733447220601</c:v>
                </c:pt>
                <c:pt idx="107">
                  <c:v>23.6643851935182</c:v>
                </c:pt>
                <c:pt idx="108">
                  <c:v>23.4907712659891</c:v>
                </c:pt>
                <c:pt idx="109">
                  <c:v>23.317894980062199</c:v>
                </c:pt>
                <c:pt idx="110">
                  <c:v>23.1457582896326</c:v>
                </c:pt>
                <c:pt idx="111">
                  <c:v>22.9743617072738</c:v>
                </c:pt>
                <c:pt idx="112">
                  <c:v>22.803704227208399</c:v>
                </c:pt>
                <c:pt idx="113">
                  <c:v>22.633783251508799</c:v>
                </c:pt>
                <c:pt idx="114">
                  <c:v>22.464594521404699</c:v>
                </c:pt>
                <c:pt idx="115">
                  <c:v>22.296132052145499</c:v>
                </c:pt>
                <c:pt idx="116">
                  <c:v>22.128388075310401</c:v>
                </c:pt>
                <c:pt idx="117">
                  <c:v>21.961352986657001</c:v>
                </c:pt>
                <c:pt idx="118">
                  <c:v>21.795015302286799</c:v>
                </c:pt>
                <c:pt idx="119">
                  <c:v>21.6293616222361</c:v>
                </c:pt>
                <c:pt idx="120">
                  <c:v>21.4643766037563</c:v>
                </c:pt>
                <c:pt idx="121">
                  <c:v>21.300042944279799</c:v>
                </c:pt>
                <c:pt idx="122">
                  <c:v>21.136341373880001</c:v>
                </c:pt>
                <c:pt idx="123">
                  <c:v>20.9732506599846</c:v>
                </c:pt>
                <c:pt idx="124">
                  <c:v>20.810747622550998</c:v>
                </c:pt>
                <c:pt idx="125">
                  <c:v>20.648807160935299</c:v>
                </c:pt>
                <c:pt idx="126">
                  <c:v>20.4874022936561</c:v>
                </c:pt>
                <c:pt idx="127">
                  <c:v>20.3265042096277</c:v>
                </c:pt>
                <c:pt idx="128">
                  <c:v>20.1660823318804</c:v>
                </c:pt>
                <c:pt idx="129">
                  <c:v>20.006104393741602</c:v>
                </c:pt>
                <c:pt idx="130">
                  <c:v>19.846536526589102</c:v>
                </c:pt>
                <c:pt idx="131">
                  <c:v>19.687343359568501</c:v>
                </c:pt>
                <c:pt idx="132">
                  <c:v>19.528488130224801</c:v>
                </c:pt>
                <c:pt idx="133">
                  <c:v>19.369932805651398</c:v>
                </c:pt>
                <c:pt idx="134">
                  <c:v>19.2116382137038</c:v>
                </c:pt>
                <c:pt idx="135">
                  <c:v>19.053564182485999</c:v>
                </c:pt>
                <c:pt idx="136">
                  <c:v>18.895669688387802</c:v>
                </c:pt>
                <c:pt idx="137">
                  <c:v>18.737913010416602</c:v>
                </c:pt>
                <c:pt idx="138">
                  <c:v>18.5802518905185</c:v>
                </c:pt>
                <c:pt idx="139">
                  <c:v>18.422643698010699</c:v>
                </c:pt>
                <c:pt idx="140">
                  <c:v>18.265045597071101</c:v>
                </c:pt>
                <c:pt idx="141">
                  <c:v>18.107414716032501</c:v>
                </c:pt>
                <c:pt idx="142">
                  <c:v>17.949708316951799</c:v>
                </c:pt>
                <c:pt idx="143">
                  <c:v>17.791883963967599</c:v>
                </c:pt>
                <c:pt idx="144">
                  <c:v>17.6338996894881</c:v>
                </c:pt>
                <c:pt idx="145">
                  <c:v>17.475714156353899</c:v>
                </c:pt>
                <c:pt idx="146">
                  <c:v>17.317286814906101</c:v>
                </c:pt>
                <c:pt idx="147">
                  <c:v>17.158578054088402</c:v>
                </c:pt>
                <c:pt idx="148">
                  <c:v>16.999549344764802</c:v>
                </c:pt>
                <c:pt idx="149">
                  <c:v>16.8401633747844</c:v>
                </c:pt>
                <c:pt idx="150">
                  <c:v>16.6803841747573</c:v>
                </c:pt>
                <c:pt idx="151">
                  <c:v>16.5201772332579</c:v>
                </c:pt>
                <c:pt idx="152">
                  <c:v>16.359509601626101</c:v>
                </c:pt>
                <c:pt idx="153">
                  <c:v>16.1983499871932</c:v>
                </c:pt>
                <c:pt idx="154">
                  <c:v>16.036668834307001</c:v>
                </c:pt>
                <c:pt idx="155">
                  <c:v>15.8744383939757</c:v>
                </c:pt>
                <c:pt idx="156">
                  <c:v>15.711632780600301</c:v>
                </c:pt>
                <c:pt idx="157">
                  <c:v>15.5482280166847</c:v>
                </c:pt>
                <c:pt idx="158">
                  <c:v>15.3842020656498</c:v>
                </c:pt>
                <c:pt idx="159">
                  <c:v>15.219534852131501</c:v>
                </c:pt>
                <c:pt idx="160">
                  <c:v>15.054208271414799</c:v>
                </c:pt>
                <c:pt idx="161">
                  <c:v>14.888206187237</c:v>
                </c:pt>
                <c:pt idx="162">
                  <c:v>14.721514419129001</c:v>
                </c:pt>
                <c:pt idx="163">
                  <c:v>14.554120719841301</c:v>
                </c:pt>
                <c:pt idx="164">
                  <c:v>14.3860147433981</c:v>
                </c:pt>
                <c:pt idx="165">
                  <c:v>14.2171880045234</c:v>
                </c:pt>
                <c:pt idx="166">
                  <c:v>14.0476338303431</c:v>
                </c:pt>
                <c:pt idx="167">
                  <c:v>13.877347304947699</c:v>
                </c:pt>
                <c:pt idx="168">
                  <c:v>13.706325207948099</c:v>
                </c:pt>
                <c:pt idx="169">
                  <c:v>13.534565947172</c:v>
                </c:pt>
                <c:pt idx="170">
                  <c:v>13.3620694873443</c:v>
                </c:pt>
                <c:pt idx="171">
                  <c:v>13.188837274702101</c:v>
                </c:pt>
                <c:pt idx="172">
                  <c:v>13.0148721584544</c:v>
                </c:pt>
                <c:pt idx="173">
                  <c:v>12.840178310205101</c:v>
                </c:pt>
                <c:pt idx="174">
                  <c:v>12.6647611417769</c:v>
                </c:pt>
                <c:pt idx="175">
                  <c:v>12.4886272220752</c:v>
                </c:pt>
                <c:pt idx="176">
                  <c:v>12.3117841937037</c:v>
                </c:pt>
                <c:pt idx="177">
                  <c:v>12.1342406899614</c:v>
                </c:pt>
                <c:pt idx="178">
                  <c:v>11.956006252661499</c:v>
                </c:pt>
                <c:pt idx="179">
                  <c:v>11.7770912511484</c:v>
                </c:pt>
                <c:pt idx="180">
                  <c:v>11.5975068032423</c:v>
                </c:pt>
                <c:pt idx="181">
                  <c:v>11.417264698173501</c:v>
                </c:pt>
                <c:pt idx="182">
                  <c:v>11.2363773219758</c:v>
                </c:pt>
                <c:pt idx="183">
                  <c:v>11.0548575856184</c:v>
                </c:pt>
                <c:pt idx="184">
                  <c:v>10.8727188560195</c:v>
                </c:pt>
                <c:pt idx="185">
                  <c:v>10.689974890241199</c:v>
                </c:pt>
                <c:pt idx="186">
                  <c:v>10.506639772918099</c:v>
                </c:pt>
                <c:pt idx="187">
                  <c:v>10.322727856951399</c:v>
                </c:pt>
                <c:pt idx="188">
                  <c:v>10.138253707829399</c:v>
                </c:pt>
                <c:pt idx="189">
                  <c:v>9.9532320511924208</c:v>
                </c:pt>
                <c:pt idx="190">
                  <c:v>9.7676777240050008</c:v>
                </c:pt>
                <c:pt idx="191">
                  <c:v>9.5816056291115803</c:v>
                </c:pt>
                <c:pt idx="192">
                  <c:v>9.3950306932277794</c:v>
                </c:pt>
                <c:pt idx="193">
                  <c:v>9.2079678281295294</c:v>
                </c:pt>
                <c:pt idx="194">
                  <c:v>9.0204318953152196</c:v>
                </c:pt>
                <c:pt idx="195">
                  <c:v>8.83243767362395</c:v>
                </c:pt>
                <c:pt idx="196">
                  <c:v>8.6439998299766607</c:v>
                </c:pt>
                <c:pt idx="197">
                  <c:v>8.4551328930907594</c:v>
                </c:pt>
                <c:pt idx="198">
                  <c:v>8.2658512298296998</c:v>
                </c:pt>
                <c:pt idx="199">
                  <c:v>8.0761690244059103</c:v>
                </c:pt>
                <c:pt idx="200">
                  <c:v>7.8861002600464802</c:v>
                </c:pt>
                <c:pt idx="201">
                  <c:v>7.69565870296071</c:v>
                </c:pt>
                <c:pt idx="202">
                  <c:v>7.5048578886983304</c:v>
                </c:pt>
                <c:pt idx="203">
                  <c:v>7.3137111105607904</c:v>
                </c:pt>
                <c:pt idx="204">
                  <c:v>7.1222314099997801</c:v>
                </c:pt>
                <c:pt idx="205">
                  <c:v>6.9304315688642797</c:v>
                </c:pt>
                <c:pt idx="206">
                  <c:v>6.7383241033527499</c:v>
                </c:pt>
                <c:pt idx="207">
                  <c:v>6.5459212595954996</c:v>
                </c:pt>
                <c:pt idx="208">
                  <c:v>6.3532350106607103</c:v>
                </c:pt>
                <c:pt idx="209">
                  <c:v>6.16027705493073</c:v>
                </c:pt>
                <c:pt idx="210">
                  <c:v>5.9670588157181701</c:v>
                </c:pt>
                <c:pt idx="211">
                  <c:v>5.7735914420240304</c:v>
                </c:pt>
                <c:pt idx="212">
                  <c:v>5.5798858102600599</c:v>
                </c:pt>
                <c:pt idx="213">
                  <c:v>5.3859525270062596</c:v>
                </c:pt>
                <c:pt idx="214">
                  <c:v>5.1918019325390699</c:v>
                </c:pt>
                <c:pt idx="215">
                  <c:v>4.99744410512562</c:v>
                </c:pt>
                <c:pt idx="216">
                  <c:v>4.8028888660074003</c:v>
                </c:pt>
                <c:pt idx="217">
                  <c:v>4.6081457849657399</c:v>
                </c:pt>
                <c:pt idx="218">
                  <c:v>4.4132241864603898</c:v>
                </c:pt>
                <c:pt idx="219">
                  <c:v>4.2181331561712403</c:v>
                </c:pt>
                <c:pt idx="220">
                  <c:v>4.0228815479637596</c:v>
                </c:pt>
                <c:pt idx="221">
                  <c:v>3.82747799130567</c:v>
                </c:pt>
                <c:pt idx="222">
                  <c:v>3.63193089874227</c:v>
                </c:pt>
                <c:pt idx="223">
                  <c:v>3.4362484738771899</c:v>
                </c:pt>
                <c:pt idx="224">
                  <c:v>3.24043871940684</c:v>
                </c:pt>
                <c:pt idx="225">
                  <c:v>3.0445094453336901</c:v>
                </c:pt>
                <c:pt idx="226">
                  <c:v>2.8484682773522101</c:v>
                </c:pt>
                <c:pt idx="227">
                  <c:v>2.6523226652305101</c:v>
                </c:pt>
                <c:pt idx="228">
                  <c:v>2.4560798913515298</c:v>
                </c:pt>
                <c:pt idx="229">
                  <c:v>2.2597470791850802</c:v>
                </c:pt>
                <c:pt idx="230">
                  <c:v>2.0633312018053598</c:v>
                </c:pt>
                <c:pt idx="231">
                  <c:v>1.86683909033836</c:v>
                </c:pt>
                <c:pt idx="232">
                  <c:v>1.67027744234864</c:v>
                </c:pt>
                <c:pt idx="233">
                  <c:v>1.4736528301613201</c:v>
                </c:pt>
                <c:pt idx="234">
                  <c:v>1.2769717090380499</c:v>
                </c:pt>
                <c:pt idx="235">
                  <c:v>1.0802404252120199</c:v>
                </c:pt>
                <c:pt idx="236">
                  <c:v>0.88346522378009895</c:v>
                </c:pt>
                <c:pt idx="237">
                  <c:v>0.68665225639039196</c:v>
                </c:pt>
                <c:pt idx="238">
                  <c:v>0.48980758869907098</c:v>
                </c:pt>
                <c:pt idx="239">
                  <c:v>0.29293720760775399</c:v>
                </c:pt>
                <c:pt idx="240">
                  <c:v>9.6047028202203705E-2</c:v>
                </c:pt>
                <c:pt idx="241">
                  <c:v>-0.100857099578488</c:v>
                </c:pt>
                <c:pt idx="242">
                  <c:v>-0.29776938463666403</c:v>
                </c:pt>
                <c:pt idx="243">
                  <c:v>-0.49468408877207098</c:v>
                </c:pt>
                <c:pt idx="244">
                  <c:v>-0.69159552111706302</c:v>
                </c:pt>
                <c:pt idx="245">
                  <c:v>-0.88849803304309305</c:v>
                </c:pt>
                <c:pt idx="246">
                  <c:v>-1.08538601355796</c:v>
                </c:pt>
                <c:pt idx="247">
                  <c:v>-1.28225388519509</c:v>
                </c:pt>
                <c:pt idx="248">
                  <c:v>-1.4790961005412699</c:v>
                </c:pt>
                <c:pt idx="249">
                  <c:v>-1.67590713937139</c:v>
                </c:pt>
                <c:pt idx="250">
                  <c:v>-1.87268150650668</c:v>
                </c:pt>
                <c:pt idx="251">
                  <c:v>-2.0694137304622799</c:v>
                </c:pt>
                <c:pt idx="252">
                  <c:v>-2.2660983628796401</c:v>
                </c:pt>
                <c:pt idx="253">
                  <c:v>-2.4627299789794899</c:v>
                </c:pt>
                <c:pt idx="254">
                  <c:v>-2.6593031789999499</c:v>
                </c:pt>
                <c:pt idx="255">
                  <c:v>-2.8558125907201202</c:v>
                </c:pt>
                <c:pt idx="256">
                  <c:v>-3.0522528733143401</c:v>
                </c:pt>
                <c:pt idx="257">
                  <c:v>-3.2486187224721101</c:v>
                </c:pt>
                <c:pt idx="258">
                  <c:v>-3.4449048770595398</c:v>
                </c:pt>
                <c:pt idx="259">
                  <c:v>-3.6411061274051502</c:v>
                </c:pt>
                <c:pt idx="260">
                  <c:v>-3.8372173253955002</c:v>
                </c:pt>
                <c:pt idx="261">
                  <c:v>-4.0332333965155804</c:v>
                </c:pt>
                <c:pt idx="262">
                  <c:v>-4.2291493540559202</c:v>
                </c:pt>
                <c:pt idx="263">
                  <c:v>-4.4249603157413597</c:v>
                </c:pt>
                <c:pt idx="264">
                  <c:v>-4.6206615228625898</c:v>
                </c:pt>
                <c:pt idx="265">
                  <c:v>-4.8162483623794401</c:v>
                </c:pt>
                <c:pt idx="266">
                  <c:v>-5.0117163920012198</c:v>
                </c:pt>
                <c:pt idx="267">
                  <c:v>-5.2070613688347898</c:v>
                </c:pt>
                <c:pt idx="268">
                  <c:v>-5.4022792815926897</c:v>
                </c:pt>
                <c:pt idx="269">
                  <c:v>-5.5973663870652999</c:v>
                </c:pt>
                <c:pt idx="270">
                  <c:v>-5.7923192509056101</c:v>
                </c:pt>
                <c:pt idx="271">
                  <c:v>-5.9871347933310002</c:v>
                </c:pt>
                <c:pt idx="272">
                  <c:v>-6.1818103401838602</c:v>
                </c:pt>
                <c:pt idx="273">
                  <c:v>-6.3763436796653901</c:v>
                </c:pt>
                <c:pt idx="274">
                  <c:v>-6.5707331254845096</c:v>
                </c:pt>
                <c:pt idx="275">
                  <c:v>-6.7649775868080697</c:v>
                </c:pt>
                <c:pt idx="276">
                  <c:v>-6.9590766456552604</c:v>
                </c:pt>
                <c:pt idx="277">
                  <c:v>-7.1530306424395302</c:v>
                </c:pt>
                <c:pt idx="278">
                  <c:v>-7.3468407702403802</c:v>
                </c:pt>
                <c:pt idx="279">
                  <c:v>-7.5405091786696001</c:v>
                </c:pt>
                <c:pt idx="280">
                  <c:v>-7.7340390879864103</c:v>
                </c:pt>
                <c:pt idx="281">
                  <c:v>-7.9274349144191802</c:v>
                </c:pt>
                <c:pt idx="282">
                  <c:v>-8.1207024074807705</c:v>
                </c:pt>
                <c:pt idx="283">
                  <c:v>-8.3138488003380893</c:v>
                </c:pt>
                <c:pt idx="284">
                  <c:v>-8.5068829741180902</c:v>
                </c:pt>
                <c:pt idx="285">
                  <c:v>-8.6998156372795705</c:v>
                </c:pt>
                <c:pt idx="286">
                  <c:v>-8.8926595211051502</c:v>
                </c:pt>
                <c:pt idx="287">
                  <c:v>-9.0854295924534902</c:v>
                </c:pt>
                <c:pt idx="288">
                  <c:v>-9.2781432850045302</c:v>
                </c:pt>
                <c:pt idx="289">
                  <c:v>-9.4708207501092794</c:v>
                </c:pt>
                <c:pt idx="290">
                  <c:v>-9.6634851285605308</c:v>
                </c:pt>
                <c:pt idx="291">
                  <c:v>-9.8561628444639506</c:v>
                </c:pt>
                <c:pt idx="292">
                  <c:v>-10.0488839224238</c:v>
                </c:pt>
                <c:pt idx="293">
                  <c:v>-10.241682329257699</c:v>
                </c:pt>
                <c:pt idx="294">
                  <c:v>-10.4345963413048</c:v>
                </c:pt>
                <c:pt idx="295">
                  <c:v>-10.6276689383348</c:v>
                </c:pt>
                <c:pt idx="296">
                  <c:v>-10.8209482249459</c:v>
                </c:pt>
                <c:pt idx="297">
                  <c:v>-11.0144878800882</c:v>
                </c:pt>
                <c:pt idx="298">
                  <c:v>-11.208347635022299</c:v>
                </c:pt>
                <c:pt idx="299">
                  <c:v>-11.4025937799197</c:v>
                </c:pt>
                <c:pt idx="300">
                  <c:v>-11.5972996985597</c:v>
                </c:pt>
                <c:pt idx="301">
                  <c:v>-11.792546430231701</c:v>
                </c:pt>
                <c:pt idx="302">
                  <c:v>-11.9884232573564</c:v>
                </c:pt>
                <c:pt idx="303">
                  <c:v>-12.1850283162913</c:v>
                </c:pt>
                <c:pt idx="304">
                  <c:v>-12.3824692281606</c:v>
                </c:pt>
                <c:pt idx="305">
                  <c:v>-12.580863745123001</c:v>
                </c:pt>
                <c:pt idx="306">
                  <c:v>-12.7803404063737</c:v>
                </c:pt>
                <c:pt idx="307">
                  <c:v>-12.9810391966903</c:v>
                </c:pt>
                <c:pt idx="308">
                  <c:v>-13.183112198405199</c:v>
                </c:pt>
                <c:pt idx="309">
                  <c:v>-13.386724226004899</c:v>
                </c:pt>
                <c:pt idx="310">
                  <c:v>-13.5920534301945</c:v>
                </c:pt>
                <c:pt idx="311">
                  <c:v>-13.799291856159</c:v>
                </c:pt>
                <c:pt idx="312">
                  <c:v>-14.0086459380378</c:v>
                </c:pt>
                <c:pt idx="313">
                  <c:v>-14.2203369092715</c:v>
                </c:pt>
                <c:pt idx="314">
                  <c:v>-14.4346011056685</c:v>
                </c:pt>
                <c:pt idx="315">
                  <c:v>-14.6516901357717</c:v>
                </c:pt>
                <c:pt idx="316">
                  <c:v>-14.8718708905248</c:v>
                </c:pt>
                <c:pt idx="317">
                  <c:v>-15.0954253627279</c:v>
                </c:pt>
                <c:pt idx="318">
                  <c:v>-15.322650245106001</c:v>
                </c:pt>
                <c:pt idx="319">
                  <c:v>-15.553856275719999</c:v>
                </c:pt>
                <c:pt idx="320">
                  <c:v>-15.789367300037</c:v>
                </c:pt>
                <c:pt idx="321">
                  <c:v>-16.029519020926301</c:v>
                </c:pt>
                <c:pt idx="322">
                  <c:v>-16.274657411827999</c:v>
                </c:pt>
                <c:pt idx="323">
                  <c:v>-16.525136773853401</c:v>
                </c:pt>
                <c:pt idx="324">
                  <c:v>-16.781317425288901</c:v>
                </c:pt>
                <c:pt idx="325">
                  <c:v>-17.043563021937299</c:v>
                </c:pt>
                <c:pt idx="326">
                  <c:v>-17.3122375187349</c:v>
                </c:pt>
                <c:pt idx="327">
                  <c:v>-17.587701796978799</c:v>
                </c:pt>
                <c:pt idx="328">
                  <c:v>-17.8703099969268</c:v>
                </c:pt>
                <c:pt idx="329">
                  <c:v>-18.160405611944199</c:v>
                </c:pt>
                <c:pt idx="330">
                  <c:v>-18.458317416567901</c:v>
                </c:pt>
                <c:pt idx="331">
                  <c:v>-18.764355316403201</c:v>
                </c:pt>
                <c:pt idx="332">
                  <c:v>-19.078806221067801</c:v>
                </c:pt>
                <c:pt idx="333">
                  <c:v>-19.401930051437599</c:v>
                </c:pt>
                <c:pt idx="334">
                  <c:v>-19.733955998309</c:v>
                </c:pt>
                <c:pt idx="335">
                  <c:v>-20.075079149777402</c:v>
                </c:pt>
                <c:pt idx="336">
                  <c:v>-20.425457599616202</c:v>
                </c:pt>
                <c:pt idx="337">
                  <c:v>-20.785210137123201</c:v>
                </c:pt>
                <c:pt idx="338">
                  <c:v>-21.154414601844501</c:v>
                </c:pt>
                <c:pt idx="339">
                  <c:v>-21.533106964190601</c:v>
                </c:pt>
                <c:pt idx="340">
                  <c:v>-21.921281166939401</c:v>
                </c:pt>
                <c:pt idx="341">
                  <c:v>-22.318889734200798</c:v>
                </c:pt>
                <c:pt idx="342">
                  <c:v>-22.725845125741699</c:v>
                </c:pt>
                <c:pt idx="343">
                  <c:v>-23.142021787231101</c:v>
                </c:pt>
                <c:pt idx="344">
                  <c:v>-23.567258822592802</c:v>
                </c:pt>
                <c:pt idx="345">
                  <c:v>-24.0013631949165</c:v>
                </c:pt>
                <c:pt idx="346">
                  <c:v>-24.4441133482343</c:v>
                </c:pt>
                <c:pt idx="347">
                  <c:v>-24.895263133986901</c:v>
                </c:pt>
                <c:pt idx="348">
                  <c:v>-25.354545924008001</c:v>
                </c:pt>
                <c:pt idx="349">
                  <c:v>-25.821678794939999</c:v>
                </c:pt>
                <c:pt idx="350">
                  <c:v>-26.296366677576401</c:v>
                </c:pt>
                <c:pt idx="351">
                  <c:v>-26.778306376188699</c:v>
                </c:pt>
                <c:pt idx="352">
                  <c:v>-27.2671903778939</c:v>
                </c:pt>
                <c:pt idx="353">
                  <c:v>-27.762710388097599</c:v>
                </c:pt>
                <c:pt idx="354">
                  <c:v>-28.264560544564102</c:v>
                </c:pt>
                <c:pt idx="355">
                  <c:v>-28.7724402787948</c:v>
                </c:pt>
                <c:pt idx="356">
                  <c:v>-29.285921038801099</c:v>
                </c:pt>
                <c:pt idx="357">
                  <c:v>-29.804984880428201</c:v>
                </c:pt>
                <c:pt idx="358">
                  <c:v>-30.329231125846999</c:v>
                </c:pt>
                <c:pt idx="359">
                  <c:v>-30.858401606656798</c:v>
                </c:pt>
                <c:pt idx="360">
                  <c:v>-31.3922522978628</c:v>
                </c:pt>
                <c:pt idx="361">
                  <c:v>-31.930554099494401</c:v>
                </c:pt>
                <c:pt idx="362">
                  <c:v>-32.473093351200802</c:v>
                </c:pt>
                <c:pt idx="363">
                  <c:v>-33.019672111848998</c:v>
                </c:pt>
                <c:pt idx="364">
                  <c:v>-33.5701082365049</c:v>
                </c:pt>
                <c:pt idx="365">
                  <c:v>-34.124235282388199</c:v>
                </c:pt>
                <c:pt idx="366">
                  <c:v>-34.681902273620899</c:v>
                </c:pt>
                <c:pt idx="367">
                  <c:v>-35.242973352866102</c:v>
                </c:pt>
                <c:pt idx="368">
                  <c:v>-35.807327345329099</c:v>
                </c:pt>
                <c:pt idx="369">
                  <c:v>-36.374857258290703</c:v>
                </c:pt>
                <c:pt idx="370">
                  <c:v>-36.945469736688302</c:v>
                </c:pt>
                <c:pt idx="371">
                  <c:v>-37.51908449271</c:v>
                </c:pt>
                <c:pt idx="372">
                  <c:v>-38.095633725548097</c:v>
                </c:pt>
                <c:pt idx="373">
                  <c:v>-38.6749468583862</c:v>
                </c:pt>
                <c:pt idx="374">
                  <c:v>-39.2572031018438</c:v>
                </c:pt>
                <c:pt idx="375">
                  <c:v>-39.842259384724201</c:v>
                </c:pt>
                <c:pt idx="376">
                  <c:v>-40.430092274268503</c:v>
                </c:pt>
                <c:pt idx="377">
                  <c:v>-41.020688187060003</c:v>
                </c:pt>
                <c:pt idx="378">
                  <c:v>-41.614042976616702</c:v>
                </c:pt>
                <c:pt idx="379">
                  <c:v>-42.210161575077898</c:v>
                </c:pt>
                <c:pt idx="380">
                  <c:v>-42.809057694364</c:v>
                </c:pt>
                <c:pt idx="381">
                  <c:v>-43.4107535922439</c:v>
                </c:pt>
                <c:pt idx="382">
                  <c:v>-44.015279908944102</c:v>
                </c:pt>
                <c:pt idx="383">
                  <c:v>-44.622675579817802</c:v>
                </c:pt>
                <c:pt idx="384">
                  <c:v>-45.232987830949597</c:v>
                </c:pt>
                <c:pt idx="385">
                  <c:v>-45.846272265124703</c:v>
                </c:pt>
                <c:pt idx="386">
                  <c:v>-46.462503913727502</c:v>
                </c:pt>
                <c:pt idx="387">
                  <c:v>-47.081929807730901</c:v>
                </c:pt>
                <c:pt idx="388">
                  <c:v>-47.704547166319898</c:v>
                </c:pt>
                <c:pt idx="389">
                  <c:v>-48.330448115451603</c:v>
                </c:pt>
                <c:pt idx="390">
                  <c:v>-48.959735336271997</c:v>
                </c:pt>
                <c:pt idx="391">
                  <c:v>-49.592522969718097</c:v>
                </c:pt>
                <c:pt idx="392">
                  <c:v>-50.228937737817503</c:v>
                </c:pt>
                <c:pt idx="393">
                  <c:v>-50.8691203207417</c:v>
                </c:pt>
                <c:pt idx="394">
                  <c:v>-51.513227039006303</c:v>
                </c:pt>
                <c:pt idx="395">
                  <c:v>-52.161394858899101</c:v>
                </c:pt>
                <c:pt idx="396">
                  <c:v>-52.813890742345301</c:v>
                </c:pt>
                <c:pt idx="397">
                  <c:v>-53.470896349775799</c:v>
                </c:pt>
                <c:pt idx="398">
                  <c:v>-54.132656040596501</c:v>
                </c:pt>
                <c:pt idx="399">
                  <c:v>-54.799445665359102</c:v>
                </c:pt>
                <c:pt idx="400">
                  <c:v>-55.471578169784202</c:v>
                </c:pt>
              </c:numCache>
            </c:numRef>
          </c:yVal>
          <c:smooth val="1"/>
          <c:extLst>
            <c:ext xmlns:c16="http://schemas.microsoft.com/office/drawing/2014/chart" uri="{C3380CC4-5D6E-409C-BE32-E72D297353CC}">
              <c16:uniqueId val="{00000001-18A0-4BFF-867D-F0A2D479A385}"/>
            </c:ext>
          </c:extLst>
        </c:ser>
        <c:dLbls>
          <c:showLegendKey val="0"/>
          <c:showVal val="0"/>
          <c:showCatName val="0"/>
          <c:showSerName val="0"/>
          <c:showPercent val="0"/>
          <c:showBubbleSize val="0"/>
        </c:dLbls>
        <c:axId val="53637504"/>
        <c:axId val="53639424"/>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Sheet2!$BD$4:$BD$404</c:f>
              <c:numCache>
                <c:formatCode>0.00</c:formatCode>
                <c:ptCount val="401"/>
                <c:pt idx="0">
                  <c:v>92.330212054710202</c:v>
                </c:pt>
                <c:pt idx="1">
                  <c:v>92.375917356051602</c:v>
                </c:pt>
                <c:pt idx="2">
                  <c:v>92.422862221002603</c:v>
                </c:pt>
                <c:pt idx="3">
                  <c:v>92.4710701054168</c:v>
                </c:pt>
                <c:pt idx="4">
                  <c:v>92.520565033132939</c:v>
                </c:pt>
                <c:pt idx="5">
                  <c:v>92.571371601558411</c:v>
                </c:pt>
                <c:pt idx="6">
                  <c:v>92.623514987059394</c:v>
                </c:pt>
                <c:pt idx="7">
                  <c:v>92.677020950125751</c:v>
                </c:pt>
                <c:pt idx="8">
                  <c:v>92.731915840278631</c:v>
                </c:pt>
                <c:pt idx="9">
                  <c:v>92.788226600683956</c:v>
                </c:pt>
                <c:pt idx="10">
                  <c:v>92.845980772433222</c:v>
                </c:pt>
                <c:pt idx="11">
                  <c:v>92.905206498451108</c:v>
                </c:pt>
                <c:pt idx="12">
                  <c:v>92.96593252698429</c:v>
                </c:pt>
                <c:pt idx="13">
                  <c:v>93.028188214625388</c:v>
                </c:pt>
                <c:pt idx="14">
                  <c:v>93.092003528819404</c:v>
                </c:pt>
                <c:pt idx="15">
                  <c:v>93.157409049799995</c:v>
                </c:pt>
                <c:pt idx="16">
                  <c:v>93.224435971895275</c:v>
                </c:pt>
                <c:pt idx="17">
                  <c:v>93.29311610414274</c:v>
                </c:pt>
                <c:pt idx="18">
                  <c:v>93.363481870144952</c:v>
                </c:pt>
                <c:pt idx="19">
                  <c:v>93.435566307095939</c:v>
                </c:pt>
                <c:pt idx="20">
                  <c:v>93.50940306390207</c:v>
                </c:pt>
                <c:pt idx="21">
                  <c:v>93.585026398316401</c:v>
                </c:pt>
                <c:pt idx="22">
                  <c:v>93.662471173000228</c:v>
                </c:pt>
                <c:pt idx="23">
                  <c:v>93.741772850420304</c:v>
                </c:pt>
                <c:pt idx="24">
                  <c:v>93.822967486483662</c:v>
                </c:pt>
                <c:pt idx="25">
                  <c:v>93.906091722806764</c:v>
                </c:pt>
                <c:pt idx="26">
                  <c:v>93.991182777507973</c:v>
                </c:pt>
                <c:pt idx="27">
                  <c:v>94.078278434407139</c:v>
                </c:pt>
                <c:pt idx="28">
                  <c:v>94.167417030507579</c:v>
                </c:pt>
                <c:pt idx="29">
                  <c:v>94.25863744162919</c:v>
                </c:pt>
                <c:pt idx="30">
                  <c:v>94.351979066053701</c:v>
                </c:pt>
                <c:pt idx="31">
                  <c:v>94.447481806034716</c:v>
                </c:pt>
                <c:pt idx="32">
                  <c:v>94.545186047017111</c:v>
                </c:pt>
                <c:pt idx="33">
                  <c:v>94.645132634402316</c:v>
                </c:pt>
                <c:pt idx="34">
                  <c:v>94.747362847685551</c:v>
                </c:pt>
                <c:pt idx="35">
                  <c:v>94.851918371784222</c:v>
                </c:pt>
                <c:pt idx="36">
                  <c:v>94.958841265365351</c:v>
                </c:pt>
                <c:pt idx="37">
                  <c:v>95.068173925971408</c:v>
                </c:pt>
                <c:pt idx="38">
                  <c:v>95.179959051733775</c:v>
                </c:pt>
                <c:pt idx="39">
                  <c:v>95.294239599453221</c:v>
                </c:pt>
                <c:pt idx="40">
                  <c:v>95.411058738816834</c:v>
                </c:pt>
                <c:pt idx="41">
                  <c:v>95.530459802510364</c:v>
                </c:pt>
                <c:pt idx="42">
                  <c:v>95.652486231975672</c:v>
                </c:pt>
                <c:pt idx="43">
                  <c:v>95.777181518552169</c:v>
                </c:pt>
                <c:pt idx="44">
                  <c:v>95.904589139731698</c:v>
                </c:pt>
                <c:pt idx="45">
                  <c:v>96.034752490246632</c:v>
                </c:pt>
                <c:pt idx="46">
                  <c:v>96.167714807702197</c:v>
                </c:pt>
                <c:pt idx="47">
                  <c:v>96.303519092454295</c:v>
                </c:pt>
                <c:pt idx="48">
                  <c:v>96.442208021427192</c:v>
                </c:pt>
                <c:pt idx="49">
                  <c:v>96.583823855557455</c:v>
                </c:pt>
                <c:pt idx="50">
                  <c:v>96.728408340543766</c:v>
                </c:pt>
                <c:pt idx="51">
                  <c:v>96.876002600578033</c:v>
                </c:pt>
                <c:pt idx="52">
                  <c:v>97.026647024728206</c:v>
                </c:pt>
                <c:pt idx="53">
                  <c:v>97.18038114564132</c:v>
                </c:pt>
                <c:pt idx="54">
                  <c:v>97.337243510234742</c:v>
                </c:pt>
                <c:pt idx="55">
                  <c:v>97.497271542044444</c:v>
                </c:pt>
                <c:pt idx="56">
                  <c:v>97.660501394903775</c:v>
                </c:pt>
                <c:pt idx="57">
                  <c:v>97.826967797631966</c:v>
                </c:pt>
                <c:pt idx="58">
                  <c:v>97.996703889421084</c:v>
                </c:pt>
                <c:pt idx="59">
                  <c:v>98.169741045623098</c:v>
                </c:pt>
                <c:pt idx="60">
                  <c:v>98.346108693655694</c:v>
                </c:pt>
                <c:pt idx="61">
                  <c:v>98.525834118764195</c:v>
                </c:pt>
                <c:pt idx="62">
                  <c:v>98.708942259404665</c:v>
                </c:pt>
                <c:pt idx="63">
                  <c:v>98.895455492040753</c:v>
                </c:pt>
                <c:pt idx="64">
                  <c:v>99.085393405184149</c:v>
                </c:pt>
                <c:pt idx="65">
                  <c:v>99.278772562548127</c:v>
                </c:pt>
                <c:pt idx="66">
                  <c:v>99.475606255232464</c:v>
                </c:pt>
                <c:pt idx="67">
                  <c:v>99.67590424291086</c:v>
                </c:pt>
                <c:pt idx="68">
                  <c:v>99.879672484054709</c:v>
                </c:pt>
                <c:pt idx="69">
                  <c:v>100.08691285529351</c:v>
                </c:pt>
                <c:pt idx="70">
                  <c:v>100.29762286009252</c:v>
                </c:pt>
                <c:pt idx="71">
                  <c:v>100.51179532700895</c:v>
                </c:pt>
                <c:pt idx="72">
                  <c:v>100.72941809788499</c:v>
                </c:pt>
                <c:pt idx="73">
                  <c:v>100.95047370643627</c:v>
                </c:pt>
                <c:pt idx="74">
                  <c:v>101.17493904780673</c:v>
                </c:pt>
                <c:pt idx="75">
                  <c:v>101.40278503977947</c:v>
                </c:pt>
                <c:pt idx="76">
                  <c:v>101.63397627646457</c:v>
                </c:pt>
                <c:pt idx="77">
                  <c:v>101.86847067542026</c:v>
                </c:pt>
                <c:pt idx="78">
                  <c:v>102.10621911931207</c:v>
                </c:pt>
                <c:pt idx="79">
                  <c:v>102.34716509336698</c:v>
                </c:pt>
                <c:pt idx="80">
                  <c:v>102.59124432004228</c:v>
                </c:pt>
                <c:pt idx="81">
                  <c:v>102.83838439249597</c:v>
                </c:pt>
                <c:pt idx="82">
                  <c:v>103.08850440861784</c:v>
                </c:pt>
                <c:pt idx="83">
                  <c:v>103.34151460755793</c:v>
                </c:pt>
                <c:pt idx="84">
                  <c:v>103.5973160108679</c:v>
                </c:pt>
                <c:pt idx="85">
                  <c:v>103.8558000705501</c:v>
                </c:pt>
                <c:pt idx="86">
                  <c:v>104.11684832648702</c:v>
                </c:pt>
                <c:pt idx="87">
                  <c:v>104.38033207589847</c:v>
                </c:pt>
                <c:pt idx="88">
                  <c:v>104.64611205764002</c:v>
                </c:pt>
                <c:pt idx="89">
                  <c:v>104.91403815431599</c:v>
                </c:pt>
                <c:pt idx="90">
                  <c:v>105.18394911532364</c:v>
                </c:pt>
                <c:pt idx="91">
                  <c:v>105.45567230407788</c:v>
                </c:pt>
                <c:pt idx="92">
                  <c:v>105.72902347277437</c:v>
                </c:pt>
                <c:pt idx="93">
                  <c:v>106.00380656813904</c:v>
                </c:pt>
                <c:pt idx="94">
                  <c:v>106.27981357167343</c:v>
                </c:pt>
                <c:pt idx="95">
                  <c:v>106.55682437793868</c:v>
                </c:pt>
                <c:pt idx="96">
                  <c:v>106.83460671442073</c:v>
                </c:pt>
                <c:pt idx="97">
                  <c:v>107.1129161064828</c:v>
                </c:pt>
                <c:pt idx="98">
                  <c:v>107.39149589083554</c:v>
                </c:pt>
                <c:pt idx="99">
                  <c:v>107.67007728083817</c:v>
                </c:pt>
                <c:pt idx="100">
                  <c:v>107.94837948678146</c:v>
                </c:pt>
                <c:pt idx="101">
                  <c:v>108.22610989409682</c:v>
                </c:pt>
                <c:pt idx="102">
                  <c:v>108.50296430218046</c:v>
                </c:pt>
                <c:pt idx="103">
                  <c:v>108.77862722622076</c:v>
                </c:pt>
                <c:pt idx="104">
                  <c:v>109.05277226406804</c:v>
                </c:pt>
                <c:pt idx="105">
                  <c:v>109.32506252979182</c:v>
                </c:pt>
                <c:pt idx="106">
                  <c:v>109.59515115513329</c:v>
                </c:pt>
                <c:pt idx="107">
                  <c:v>109.86268185958222</c:v>
                </c:pt>
                <c:pt idx="108">
                  <c:v>110.12728958929391</c:v>
                </c:pt>
                <c:pt idx="109">
                  <c:v>110.38860122451375</c:v>
                </c:pt>
                <c:pt idx="110">
                  <c:v>110.64623635460642</c:v>
                </c:pt>
                <c:pt idx="111">
                  <c:v>110.89980811919308</c:v>
                </c:pt>
                <c:pt idx="112">
                  <c:v>111.14892411329632</c:v>
                </c:pt>
                <c:pt idx="113">
                  <c:v>111.39318735378123</c:v>
                </c:pt>
                <c:pt idx="114">
                  <c:v>111.63219730377656</c:v>
                </c:pt>
                <c:pt idx="115">
                  <c:v>111.86555095116076</c:v>
                </c:pt>
                <c:pt idx="116">
                  <c:v>112.09284393662494</c:v>
                </c:pt>
                <c:pt idx="117">
                  <c:v>112.31367172627289</c:v>
                </c:pt>
                <c:pt idx="118">
                  <c:v>112.52763082320699</c:v>
                </c:pt>
                <c:pt idx="119">
                  <c:v>112.73432001207644</c:v>
                </c:pt>
                <c:pt idx="120">
                  <c:v>112.93334163014394</c:v>
                </c:pt>
                <c:pt idx="121">
                  <c:v>113.12430285805968</c:v>
                </c:pt>
                <c:pt idx="122">
                  <c:v>113.30681702322556</c:v>
                </c:pt>
                <c:pt idx="123">
                  <c:v>113.48050490839007</c:v>
                </c:pt>
                <c:pt idx="124">
                  <c:v>113.64499605793827</c:v>
                </c:pt>
                <c:pt idx="125">
                  <c:v>113.79993007423373</c:v>
                </c:pt>
                <c:pt idx="126">
                  <c:v>113.94495789633065</c:v>
                </c:pt>
                <c:pt idx="127">
                  <c:v>114.07974305340258</c:v>
                </c:pt>
                <c:pt idx="128">
                  <c:v>114.20396288533099</c:v>
                </c:pt>
                <c:pt idx="129">
                  <c:v>114.31730972305472</c:v>
                </c:pt>
                <c:pt idx="130">
                  <c:v>114.41949202150164</c:v>
                </c:pt>
                <c:pt idx="131">
                  <c:v>114.51023543819991</c:v>
                </c:pt>
                <c:pt idx="132">
                  <c:v>114.58928385099298</c:v>
                </c:pt>
                <c:pt idx="133">
                  <c:v>114.65640030865778</c:v>
                </c:pt>
                <c:pt idx="134">
                  <c:v>114.71136790864081</c:v>
                </c:pt>
                <c:pt idx="135">
                  <c:v>114.75399059658076</c:v>
                </c:pt>
                <c:pt idx="136">
                  <c:v>114.78409388276907</c:v>
                </c:pt>
                <c:pt idx="137">
                  <c:v>114.80152547121277</c:v>
                </c:pt>
                <c:pt idx="138">
                  <c:v>114.80615579749656</c:v>
                </c:pt>
                <c:pt idx="139">
                  <c:v>114.79787847219285</c:v>
                </c:pt>
                <c:pt idx="140">
                  <c:v>114.77661062713584</c:v>
                </c:pt>
                <c:pt idx="141">
                  <c:v>114.74229316245204</c:v>
                </c:pt>
                <c:pt idx="142">
                  <c:v>114.69489089282713</c:v>
                </c:pt>
                <c:pt idx="143">
                  <c:v>114.63439259207948</c:v>
                </c:pt>
                <c:pt idx="144">
                  <c:v>114.56081093570675</c:v>
                </c:pt>
                <c:pt idx="145">
                  <c:v>114.47418234166763</c:v>
                </c:pt>
                <c:pt idx="146">
                  <c:v>114.37456671025654</c:v>
                </c:pt>
                <c:pt idx="147">
                  <c:v>114.26204706452097</c:v>
                </c:pt>
                <c:pt idx="148">
                  <c:v>114.13672909325805</c:v>
                </c:pt>
                <c:pt idx="149">
                  <c:v>113.99874059920566</c:v>
                </c:pt>
                <c:pt idx="150">
                  <c:v>113.84823085561062</c:v>
                </c:pt>
                <c:pt idx="151">
                  <c:v>113.68536987491082</c:v>
                </c:pt>
                <c:pt idx="152">
                  <c:v>113.51034759380221</c:v>
                </c:pt>
                <c:pt idx="153">
                  <c:v>113.32337297947798</c:v>
                </c:pt>
                <c:pt idx="154">
                  <c:v>113.12467306231075</c:v>
                </c:pt>
                <c:pt idx="155">
                  <c:v>112.91449190070891</c:v>
                </c:pt>
                <c:pt idx="156">
                  <c:v>112.69308948429445</c:v>
                </c:pt>
                <c:pt idx="157">
                  <c:v>112.46074058193155</c:v>
                </c:pt>
                <c:pt idx="158">
                  <c:v>112.21773354146558</c:v>
                </c:pt>
                <c:pt idx="159">
                  <c:v>111.96436904831479</c:v>
                </c:pt>
                <c:pt idx="160">
                  <c:v>111.70095885028101</c:v>
                </c:pt>
                <c:pt idx="161">
                  <c:v>111.4278244561127</c:v>
                </c:pt>
                <c:pt idx="162">
                  <c:v>111.14529581545412</c:v>
                </c:pt>
                <c:pt idx="163">
                  <c:v>110.85370998785173</c:v>
                </c:pt>
                <c:pt idx="164">
                  <c:v>110.55340980845504</c:v>
                </c:pt>
                <c:pt idx="165">
                  <c:v>110.2447425579506</c:v>
                </c:pt>
                <c:pt idx="166">
                  <c:v>109.9280586440965</c:v>
                </c:pt>
                <c:pt idx="167">
                  <c:v>109.60371030199077</c:v>
                </c:pt>
                <c:pt idx="168">
                  <c:v>109.27205031990592</c:v>
                </c:pt>
                <c:pt idx="169">
                  <c:v>108.93343079716163</c:v>
                </c:pt>
                <c:pt idx="170">
                  <c:v>108.58820194009083</c:v>
                </c:pt>
                <c:pt idx="171">
                  <c:v>108.23671090168999</c:v>
                </c:pt>
                <c:pt idx="172">
                  <c:v>107.87930067003192</c:v>
                </c:pt>
                <c:pt idx="173">
                  <c:v>107.51630900997728</c:v>
                </c:pt>
                <c:pt idx="174">
                  <c:v>107.14806746214377</c:v>
                </c:pt>
                <c:pt idx="175">
                  <c:v>106.77490040250025</c:v>
                </c:pt>
                <c:pt idx="176">
                  <c:v>106.39712416534546</c:v>
                </c:pt>
                <c:pt idx="177">
                  <c:v>106.0150462318221</c:v>
                </c:pt>
                <c:pt idx="178">
                  <c:v>105.62896448551031</c:v>
                </c:pt>
                <c:pt idx="179">
                  <c:v>105.23916653605166</c:v>
                </c:pt>
                <c:pt idx="180">
                  <c:v>104.84592911118078</c:v>
                </c:pt>
                <c:pt idx="181">
                  <c:v>104.44951751699026</c:v>
                </c:pt>
                <c:pt idx="182">
                  <c:v>104.05018516573942</c:v>
                </c:pt>
                <c:pt idx="183">
                  <c:v>103.64817317003352</c:v>
                </c:pt>
                <c:pt idx="184">
                  <c:v>103.24371000175898</c:v>
                </c:pt>
                <c:pt idx="185">
                  <c:v>102.83701121376259</c:v>
                </c:pt>
                <c:pt idx="186">
                  <c:v>102.42827922190799</c:v>
                </c:pt>
                <c:pt idx="187">
                  <c:v>102.01770314483777</c:v>
                </c:pt>
                <c:pt idx="188">
                  <c:v>101.6054586985109</c:v>
                </c:pt>
                <c:pt idx="189">
                  <c:v>101.19170814237133</c:v>
                </c:pt>
                <c:pt idx="190">
                  <c:v>100.7766002738405</c:v>
                </c:pt>
                <c:pt idx="191">
                  <c:v>100.36027046770195</c:v>
                </c:pt>
                <c:pt idx="192">
                  <c:v>99.942840756869458</c:v>
                </c:pt>
                <c:pt idx="193">
                  <c:v>99.524419950988573</c:v>
                </c:pt>
                <c:pt idx="194">
                  <c:v>99.105103789318775</c:v>
                </c:pt>
                <c:pt idx="195">
                  <c:v>98.684975124373722</c:v>
                </c:pt>
                <c:pt idx="196">
                  <c:v>98.264104132857696</c:v>
                </c:pt>
                <c:pt idx="197">
                  <c:v>97.84254855052113</c:v>
                </c:pt>
                <c:pt idx="198">
                  <c:v>97.420353927670533</c:v>
                </c:pt>
                <c:pt idx="199">
                  <c:v>96.997553902193587</c:v>
                </c:pt>
                <c:pt idx="200">
                  <c:v>96.574170487108844</c:v>
                </c:pt>
                <c:pt idx="201">
                  <c:v>96.150214369803848</c:v>
                </c:pt>
                <c:pt idx="202">
                  <c:v>95.725685220295816</c:v>
                </c:pt>
                <c:pt idx="203">
                  <c:v>95.300572006021611</c:v>
                </c:pt>
                <c:pt idx="204">
                  <c:v>94.874853310843477</c:v>
                </c:pt>
                <c:pt idx="205">
                  <c:v>94.448497656137278</c:v>
                </c:pt>
                <c:pt idx="206">
                  <c:v>94.021463822010332</c:v>
                </c:pt>
                <c:pt idx="207">
                  <c:v>93.593701166875505</c:v>
                </c:pt>
                <c:pt idx="208">
                  <c:v>93.165149943781088</c:v>
                </c:pt>
                <c:pt idx="209">
                  <c:v>92.735741612068011</c:v>
                </c:pt>
                <c:pt idx="210">
                  <c:v>92.305399143088067</c:v>
                </c:pt>
                <c:pt idx="211">
                  <c:v>91.874037318875068</c:v>
                </c:pt>
                <c:pt idx="212">
                  <c:v>91.441563022808893</c:v>
                </c:pt>
                <c:pt idx="213">
                  <c:v>91.007875521454025</c:v>
                </c:pt>
                <c:pt idx="214">
                  <c:v>90.572866736885928</c:v>
                </c:pt>
                <c:pt idx="215">
                  <c:v>90.13642150894421</c:v>
                </c:pt>
                <c:pt idx="216">
                  <c:v>89.698417846963224</c:v>
                </c:pt>
                <c:pt idx="217">
                  <c:v>89.258727170641251</c:v>
                </c:pt>
                <c:pt idx="218">
                  <c:v>88.817214539802677</c:v>
                </c:pt>
                <c:pt idx="219">
                  <c:v>88.373738872900731</c:v>
                </c:pt>
                <c:pt idx="220">
                  <c:v>87.928153154187527</c:v>
                </c:pt>
                <c:pt idx="221">
                  <c:v>87.480304629552379</c:v>
                </c:pt>
                <c:pt idx="222">
                  <c:v>87.030034991096102</c:v>
                </c:pt>
                <c:pt idx="223">
                  <c:v>86.577180550568229</c:v>
                </c:pt>
                <c:pt idx="224">
                  <c:v>86.121572401846947</c:v>
                </c:pt>
                <c:pt idx="225">
                  <c:v>85.66303657269026</c:v>
                </c:pt>
                <c:pt idx="226">
                  <c:v>85.201394166025793</c:v>
                </c:pt>
                <c:pt idx="227">
                  <c:v>84.7364614910868</c:v>
                </c:pt>
                <c:pt idx="228">
                  <c:v>84.268050184731678</c:v>
                </c:pt>
                <c:pt idx="229">
                  <c:v>83.795967323312837</c:v>
                </c:pt>
                <c:pt idx="230">
                  <c:v>83.320015525486014</c:v>
                </c:pt>
                <c:pt idx="231">
                  <c:v>82.839993046371717</c:v>
                </c:pt>
                <c:pt idx="232">
                  <c:v>82.355693863498502</c:v>
                </c:pt>
                <c:pt idx="233">
                  <c:v>81.866907754973937</c:v>
                </c:pt>
                <c:pt idx="234">
                  <c:v>81.37342037034351</c:v>
                </c:pt>
                <c:pt idx="235">
                  <c:v>80.875013294608024</c:v>
                </c:pt>
                <c:pt idx="236">
                  <c:v>80.371464105882822</c:v>
                </c:pt>
                <c:pt idx="237">
                  <c:v>79.862546427188747</c:v>
                </c:pt>
                <c:pt idx="238">
                  <c:v>79.348029972876759</c:v>
                </c:pt>
                <c:pt idx="239">
                  <c:v>78.827680590192116</c:v>
                </c:pt>
                <c:pt idx="240">
                  <c:v>78.301260296494831</c:v>
                </c:pt>
                <c:pt idx="241">
                  <c:v>77.768527312658264</c:v>
                </c:pt>
                <c:pt idx="242">
                  <c:v>77.22923609317661</c:v>
                </c:pt>
                <c:pt idx="243">
                  <c:v>76.683137353517438</c:v>
                </c:pt>
                <c:pt idx="244">
                  <c:v>76.129978095267006</c:v>
                </c:pt>
                <c:pt idx="245">
                  <c:v>75.569501629618983</c:v>
                </c:pt>
                <c:pt idx="246">
                  <c:v>75.001447599773201</c:v>
                </c:pt>
                <c:pt idx="247">
                  <c:v>74.425552002813518</c:v>
                </c:pt>
                <c:pt idx="248">
                  <c:v>73.841547211651744</c:v>
                </c:pt>
                <c:pt idx="249">
                  <c:v>73.249161997629102</c:v>
                </c:pt>
                <c:pt idx="250">
                  <c:v>72.648121554384545</c:v>
                </c:pt>
                <c:pt idx="251">
                  <c:v>72.038147523614327</c:v>
                </c:pt>
                <c:pt idx="252">
                  <c:v>71.418958023348779</c:v>
                </c:pt>
                <c:pt idx="253">
                  <c:v>70.790267679410547</c:v>
                </c:pt>
                <c:pt idx="254">
                  <c:v>70.151787660714135</c:v>
                </c:pt>
                <c:pt idx="255">
                  <c:v>69.503225719097316</c:v>
                </c:pt>
                <c:pt idx="256">
                  <c:v>68.844286234387667</c:v>
                </c:pt>
                <c:pt idx="257">
                  <c:v>68.174670265433335</c:v>
                </c:pt>
                <c:pt idx="258">
                  <c:v>67.494075607842518</c:v>
                </c:pt>
                <c:pt idx="259">
                  <c:v>66.802196859201544</c:v>
                </c:pt>
                <c:pt idx="260">
                  <c:v>66.098725492564057</c:v>
                </c:pt>
                <c:pt idx="261">
                  <c:v>65.38334993902572</c:v>
                </c:pt>
                <c:pt idx="262">
                  <c:v>64.655755680223834</c:v>
                </c:pt>
                <c:pt idx="263">
                  <c:v>63.915625351626275</c:v>
                </c:pt>
                <c:pt idx="264">
                  <c:v>63.162638857496361</c:v>
                </c:pt>
                <c:pt idx="265">
                  <c:v>62.396473498445658</c:v>
                </c:pt>
                <c:pt idx="266">
                  <c:v>61.616804112511971</c:v>
                </c:pt>
                <c:pt idx="267">
                  <c:v>60.823303230719986</c:v>
                </c:pt>
                <c:pt idx="268">
                  <c:v>60.01564124810524</c:v>
                </c:pt>
                <c:pt idx="269">
                  <c:v>59.193486611204222</c:v>
                </c:pt>
                <c:pt idx="270">
                  <c:v>58.356506023028601</c:v>
                </c:pt>
                <c:pt idx="271">
                  <c:v>57.504364666561216</c:v>
                </c:pt>
                <c:pt idx="272">
                  <c:v>56.636726447822639</c:v>
                </c:pt>
                <c:pt idx="273">
                  <c:v>55.753254259566646</c:v>
                </c:pt>
                <c:pt idx="274">
                  <c:v>54.853610266671353</c:v>
                </c:pt>
                <c:pt idx="275">
                  <c:v>53.937456214289796</c:v>
                </c:pt>
                <c:pt idx="276">
                  <c:v>53.00445375982261</c:v>
                </c:pt>
                <c:pt idx="277">
                  <c:v>52.054264829761891</c:v>
                </c:pt>
                <c:pt idx="278">
                  <c:v>51.086552002438907</c:v>
                </c:pt>
                <c:pt idx="279">
                  <c:v>50.100978917681999</c:v>
                </c:pt>
                <c:pt idx="280">
                  <c:v>49.097210714354958</c:v>
                </c:pt>
                <c:pt idx="281">
                  <c:v>48.074914496701751</c:v>
                </c:pt>
                <c:pt idx="282">
                  <c:v>47.033759830369547</c:v>
                </c:pt>
                <c:pt idx="283">
                  <c:v>45.973419268909453</c:v>
                </c:pt>
                <c:pt idx="284">
                  <c:v>44.893568911479974</c:v>
                </c:pt>
                <c:pt idx="285">
                  <c:v>43.793888992376566</c:v>
                </c:pt>
                <c:pt idx="286">
                  <c:v>42.674064502906703</c:v>
                </c:pt>
                <c:pt idx="287">
                  <c:v>41.533785845999688</c:v>
                </c:pt>
                <c:pt idx="288">
                  <c:v>40.372749523798433</c:v>
                </c:pt>
                <c:pt idx="289">
                  <c:v>39.190658858321143</c:v>
                </c:pt>
                <c:pt idx="290">
                  <c:v>37.987224745095858</c:v>
                </c:pt>
                <c:pt idx="291">
                  <c:v>36.762166439477966</c:v>
                </c:pt>
                <c:pt idx="292">
                  <c:v>35.515212375131085</c:v>
                </c:pt>
                <c:pt idx="293">
                  <c:v>34.246101013930314</c:v>
                </c:pt>
                <c:pt idx="294">
                  <c:v>32.954581726239553</c:v>
                </c:pt>
                <c:pt idx="295">
                  <c:v>31.640415700320546</c:v>
                </c:pt>
                <c:pt idx="296">
                  <c:v>30.303376879204592</c:v>
                </c:pt>
                <c:pt idx="297">
                  <c:v>28.943252923158298</c:v>
                </c:pt>
                <c:pt idx="298">
                  <c:v>27.55984619544725</c:v>
                </c:pt>
                <c:pt idx="299">
                  <c:v>26.152974768780268</c:v>
                </c:pt>
                <c:pt idx="300">
                  <c:v>24.722473449433465</c:v>
                </c:pt>
                <c:pt idx="301">
                  <c:v>23.268194815661474</c:v>
                </c:pt>
                <c:pt idx="302">
                  <c:v>21.790010266604611</c:v>
                </c:pt>
                <c:pt idx="303">
                  <c:v>20.287811077497054</c:v>
                </c:pt>
                <c:pt idx="304">
                  <c:v>18.761509456558741</c:v>
                </c:pt>
                <c:pt idx="305">
                  <c:v>17.211039598552446</c:v>
                </c:pt>
                <c:pt idx="306">
                  <c:v>15.636358729574312</c:v>
                </c:pt>
                <c:pt idx="307">
                  <c:v>14.037448137249044</c:v>
                </c:pt>
                <c:pt idx="308">
                  <c:v>12.414314180122972</c:v>
                </c:pt>
                <c:pt idx="309">
                  <c:v>10.766989269687286</c:v>
                </c:pt>
                <c:pt idx="310">
                  <c:v>9.0955328181311188</c:v>
                </c:pt>
                <c:pt idx="311">
                  <c:v>7.400032144634082</c:v>
                </c:pt>
                <c:pt idx="312">
                  <c:v>5.6806033327494845</c:v>
                </c:pt>
                <c:pt idx="313">
                  <c:v>3.937392031234964</c:v>
                </c:pt>
                <c:pt idx="314">
                  <c:v>2.1705741905305445</c:v>
                </c:pt>
                <c:pt idx="315">
                  <c:v>0.38035672701138878</c:v>
                </c:pt>
                <c:pt idx="316">
                  <c:v>-1.4330218928709826</c:v>
                </c:pt>
                <c:pt idx="317">
                  <c:v>-3.269291156383531</c:v>
                </c:pt>
                <c:pt idx="318">
                  <c:v>-5.1281481039112577</c:v>
                </c:pt>
                <c:pt idx="319">
                  <c:v>-7.0092570314050135</c:v>
                </c:pt>
                <c:pt idx="320">
                  <c:v>-8.9122493029819907</c:v>
                </c:pt>
                <c:pt idx="321">
                  <c:v>-10.836723280370677</c:v>
                </c:pt>
                <c:pt idx="322">
                  <c:v>-12.782244375374205</c:v>
                </c:pt>
                <c:pt idx="323">
                  <c:v>-14.748345230911809</c:v>
                </c:pt>
                <c:pt idx="324">
                  <c:v>-16.734526035491456</c:v>
                </c:pt>
                <c:pt idx="325">
                  <c:v>-18.740254975171695</c:v>
                </c:pt>
                <c:pt idx="326">
                  <c:v>-20.764968826187101</c:v>
                </c:pt>
                <c:pt idx="327">
                  <c:v>-22.808073690445838</c:v>
                </c:pt>
                <c:pt idx="328">
                  <c:v>-24.868945875073877</c:v>
                </c:pt>
                <c:pt idx="329">
                  <c:v>-26.946932916082432</c:v>
                </c:pt>
                <c:pt idx="330">
                  <c:v>-29.041354745090729</c:v>
                </c:pt>
                <c:pt idx="331">
                  <c:v>-31.151504996845006</c:v>
                </c:pt>
                <c:pt idx="332">
                  <c:v>-33.276652454066692</c:v>
                </c:pt>
                <c:pt idx="333">
                  <c:v>-35.416042624947323</c:v>
                </c:pt>
                <c:pt idx="334">
                  <c:v>-37.568899447384695</c:v>
                </c:pt>
                <c:pt idx="335">
                  <c:v>-39.734427112877427</c:v>
                </c:pt>
                <c:pt idx="336">
                  <c:v>-41.91181200182217</c:v>
                </c:pt>
                <c:pt idx="337">
                  <c:v>-44.100224720903327</c:v>
                </c:pt>
                <c:pt idx="338">
                  <c:v>-46.298822232167026</c:v>
                </c:pt>
                <c:pt idx="339">
                  <c:v>-48.506750062506285</c:v>
                </c:pt>
                <c:pt idx="340">
                  <c:v>-50.723144581388283</c:v>
                </c:pt>
                <c:pt idx="341">
                  <c:v>-52.947135333950115</c:v>
                </c:pt>
                <c:pt idx="342">
                  <c:v>-55.177847415967477</c:v>
                </c:pt>
                <c:pt idx="343">
                  <c:v>-57.414403876737765</c:v>
                </c:pt>
                <c:pt idx="344">
                  <c:v>-59.655928135563073</c:v>
                </c:pt>
                <c:pt idx="345">
                  <c:v>-61.901546397343765</c:v>
                </c:pt>
                <c:pt idx="346">
                  <c:v>-64.150390052730472</c:v>
                </c:pt>
                <c:pt idx="347">
                  <c:v>-66.401598048386631</c:v>
                </c:pt>
                <c:pt idx="348">
                  <c:v>-68.654319213158885</c:v>
                </c:pt>
                <c:pt idx="349">
                  <c:v>-70.907714526329471</c:v>
                </c:pt>
                <c:pt idx="350">
                  <c:v>-73.160959314651677</c:v>
                </c:pt>
                <c:pt idx="351">
                  <c:v>-75.413245365505503</c:v>
                </c:pt>
                <c:pt idx="352">
                  <c:v>-77.663782944277443</c:v>
                </c:pt>
                <c:pt idx="353">
                  <c:v>-79.911802704925208</c:v>
                </c:pt>
                <c:pt idx="354">
                  <c:v>-82.156557483655092</c:v>
                </c:pt>
                <c:pt idx="355">
                  <c:v>-84.397323966660281</c:v>
                </c:pt>
                <c:pt idx="356">
                  <c:v>-86.633404223979312</c:v>
                </c:pt>
                <c:pt idx="357">
                  <c:v>-88.864127102661826</c:v>
                </c:pt>
                <c:pt idx="358">
                  <c:v>-91.08884947362202</c:v>
                </c:pt>
                <c:pt idx="359">
                  <c:v>-93.30695732773313</c:v>
                </c:pt>
                <c:pt idx="360">
                  <c:v>-95.51786671793684</c:v>
                </c:pt>
                <c:pt idx="361">
                  <c:v>-97.721024545294938</c:v>
                </c:pt>
                <c:pt idx="362">
                  <c:v>-99.915909188092428</c:v>
                </c:pt>
                <c:pt idx="363">
                  <c:v>-102.10203097420202</c:v>
                </c:pt>
                <c:pt idx="364">
                  <c:v>-104.27893249800593</c:v>
                </c:pt>
                <c:pt idx="365">
                  <c:v>-106.44618878416168</c:v>
                </c:pt>
                <c:pt idx="366">
                  <c:v>-108.60340730146493</c:v>
                </c:pt>
                <c:pt idx="367">
                  <c:v>-110.75022783091345</c:v>
                </c:pt>
                <c:pt idx="368">
                  <c:v>-112.8863221928836</c:v>
                </c:pt>
                <c:pt idx="369">
                  <c:v>-115.01139383902688</c:v>
                </c:pt>
                <c:pt idx="370">
                  <c:v>-117.12517731513043</c:v>
                </c:pt>
                <c:pt idx="371">
                  <c:v>-119.22743760171909</c:v>
                </c:pt>
                <c:pt idx="372">
                  <c:v>-121.31796933964114</c:v>
                </c:pt>
                <c:pt idx="373">
                  <c:v>-123.39659594824371</c:v>
                </c:pt>
                <c:pt idx="374">
                  <c:v>-125.46316864405583</c:v>
                </c:pt>
                <c:pt idx="375">
                  <c:v>-127.51756536810285</c:v>
                </c:pt>
                <c:pt idx="376">
                  <c:v>-129.55968963014521</c:v>
                </c:pt>
                <c:pt idx="377">
                  <c:v>-131.58946927820426</c:v>
                </c:pt>
                <c:pt idx="378">
                  <c:v>-133.60685520178629</c:v>
                </c:pt>
                <c:pt idx="379">
                  <c:v>-135.61181997716642</c:v>
                </c:pt>
                <c:pt idx="380">
                  <c:v>-137.60435646307116</c:v>
                </c:pt>
                <c:pt idx="381">
                  <c:v>-139.584476354917</c:v>
                </c:pt>
                <c:pt idx="382">
                  <c:v>-141.55220870568741</c:v>
                </c:pt>
                <c:pt idx="383">
                  <c:v>-143.50759842131509</c:v>
                </c:pt>
                <c:pt idx="384">
                  <c:v>-145.45070473824978</c:v>
                </c:pt>
                <c:pt idx="385">
                  <c:v>-147.38159969067544</c:v>
                </c:pt>
                <c:pt idx="386">
                  <c:v>-149.3003665746046</c:v>
                </c:pt>
                <c:pt idx="387">
                  <c:v>-151.20709841583312</c:v>
                </c:pt>
                <c:pt idx="388">
                  <c:v>-153.10189644848504</c:v>
                </c:pt>
                <c:pt idx="389">
                  <c:v>-154.98486861060996</c:v>
                </c:pt>
                <c:pt idx="390">
                  <c:v>-156.85612806303277</c:v>
                </c:pt>
                <c:pt idx="391">
                  <c:v>-158.71579173737121</c:v>
                </c:pt>
                <c:pt idx="392">
                  <c:v>-160.56397891886922</c:v>
                </c:pt>
                <c:pt idx="393">
                  <c:v>-162.40080986939199</c:v>
                </c:pt>
                <c:pt idx="394">
                  <c:v>-164.22640449564585</c:v>
                </c:pt>
                <c:pt idx="395">
                  <c:v>-166.0408810673776</c:v>
                </c:pt>
                <c:pt idx="396">
                  <c:v>-167.84435498999699</c:v>
                </c:pt>
                <c:pt idx="397">
                  <c:v>-169.6369376357394</c:v>
                </c:pt>
                <c:pt idx="398">
                  <c:v>-171.41873523714776</c:v>
                </c:pt>
                <c:pt idx="399">
                  <c:v>-173.18984784629731</c:v>
                </c:pt>
                <c:pt idx="400">
                  <c:v>-174.95036836281872</c:v>
                </c:pt>
              </c:numCache>
            </c:numRef>
          </c:yVal>
          <c:smooth val="1"/>
          <c:extLst>
            <c:ext xmlns:c16="http://schemas.microsoft.com/office/drawing/2014/chart" uri="{C3380CC4-5D6E-409C-BE32-E72D297353CC}">
              <c16:uniqueId val="{00000002-18A0-4BFF-867D-F0A2D479A385}"/>
            </c:ext>
          </c:extLst>
        </c:ser>
        <c:ser>
          <c:idx val="1"/>
          <c:order val="3"/>
          <c:tx>
            <c:v>Simplis_phase</c:v>
          </c:tx>
          <c:spPr>
            <a:ln>
              <a:solidFill>
                <a:srgbClr val="92D050"/>
              </a:solidFill>
            </a:ln>
          </c:spPr>
          <c:marker>
            <c:symbol val="none"/>
          </c:marker>
          <c:xVal>
            <c:numRef>
              <c:f>Sheet3!$A$3:$A$403</c:f>
              <c:numCache>
                <c:formatCode>General</c:formatCode>
                <c:ptCount val="401"/>
                <c:pt idx="0">
                  <c:v>100</c:v>
                </c:pt>
                <c:pt idx="1">
                  <c:v>102.329299228075</c:v>
                </c:pt>
                <c:pt idx="2">
                  <c:v>104.71285480508899</c:v>
                </c:pt>
                <c:pt idx="3">
                  <c:v>107.15193052376</c:v>
                </c:pt>
                <c:pt idx="4">
                  <c:v>109.647819614318</c:v>
                </c:pt>
                <c:pt idx="5">
                  <c:v>112.201845430196</c:v>
                </c:pt>
                <c:pt idx="6">
                  <c:v>114.815362149688</c:v>
                </c:pt>
                <c:pt idx="7">
                  <c:v>117.489755493952</c:v>
                </c:pt>
                <c:pt idx="8">
                  <c:v>120.226443461741</c:v>
                </c:pt>
                <c:pt idx="9">
                  <c:v>123.026877081238</c:v>
                </c:pt>
                <c:pt idx="10">
                  <c:v>125.892541179416</c:v>
                </c:pt>
                <c:pt idx="11">
                  <c:v>128.824955169313</c:v>
                </c:pt>
                <c:pt idx="12">
                  <c:v>131.82567385563999</c:v>
                </c:pt>
                <c:pt idx="13">
                  <c:v>134.896288259165</c:v>
                </c:pt>
                <c:pt idx="14">
                  <c:v>138.03842646028801</c:v>
                </c:pt>
                <c:pt idx="15">
                  <c:v>141.253754462275</c:v>
                </c:pt>
                <c:pt idx="16">
                  <c:v>144.54397707459199</c:v>
                </c:pt>
                <c:pt idx="17">
                  <c:v>147.91083881681999</c:v>
                </c:pt>
                <c:pt idx="18">
                  <c:v>151.35612484361999</c:v>
                </c:pt>
                <c:pt idx="19">
                  <c:v>154.881661891248</c:v>
                </c:pt>
                <c:pt idx="20">
                  <c:v>158.48931924611099</c:v>
                </c:pt>
                <c:pt idx="21">
                  <c:v>162.18100973589301</c:v>
                </c:pt>
                <c:pt idx="22">
                  <c:v>165.95869074375599</c:v>
                </c:pt>
                <c:pt idx="23">
                  <c:v>169.82436524617401</c:v>
                </c:pt>
                <c:pt idx="24">
                  <c:v>173.78008287493699</c:v>
                </c:pt>
                <c:pt idx="25">
                  <c:v>177.82794100389199</c:v>
                </c:pt>
                <c:pt idx="26">
                  <c:v>181.97008586099801</c:v>
                </c:pt>
                <c:pt idx="27">
                  <c:v>186.208713666286</c:v>
                </c:pt>
                <c:pt idx="28">
                  <c:v>190.54607179632399</c:v>
                </c:pt>
                <c:pt idx="29">
                  <c:v>194.98445997580399</c:v>
                </c:pt>
                <c:pt idx="30">
                  <c:v>199.52623149688699</c:v>
                </c:pt>
                <c:pt idx="31">
                  <c:v>204.17379446695199</c:v>
                </c:pt>
                <c:pt idx="32">
                  <c:v>208.92961308540299</c:v>
                </c:pt>
                <c:pt idx="33">
                  <c:v>213.79620895022299</c:v>
                </c:pt>
                <c:pt idx="34">
                  <c:v>218.77616239495501</c:v>
                </c:pt>
                <c:pt idx="35">
                  <c:v>223.87211385683301</c:v>
                </c:pt>
                <c:pt idx="36">
                  <c:v>229.08676527677699</c:v>
                </c:pt>
                <c:pt idx="37">
                  <c:v>234.422881531992</c:v>
                </c:pt>
                <c:pt idx="38">
                  <c:v>239.88329190194901</c:v>
                </c:pt>
                <c:pt idx="39">
                  <c:v>245.47089156850299</c:v>
                </c:pt>
                <c:pt idx="40">
                  <c:v>251.188643150958</c:v>
                </c:pt>
                <c:pt idx="41">
                  <c:v>257.039578276886</c:v>
                </c:pt>
                <c:pt idx="42">
                  <c:v>263.026799189538</c:v>
                </c:pt>
                <c:pt idx="43">
                  <c:v>269.15348039269099</c:v>
                </c:pt>
                <c:pt idx="44">
                  <c:v>275.42287033381598</c:v>
                </c:pt>
                <c:pt idx="45">
                  <c:v>281.83829312644502</c:v>
                </c:pt>
                <c:pt idx="46">
                  <c:v>288.40315031265999</c:v>
                </c:pt>
                <c:pt idx="47">
                  <c:v>295.12092266663802</c:v>
                </c:pt>
                <c:pt idx="48">
                  <c:v>301.995172040201</c:v>
                </c:pt>
                <c:pt idx="49">
                  <c:v>309.02954325135897</c:v>
                </c:pt>
                <c:pt idx="50">
                  <c:v>316.22776601683699</c:v>
                </c:pt>
                <c:pt idx="51">
                  <c:v>323.59365692962803</c:v>
                </c:pt>
                <c:pt idx="52">
                  <c:v>331.13112148259103</c:v>
                </c:pt>
                <c:pt idx="53">
                  <c:v>338.84415613920203</c:v>
                </c:pt>
                <c:pt idx="54">
                  <c:v>346.73685045253097</c:v>
                </c:pt>
                <c:pt idx="55">
                  <c:v>354.81338923357498</c:v>
                </c:pt>
                <c:pt idx="56">
                  <c:v>363.07805477010101</c:v>
                </c:pt>
                <c:pt idx="57">
                  <c:v>371.53522909717202</c:v>
                </c:pt>
                <c:pt idx="58">
                  <c:v>380.189396320561</c:v>
                </c:pt>
                <c:pt idx="59">
                  <c:v>389.04514499428001</c:v>
                </c:pt>
                <c:pt idx="60">
                  <c:v>398.10717055349699</c:v>
                </c:pt>
                <c:pt idx="61">
                  <c:v>407.38027780411198</c:v>
                </c:pt>
                <c:pt idx="62">
                  <c:v>416.86938347033498</c:v>
                </c:pt>
                <c:pt idx="63">
                  <c:v>426.57951880159197</c:v>
                </c:pt>
                <c:pt idx="64">
                  <c:v>436.51583224016503</c:v>
                </c:pt>
                <c:pt idx="65">
                  <c:v>446.68359215096302</c:v>
                </c:pt>
                <c:pt idx="66">
                  <c:v>457.08818961487498</c:v>
                </c:pt>
                <c:pt idx="67">
                  <c:v>467.73514128719802</c:v>
                </c:pt>
                <c:pt idx="68">
                  <c:v>478.63009232263801</c:v>
                </c:pt>
                <c:pt idx="69">
                  <c:v>489.77881936844602</c:v>
                </c:pt>
                <c:pt idx="70">
                  <c:v>501.18723362727201</c:v>
                </c:pt>
                <c:pt idx="71">
                  <c:v>512.86138399136405</c:v>
                </c:pt>
                <c:pt idx="72">
                  <c:v>524.80746024977202</c:v>
                </c:pt>
                <c:pt idx="73">
                  <c:v>537.03179637025198</c:v>
                </c:pt>
                <c:pt idx="74">
                  <c:v>549.54087385762398</c:v>
                </c:pt>
                <c:pt idx="75">
                  <c:v>562.34132519034904</c:v>
                </c:pt>
                <c:pt idx="76">
                  <c:v>575.43993733715604</c:v>
                </c:pt>
                <c:pt idx="77">
                  <c:v>588.843655355588</c:v>
                </c:pt>
                <c:pt idx="78">
                  <c:v>602.55958607435696</c:v>
                </c:pt>
                <c:pt idx="79">
                  <c:v>616.59500186148205</c:v>
                </c:pt>
                <c:pt idx="80">
                  <c:v>630.957344480193</c:v>
                </c:pt>
                <c:pt idx="81">
                  <c:v>645.65422903465503</c:v>
                </c:pt>
                <c:pt idx="82">
                  <c:v>660.69344800759495</c:v>
                </c:pt>
                <c:pt idx="83">
                  <c:v>676.08297539198099</c:v>
                </c:pt>
                <c:pt idx="84">
                  <c:v>691.83097091893603</c:v>
                </c:pt>
                <c:pt idx="85">
                  <c:v>707.94578438413703</c:v>
                </c:pt>
                <c:pt idx="86">
                  <c:v>724.43596007499002</c:v>
                </c:pt>
                <c:pt idx="87">
                  <c:v>741.31024130091703</c:v>
                </c:pt>
                <c:pt idx="88">
                  <c:v>758.57757502918298</c:v>
                </c:pt>
                <c:pt idx="89">
                  <c:v>776.24711662869095</c:v>
                </c:pt>
                <c:pt idx="90">
                  <c:v>794.32823472428095</c:v>
                </c:pt>
                <c:pt idx="91">
                  <c:v>812.83051616409898</c:v>
                </c:pt>
                <c:pt idx="92">
                  <c:v>831.76377110267094</c:v>
                </c:pt>
                <c:pt idx="93">
                  <c:v>851.13803820237604</c:v>
                </c:pt>
                <c:pt idx="94">
                  <c:v>870.96358995608</c:v>
                </c:pt>
                <c:pt idx="95">
                  <c:v>891.25093813374497</c:v>
                </c:pt>
                <c:pt idx="96">
                  <c:v>912.01083935590896</c:v>
                </c:pt>
                <c:pt idx="97">
                  <c:v>933.25430079699095</c:v>
                </c:pt>
                <c:pt idx="98">
                  <c:v>954.99258602143505</c:v>
                </c:pt>
                <c:pt idx="99">
                  <c:v>977.23722095581002</c:v>
                </c:pt>
                <c:pt idx="100">
                  <c:v>1000</c:v>
                </c:pt>
                <c:pt idx="101">
                  <c:v>1023.29299228075</c:v>
                </c:pt>
                <c:pt idx="102">
                  <c:v>1047.12854805089</c:v>
                </c:pt>
                <c:pt idx="103">
                  <c:v>1071.5193052376001</c:v>
                </c:pt>
                <c:pt idx="104">
                  <c:v>1096.47819614318</c:v>
                </c:pt>
                <c:pt idx="105">
                  <c:v>1122.01845430196</c:v>
                </c:pt>
                <c:pt idx="106">
                  <c:v>1148.1536214968801</c:v>
                </c:pt>
                <c:pt idx="107">
                  <c:v>1174.89755493952</c:v>
                </c:pt>
                <c:pt idx="108">
                  <c:v>1202.26443461741</c:v>
                </c:pt>
                <c:pt idx="109">
                  <c:v>1230.2687708123799</c:v>
                </c:pt>
                <c:pt idx="110">
                  <c:v>1258.92541179416</c:v>
                </c:pt>
                <c:pt idx="111">
                  <c:v>1288.2495516931299</c:v>
                </c:pt>
                <c:pt idx="112">
                  <c:v>1318.2567385564</c:v>
                </c:pt>
                <c:pt idx="113">
                  <c:v>1348.96288259165</c:v>
                </c:pt>
                <c:pt idx="114">
                  <c:v>1380.38426460288</c:v>
                </c:pt>
                <c:pt idx="115">
                  <c:v>1412.5375446227499</c:v>
                </c:pt>
                <c:pt idx="116">
                  <c:v>1445.43977074592</c:v>
                </c:pt>
                <c:pt idx="117">
                  <c:v>1479.1083881682</c:v>
                </c:pt>
                <c:pt idx="118">
                  <c:v>1513.5612484362</c:v>
                </c:pt>
                <c:pt idx="119">
                  <c:v>1548.81661891248</c:v>
                </c:pt>
                <c:pt idx="120">
                  <c:v>1584.8931924611099</c:v>
                </c:pt>
                <c:pt idx="121">
                  <c:v>1621.8100973589201</c:v>
                </c:pt>
                <c:pt idx="122">
                  <c:v>1659.5869074375601</c:v>
                </c:pt>
                <c:pt idx="123">
                  <c:v>1698.2436524617401</c:v>
                </c:pt>
                <c:pt idx="124">
                  <c:v>1737.8008287493701</c:v>
                </c:pt>
                <c:pt idx="125">
                  <c:v>1778.2794100389201</c:v>
                </c:pt>
                <c:pt idx="126">
                  <c:v>1819.7008586099801</c:v>
                </c:pt>
                <c:pt idx="127">
                  <c:v>1862.0871366628601</c:v>
                </c:pt>
                <c:pt idx="128">
                  <c:v>1905.4607179632401</c:v>
                </c:pt>
                <c:pt idx="129">
                  <c:v>1949.84459975804</c:v>
                </c:pt>
                <c:pt idx="130">
                  <c:v>1995.26231496887</c:v>
                </c:pt>
                <c:pt idx="131">
                  <c:v>2041.7379446695199</c:v>
                </c:pt>
                <c:pt idx="132">
                  <c:v>2089.2961308540298</c:v>
                </c:pt>
                <c:pt idx="133">
                  <c:v>2137.9620895022299</c:v>
                </c:pt>
                <c:pt idx="134">
                  <c:v>2187.7616239495501</c:v>
                </c:pt>
                <c:pt idx="135">
                  <c:v>2238.7211385683299</c:v>
                </c:pt>
                <c:pt idx="136">
                  <c:v>2290.8676527677699</c:v>
                </c:pt>
                <c:pt idx="137">
                  <c:v>2344.2288153199202</c:v>
                </c:pt>
                <c:pt idx="138">
                  <c:v>2398.83291901948</c:v>
                </c:pt>
                <c:pt idx="139">
                  <c:v>2454.7089156850202</c:v>
                </c:pt>
                <c:pt idx="140">
                  <c:v>2511.8864315095698</c:v>
                </c:pt>
                <c:pt idx="141">
                  <c:v>2570.39578276886</c:v>
                </c:pt>
                <c:pt idx="142">
                  <c:v>2630.26799189538</c:v>
                </c:pt>
                <c:pt idx="143">
                  <c:v>2691.5348039269102</c:v>
                </c:pt>
                <c:pt idx="144">
                  <c:v>2754.2287033381599</c:v>
                </c:pt>
                <c:pt idx="145">
                  <c:v>2818.3829312644498</c:v>
                </c:pt>
                <c:pt idx="146">
                  <c:v>2884.0315031266</c:v>
                </c:pt>
                <c:pt idx="147">
                  <c:v>2951.2092266663799</c:v>
                </c:pt>
                <c:pt idx="148">
                  <c:v>3019.9517204020099</c:v>
                </c:pt>
                <c:pt idx="149">
                  <c:v>3090.2954325135902</c:v>
                </c:pt>
                <c:pt idx="150">
                  <c:v>3162.2776601683699</c:v>
                </c:pt>
                <c:pt idx="151">
                  <c:v>3235.9365692962801</c:v>
                </c:pt>
                <c:pt idx="152">
                  <c:v>3311.3112148259102</c:v>
                </c:pt>
                <c:pt idx="153">
                  <c:v>3388.44156139202</c:v>
                </c:pt>
                <c:pt idx="154">
                  <c:v>3467.3685045253101</c:v>
                </c:pt>
                <c:pt idx="155">
                  <c:v>3548.1338923357498</c:v>
                </c:pt>
                <c:pt idx="156">
                  <c:v>3630.7805477010102</c:v>
                </c:pt>
                <c:pt idx="157">
                  <c:v>3715.3522909717199</c:v>
                </c:pt>
                <c:pt idx="158">
                  <c:v>3801.8939632056099</c:v>
                </c:pt>
                <c:pt idx="159">
                  <c:v>3890.4514499428001</c:v>
                </c:pt>
                <c:pt idx="160">
                  <c:v>3981.0717055349701</c:v>
                </c:pt>
                <c:pt idx="161">
                  <c:v>4073.8027780411198</c:v>
                </c:pt>
                <c:pt idx="162">
                  <c:v>4168.6938347033501</c:v>
                </c:pt>
                <c:pt idx="163">
                  <c:v>4265.7951880159198</c:v>
                </c:pt>
                <c:pt idx="164">
                  <c:v>4365.1583224016504</c:v>
                </c:pt>
                <c:pt idx="165">
                  <c:v>4466.8359215096198</c:v>
                </c:pt>
                <c:pt idx="166">
                  <c:v>4570.8818961487405</c:v>
                </c:pt>
                <c:pt idx="167">
                  <c:v>4677.3514128719798</c:v>
                </c:pt>
                <c:pt idx="168">
                  <c:v>4786.3009232263803</c:v>
                </c:pt>
                <c:pt idx="169">
                  <c:v>4897.7881936844597</c:v>
                </c:pt>
                <c:pt idx="170">
                  <c:v>5011.8723362727196</c:v>
                </c:pt>
                <c:pt idx="171">
                  <c:v>5128.6138399136398</c:v>
                </c:pt>
                <c:pt idx="172">
                  <c:v>5248.0746024977198</c:v>
                </c:pt>
                <c:pt idx="173">
                  <c:v>5370.3179637025196</c:v>
                </c:pt>
                <c:pt idx="174">
                  <c:v>5495.4087385762396</c:v>
                </c:pt>
                <c:pt idx="175">
                  <c:v>5623.4132519034902</c:v>
                </c:pt>
                <c:pt idx="176">
                  <c:v>5754.3993733715597</c:v>
                </c:pt>
                <c:pt idx="177">
                  <c:v>5888.43655355588</c:v>
                </c:pt>
                <c:pt idx="178">
                  <c:v>6025.5958607435696</c:v>
                </c:pt>
                <c:pt idx="179">
                  <c:v>6165.9500186148198</c:v>
                </c:pt>
                <c:pt idx="180">
                  <c:v>6309.5734448019302</c:v>
                </c:pt>
                <c:pt idx="181">
                  <c:v>6456.5422903465496</c:v>
                </c:pt>
                <c:pt idx="182">
                  <c:v>6606.93448007596</c:v>
                </c:pt>
                <c:pt idx="183">
                  <c:v>6760.8297539198102</c:v>
                </c:pt>
                <c:pt idx="184">
                  <c:v>6918.3097091893596</c:v>
                </c:pt>
                <c:pt idx="185">
                  <c:v>7079.4578438413801</c:v>
                </c:pt>
                <c:pt idx="186">
                  <c:v>7244.3596007499</c:v>
                </c:pt>
                <c:pt idx="187">
                  <c:v>7413.10241300917</c:v>
                </c:pt>
                <c:pt idx="188">
                  <c:v>7585.7757502918303</c:v>
                </c:pt>
                <c:pt idx="189">
                  <c:v>7762.4711662869104</c:v>
                </c:pt>
                <c:pt idx="190">
                  <c:v>7943.2823472428099</c:v>
                </c:pt>
                <c:pt idx="191">
                  <c:v>8128.3051616409903</c:v>
                </c:pt>
                <c:pt idx="192">
                  <c:v>8317.6377110267003</c:v>
                </c:pt>
                <c:pt idx="193">
                  <c:v>8511.3803820237608</c:v>
                </c:pt>
                <c:pt idx="194">
                  <c:v>8709.6358995608007</c:v>
                </c:pt>
                <c:pt idx="195">
                  <c:v>8912.5093813374497</c:v>
                </c:pt>
                <c:pt idx="196">
                  <c:v>9120.1083935590905</c:v>
                </c:pt>
                <c:pt idx="197">
                  <c:v>9332.5430079699108</c:v>
                </c:pt>
                <c:pt idx="198">
                  <c:v>9549.9258602143509</c:v>
                </c:pt>
                <c:pt idx="199">
                  <c:v>9772.3722095580997</c:v>
                </c:pt>
                <c:pt idx="200">
                  <c:v>10000</c:v>
                </c:pt>
                <c:pt idx="201">
                  <c:v>10232.9299228075</c:v>
                </c:pt>
                <c:pt idx="202">
                  <c:v>10471.285480508899</c:v>
                </c:pt>
                <c:pt idx="203">
                  <c:v>10715.193052376</c:v>
                </c:pt>
                <c:pt idx="204">
                  <c:v>10964.7819614318</c:v>
                </c:pt>
                <c:pt idx="205">
                  <c:v>11220.184543019601</c:v>
                </c:pt>
                <c:pt idx="206">
                  <c:v>11481.536214968801</c:v>
                </c:pt>
                <c:pt idx="207">
                  <c:v>11748.9755493952</c:v>
                </c:pt>
                <c:pt idx="208">
                  <c:v>12022.6443461741</c:v>
                </c:pt>
                <c:pt idx="209">
                  <c:v>12302.6877081238</c:v>
                </c:pt>
                <c:pt idx="210">
                  <c:v>12589.2541179416</c:v>
                </c:pt>
                <c:pt idx="211">
                  <c:v>12882.4955169313</c:v>
                </c:pt>
                <c:pt idx="212">
                  <c:v>13182.567385564</c:v>
                </c:pt>
                <c:pt idx="213">
                  <c:v>13489.628825916499</c:v>
                </c:pt>
                <c:pt idx="214">
                  <c:v>13803.842646028799</c:v>
                </c:pt>
                <c:pt idx="215">
                  <c:v>14125.375446227499</c:v>
                </c:pt>
                <c:pt idx="216">
                  <c:v>14454.3977074592</c:v>
                </c:pt>
                <c:pt idx="217">
                  <c:v>14791.083881682</c:v>
                </c:pt>
                <c:pt idx="218">
                  <c:v>15135.612484362</c:v>
                </c:pt>
                <c:pt idx="219">
                  <c:v>15488.1661891248</c:v>
                </c:pt>
                <c:pt idx="220">
                  <c:v>15848.931924611101</c:v>
                </c:pt>
                <c:pt idx="221">
                  <c:v>16218.1009735892</c:v>
                </c:pt>
                <c:pt idx="222">
                  <c:v>16595.869074375601</c:v>
                </c:pt>
                <c:pt idx="223">
                  <c:v>16982.436524617398</c:v>
                </c:pt>
                <c:pt idx="224">
                  <c:v>17378.0082874937</c:v>
                </c:pt>
                <c:pt idx="225">
                  <c:v>17782.794100389201</c:v>
                </c:pt>
                <c:pt idx="226">
                  <c:v>18197.008586099801</c:v>
                </c:pt>
                <c:pt idx="227">
                  <c:v>18620.871366628598</c:v>
                </c:pt>
                <c:pt idx="228">
                  <c:v>19054.607179632399</c:v>
                </c:pt>
                <c:pt idx="229">
                  <c:v>19498.445997580398</c:v>
                </c:pt>
                <c:pt idx="230">
                  <c:v>19952.623149688701</c:v>
                </c:pt>
                <c:pt idx="231">
                  <c:v>20417.379446695199</c:v>
                </c:pt>
                <c:pt idx="232">
                  <c:v>20892.9613085403</c:v>
                </c:pt>
                <c:pt idx="233">
                  <c:v>21379.620895022301</c:v>
                </c:pt>
                <c:pt idx="234">
                  <c:v>21877.616239495499</c:v>
                </c:pt>
                <c:pt idx="235">
                  <c:v>22387.2113856834</c:v>
                </c:pt>
                <c:pt idx="236">
                  <c:v>22908.676527677701</c:v>
                </c:pt>
                <c:pt idx="237">
                  <c:v>23442.288153199199</c:v>
                </c:pt>
                <c:pt idx="238">
                  <c:v>23988.3291901948</c:v>
                </c:pt>
                <c:pt idx="239">
                  <c:v>24547.089156850299</c:v>
                </c:pt>
                <c:pt idx="240">
                  <c:v>25118.8643150957</c:v>
                </c:pt>
                <c:pt idx="241">
                  <c:v>25703.957827688599</c:v>
                </c:pt>
                <c:pt idx="242">
                  <c:v>26302.6799189538</c:v>
                </c:pt>
                <c:pt idx="243">
                  <c:v>26915.348039269102</c:v>
                </c:pt>
                <c:pt idx="244">
                  <c:v>27542.287033381599</c:v>
                </c:pt>
                <c:pt idx="245">
                  <c:v>28183.829312644499</c:v>
                </c:pt>
                <c:pt idx="246">
                  <c:v>28840.315031266</c:v>
                </c:pt>
                <c:pt idx="247">
                  <c:v>29512.0922666638</c:v>
                </c:pt>
                <c:pt idx="248">
                  <c:v>30199.5172040201</c:v>
                </c:pt>
                <c:pt idx="249">
                  <c:v>30902.954325135899</c:v>
                </c:pt>
                <c:pt idx="250">
                  <c:v>31622.776601683701</c:v>
                </c:pt>
                <c:pt idx="251">
                  <c:v>32359.365692962801</c:v>
                </c:pt>
                <c:pt idx="252">
                  <c:v>33113.112148259097</c:v>
                </c:pt>
                <c:pt idx="253">
                  <c:v>33884.415613920202</c:v>
                </c:pt>
                <c:pt idx="254">
                  <c:v>34673.6850452531</c:v>
                </c:pt>
                <c:pt idx="255">
                  <c:v>35481.3389233575</c:v>
                </c:pt>
                <c:pt idx="256">
                  <c:v>36307.805477010101</c:v>
                </c:pt>
                <c:pt idx="257">
                  <c:v>37153.522909717198</c:v>
                </c:pt>
                <c:pt idx="258">
                  <c:v>38018.939632056099</c:v>
                </c:pt>
                <c:pt idx="259">
                  <c:v>38904.514499427998</c:v>
                </c:pt>
                <c:pt idx="260">
                  <c:v>39810.717055349698</c:v>
                </c:pt>
                <c:pt idx="261">
                  <c:v>40738.027780411197</c:v>
                </c:pt>
                <c:pt idx="262">
                  <c:v>41686.938347033501</c:v>
                </c:pt>
                <c:pt idx="263">
                  <c:v>42657.951880159198</c:v>
                </c:pt>
                <c:pt idx="264">
                  <c:v>43651.583224016598</c:v>
                </c:pt>
                <c:pt idx="265">
                  <c:v>44668.359215096301</c:v>
                </c:pt>
                <c:pt idx="266">
                  <c:v>45708.818961487501</c:v>
                </c:pt>
                <c:pt idx="267">
                  <c:v>46773.514128719798</c:v>
                </c:pt>
                <c:pt idx="268">
                  <c:v>47863.009232263801</c:v>
                </c:pt>
                <c:pt idx="269">
                  <c:v>48977.881936844598</c:v>
                </c:pt>
                <c:pt idx="270">
                  <c:v>50118.7233627272</c:v>
                </c:pt>
                <c:pt idx="271">
                  <c:v>51286.138399136398</c:v>
                </c:pt>
                <c:pt idx="272">
                  <c:v>52480.746024977198</c:v>
                </c:pt>
                <c:pt idx="273">
                  <c:v>53703.179637025198</c:v>
                </c:pt>
                <c:pt idx="274">
                  <c:v>54954.087385762403</c:v>
                </c:pt>
                <c:pt idx="275">
                  <c:v>56234.132519034902</c:v>
                </c:pt>
                <c:pt idx="276">
                  <c:v>57543.993733715601</c:v>
                </c:pt>
                <c:pt idx="277">
                  <c:v>58884.365535558798</c:v>
                </c:pt>
                <c:pt idx="278">
                  <c:v>60255.958607435699</c:v>
                </c:pt>
                <c:pt idx="279">
                  <c:v>61659.500186148201</c:v>
                </c:pt>
                <c:pt idx="280">
                  <c:v>63095.734448019197</c:v>
                </c:pt>
                <c:pt idx="281">
                  <c:v>64565.4229034655</c:v>
                </c:pt>
                <c:pt idx="282">
                  <c:v>66069.3448007595</c:v>
                </c:pt>
                <c:pt idx="283">
                  <c:v>67608.297539198102</c:v>
                </c:pt>
                <c:pt idx="284">
                  <c:v>69183.097091893593</c:v>
                </c:pt>
                <c:pt idx="285">
                  <c:v>70794.578438413795</c:v>
                </c:pt>
                <c:pt idx="286">
                  <c:v>72443.596007498898</c:v>
                </c:pt>
                <c:pt idx="287">
                  <c:v>74131.024130091697</c:v>
                </c:pt>
                <c:pt idx="288">
                  <c:v>75857.757502918306</c:v>
                </c:pt>
                <c:pt idx="289">
                  <c:v>77624.711662869202</c:v>
                </c:pt>
                <c:pt idx="290">
                  <c:v>79432.823472428106</c:v>
                </c:pt>
                <c:pt idx="291">
                  <c:v>81283.051616409895</c:v>
                </c:pt>
                <c:pt idx="292">
                  <c:v>83176.377110267</c:v>
                </c:pt>
                <c:pt idx="293">
                  <c:v>85113.803820237605</c:v>
                </c:pt>
                <c:pt idx="294">
                  <c:v>87096.358995607996</c:v>
                </c:pt>
                <c:pt idx="295">
                  <c:v>89125.093813374493</c:v>
                </c:pt>
                <c:pt idx="296">
                  <c:v>91201.083935590897</c:v>
                </c:pt>
                <c:pt idx="297">
                  <c:v>93325.430079699101</c:v>
                </c:pt>
                <c:pt idx="298">
                  <c:v>95499.2586021436</c:v>
                </c:pt>
                <c:pt idx="299">
                  <c:v>97723.722095581106</c:v>
                </c:pt>
                <c:pt idx="300">
                  <c:v>100000</c:v>
                </c:pt>
                <c:pt idx="301">
                  <c:v>102329.299228075</c:v>
                </c:pt>
                <c:pt idx="302">
                  <c:v>104712.85480508899</c:v>
                </c:pt>
                <c:pt idx="303">
                  <c:v>107151.93052376001</c:v>
                </c:pt>
                <c:pt idx="304">
                  <c:v>109647.819614318</c:v>
                </c:pt>
                <c:pt idx="305">
                  <c:v>112201.845430196</c:v>
                </c:pt>
                <c:pt idx="306">
                  <c:v>114815.36214968799</c:v>
                </c:pt>
                <c:pt idx="307">
                  <c:v>117489.75549395201</c:v>
                </c:pt>
                <c:pt idx="308">
                  <c:v>120226.443461741</c:v>
                </c:pt>
                <c:pt idx="309">
                  <c:v>123026.877081238</c:v>
                </c:pt>
                <c:pt idx="310">
                  <c:v>125892.541179416</c:v>
                </c:pt>
                <c:pt idx="311">
                  <c:v>128824.95516931301</c:v>
                </c:pt>
                <c:pt idx="312">
                  <c:v>131825.67385563999</c:v>
                </c:pt>
                <c:pt idx="313">
                  <c:v>134896.28825916501</c:v>
                </c:pt>
                <c:pt idx="314">
                  <c:v>138038.426460288</c:v>
                </c:pt>
                <c:pt idx="315">
                  <c:v>141253.75446227501</c:v>
                </c:pt>
                <c:pt idx="316">
                  <c:v>144543.977074592</c:v>
                </c:pt>
                <c:pt idx="317">
                  <c:v>147910.83881682</c:v>
                </c:pt>
                <c:pt idx="318">
                  <c:v>151356.12484362</c:v>
                </c:pt>
                <c:pt idx="319">
                  <c:v>154881.66189124799</c:v>
                </c:pt>
                <c:pt idx="320">
                  <c:v>158489.319246111</c:v>
                </c:pt>
                <c:pt idx="321">
                  <c:v>162181.009735892</c:v>
                </c:pt>
                <c:pt idx="322">
                  <c:v>165958.69074375599</c:v>
                </c:pt>
                <c:pt idx="323">
                  <c:v>169824.36524617401</c:v>
                </c:pt>
                <c:pt idx="324">
                  <c:v>173780.08287493701</c:v>
                </c:pt>
                <c:pt idx="325">
                  <c:v>177827.94100389199</c:v>
                </c:pt>
                <c:pt idx="326">
                  <c:v>181970.08586099799</c:v>
                </c:pt>
                <c:pt idx="327">
                  <c:v>186208.713666286</c:v>
                </c:pt>
                <c:pt idx="328">
                  <c:v>190546.07179632399</c:v>
                </c:pt>
                <c:pt idx="329">
                  <c:v>194984.459975804</c:v>
                </c:pt>
                <c:pt idx="330">
                  <c:v>199526.23149688699</c:v>
                </c:pt>
                <c:pt idx="331">
                  <c:v>204173.79446695201</c:v>
                </c:pt>
                <c:pt idx="332">
                  <c:v>208929.61308540299</c:v>
                </c:pt>
                <c:pt idx="333">
                  <c:v>213796.20895022299</c:v>
                </c:pt>
                <c:pt idx="334">
                  <c:v>218776.162394955</c:v>
                </c:pt>
                <c:pt idx="335">
                  <c:v>223872.11385683299</c:v>
                </c:pt>
                <c:pt idx="336">
                  <c:v>229086.76527677701</c:v>
                </c:pt>
                <c:pt idx="337">
                  <c:v>234422.881531992</c:v>
                </c:pt>
                <c:pt idx="338">
                  <c:v>239883.29190194901</c:v>
                </c:pt>
                <c:pt idx="339">
                  <c:v>245470.89156850299</c:v>
                </c:pt>
                <c:pt idx="340">
                  <c:v>251188.64315095701</c:v>
                </c:pt>
                <c:pt idx="341">
                  <c:v>257039.57827688599</c:v>
                </c:pt>
                <c:pt idx="342">
                  <c:v>263026.799189538</c:v>
                </c:pt>
                <c:pt idx="343">
                  <c:v>269153.48039269098</c:v>
                </c:pt>
                <c:pt idx="344">
                  <c:v>275422.87033381598</c:v>
                </c:pt>
                <c:pt idx="345">
                  <c:v>281838.29312644497</c:v>
                </c:pt>
                <c:pt idx="346">
                  <c:v>288403.15031265997</c:v>
                </c:pt>
                <c:pt idx="347">
                  <c:v>295120.92266663798</c:v>
                </c:pt>
                <c:pt idx="348">
                  <c:v>301995.17204020103</c:v>
                </c:pt>
                <c:pt idx="349">
                  <c:v>309029.54325135902</c:v>
                </c:pt>
                <c:pt idx="350">
                  <c:v>316227.76601683698</c:v>
                </c:pt>
                <c:pt idx="351">
                  <c:v>323593.65692962799</c:v>
                </c:pt>
                <c:pt idx="352">
                  <c:v>331131.12148259103</c:v>
                </c:pt>
                <c:pt idx="353">
                  <c:v>338844.15613920201</c:v>
                </c:pt>
                <c:pt idx="354">
                  <c:v>346736.85045253101</c:v>
                </c:pt>
                <c:pt idx="355">
                  <c:v>354813.38923357503</c:v>
                </c:pt>
                <c:pt idx="356">
                  <c:v>363078.05477010098</c:v>
                </c:pt>
                <c:pt idx="357">
                  <c:v>371535.22909717198</c:v>
                </c:pt>
                <c:pt idx="358">
                  <c:v>380189.39632056101</c:v>
                </c:pt>
                <c:pt idx="359">
                  <c:v>389045.14499428001</c:v>
                </c:pt>
                <c:pt idx="360">
                  <c:v>398107.17055349698</c:v>
                </c:pt>
                <c:pt idx="361">
                  <c:v>407380.277804112</c:v>
                </c:pt>
                <c:pt idx="362">
                  <c:v>416869.38347033499</c:v>
                </c:pt>
                <c:pt idx="363">
                  <c:v>426579.518801592</c:v>
                </c:pt>
                <c:pt idx="364">
                  <c:v>436515.83224016603</c:v>
                </c:pt>
                <c:pt idx="365">
                  <c:v>446683.59215096303</c:v>
                </c:pt>
                <c:pt idx="366">
                  <c:v>457088.18961487501</c:v>
                </c:pt>
                <c:pt idx="367">
                  <c:v>467735.141287198</c:v>
                </c:pt>
                <c:pt idx="368">
                  <c:v>478630.09232263803</c:v>
                </c:pt>
                <c:pt idx="369">
                  <c:v>489778.81936844601</c:v>
                </c:pt>
                <c:pt idx="370">
                  <c:v>501187.23362727201</c:v>
                </c:pt>
                <c:pt idx="371">
                  <c:v>512861.38399136398</c:v>
                </c:pt>
                <c:pt idx="372">
                  <c:v>524807.46024977195</c:v>
                </c:pt>
                <c:pt idx="373">
                  <c:v>537031.79637025204</c:v>
                </c:pt>
                <c:pt idx="374">
                  <c:v>549540.87385762401</c:v>
                </c:pt>
                <c:pt idx="375">
                  <c:v>562341.32519034902</c:v>
                </c:pt>
                <c:pt idx="376">
                  <c:v>575439.93733715604</c:v>
                </c:pt>
                <c:pt idx="377">
                  <c:v>588843.65535558795</c:v>
                </c:pt>
                <c:pt idx="378">
                  <c:v>602559.58607435704</c:v>
                </c:pt>
                <c:pt idx="379">
                  <c:v>616595.00186148204</c:v>
                </c:pt>
                <c:pt idx="380">
                  <c:v>630957.34448019206</c:v>
                </c:pt>
                <c:pt idx="381">
                  <c:v>645654.22903465503</c:v>
                </c:pt>
                <c:pt idx="382">
                  <c:v>660693.44800759503</c:v>
                </c:pt>
                <c:pt idx="383">
                  <c:v>676082.97539198096</c:v>
                </c:pt>
                <c:pt idx="384">
                  <c:v>691830.97091893596</c:v>
                </c:pt>
                <c:pt idx="385">
                  <c:v>707945.78438413702</c:v>
                </c:pt>
                <c:pt idx="386">
                  <c:v>724435.96007498901</c:v>
                </c:pt>
                <c:pt idx="387">
                  <c:v>741310.241300917</c:v>
                </c:pt>
                <c:pt idx="388">
                  <c:v>758577.57502918295</c:v>
                </c:pt>
                <c:pt idx="389">
                  <c:v>776247.11662869097</c:v>
                </c:pt>
                <c:pt idx="390">
                  <c:v>794328.23472428101</c:v>
                </c:pt>
                <c:pt idx="391">
                  <c:v>812830.51616409898</c:v>
                </c:pt>
                <c:pt idx="392">
                  <c:v>831763.77110267</c:v>
                </c:pt>
                <c:pt idx="393">
                  <c:v>851138.03820237599</c:v>
                </c:pt>
                <c:pt idx="394">
                  <c:v>870963.58995607996</c:v>
                </c:pt>
                <c:pt idx="395">
                  <c:v>891250.93813374499</c:v>
                </c:pt>
                <c:pt idx="396">
                  <c:v>912010.83935590903</c:v>
                </c:pt>
                <c:pt idx="397">
                  <c:v>933254.30079699098</c:v>
                </c:pt>
                <c:pt idx="398">
                  <c:v>954992.58602143603</c:v>
                </c:pt>
                <c:pt idx="399">
                  <c:v>977237.22095581098</c:v>
                </c:pt>
                <c:pt idx="400">
                  <c:v>1000000</c:v>
                </c:pt>
              </c:numCache>
            </c:numRef>
          </c:xVal>
          <c:yVal>
            <c:numRef>
              <c:f>Sheet3!$C$3:$C$403</c:f>
              <c:numCache>
                <c:formatCode>General</c:formatCode>
                <c:ptCount val="401"/>
                <c:pt idx="0">
                  <c:v>91.127288289861994</c:v>
                </c:pt>
                <c:pt idx="1">
                  <c:v>91.145125944034902</c:v>
                </c:pt>
                <c:pt idx="2">
                  <c:v>91.163562806241202</c:v>
                </c:pt>
                <c:pt idx="3">
                  <c:v>91.182608085865098</c:v>
                </c:pt>
                <c:pt idx="4">
                  <c:v>91.202271274560502</c:v>
                </c:pt>
                <c:pt idx="5">
                  <c:v>91.222562148624505</c:v>
                </c:pt>
                <c:pt idx="6">
                  <c:v>91.243490770979506</c:v>
                </c:pt>
                <c:pt idx="7">
                  <c:v>91.265067493368903</c:v>
                </c:pt>
                <c:pt idx="8">
                  <c:v>91.287302958310804</c:v>
                </c:pt>
                <c:pt idx="9">
                  <c:v>91.310208100986699</c:v>
                </c:pt>
                <c:pt idx="10">
                  <c:v>91.3337941512317</c:v>
                </c:pt>
                <c:pt idx="11">
                  <c:v>91.3580726349537</c:v>
                </c:pt>
                <c:pt idx="12">
                  <c:v>91.383055375874903</c:v>
                </c:pt>
                <c:pt idx="13">
                  <c:v>91.4087544968353</c:v>
                </c:pt>
                <c:pt idx="14">
                  <c:v>91.435182421200196</c:v>
                </c:pt>
                <c:pt idx="15">
                  <c:v>91.462351873511693</c:v>
                </c:pt>
                <c:pt idx="16">
                  <c:v>91.490275880627294</c:v>
                </c:pt>
                <c:pt idx="17">
                  <c:v>91.518967772043993</c:v>
                </c:pt>
                <c:pt idx="18">
                  <c:v>91.548441180268497</c:v>
                </c:pt>
                <c:pt idx="19">
                  <c:v>91.578710040700102</c:v>
                </c:pt>
                <c:pt idx="20">
                  <c:v>91.609788591227499</c:v>
                </c:pt>
                <c:pt idx="21">
                  <c:v>91.641691371522001</c:v>
                </c:pt>
                <c:pt idx="22">
                  <c:v>91.674433221825595</c:v>
                </c:pt>
                <c:pt idx="23">
                  <c:v>91.708029281318701</c:v>
                </c:pt>
                <c:pt idx="24">
                  <c:v>91.742494986081496</c:v>
                </c:pt>
                <c:pt idx="25">
                  <c:v>91.777846066261603</c:v>
                </c:pt>
                <c:pt idx="26">
                  <c:v>91.814098543177195</c:v>
                </c:pt>
                <c:pt idx="27">
                  <c:v>91.851268725113002</c:v>
                </c:pt>
                <c:pt idx="28">
                  <c:v>91.889373203009498</c:v>
                </c:pt>
                <c:pt idx="29">
                  <c:v>91.928428845185095</c:v>
                </c:pt>
                <c:pt idx="30">
                  <c:v>91.968452791183495</c:v>
                </c:pt>
                <c:pt idx="31">
                  <c:v>92.009462444931302</c:v>
                </c:pt>
                <c:pt idx="32">
                  <c:v>92.051475466795196</c:v>
                </c:pt>
                <c:pt idx="33">
                  <c:v>92.094509764905197</c:v>
                </c:pt>
                <c:pt idx="34">
                  <c:v>92.138583485052195</c:v>
                </c:pt>
                <c:pt idx="35">
                  <c:v>92.183714999752397</c:v>
                </c:pt>
                <c:pt idx="36">
                  <c:v>92.229922895837603</c:v>
                </c:pt>
                <c:pt idx="37">
                  <c:v>92.277225960908396</c:v>
                </c:pt>
                <c:pt idx="38">
                  <c:v>92.325643168223493</c:v>
                </c:pt>
                <c:pt idx="39">
                  <c:v>92.375193660131401</c:v>
                </c:pt>
                <c:pt idx="40">
                  <c:v>92.425896729855396</c:v>
                </c:pt>
                <c:pt idx="41">
                  <c:v>92.477771801615503</c:v>
                </c:pt>
                <c:pt idx="42">
                  <c:v>92.530838408795105</c:v>
                </c:pt>
                <c:pt idx="43">
                  <c:v>92.585116170132096</c:v>
                </c:pt>
                <c:pt idx="44">
                  <c:v>92.640624763915696</c:v>
                </c:pt>
                <c:pt idx="45">
                  <c:v>92.697383899910605</c:v>
                </c:pt>
                <c:pt idx="46">
                  <c:v>92.7554132887809</c:v>
                </c:pt>
                <c:pt idx="47">
                  <c:v>92.814732609255799</c:v>
                </c:pt>
                <c:pt idx="48">
                  <c:v>92.875361472280105</c:v>
                </c:pt>
                <c:pt idx="49">
                  <c:v>92.937319382590005</c:v>
                </c:pt>
                <c:pt idx="50">
                  <c:v>93.000625697370893</c:v>
                </c:pt>
                <c:pt idx="51">
                  <c:v>93.065299581402599</c:v>
                </c:pt>
                <c:pt idx="52">
                  <c:v>93.131359959171206</c:v>
                </c:pt>
                <c:pt idx="53">
                  <c:v>93.198825463330806</c:v>
                </c:pt>
                <c:pt idx="54">
                  <c:v>93.267714379629894</c:v>
                </c:pt>
                <c:pt idx="55">
                  <c:v>93.338044587603903</c:v>
                </c:pt>
                <c:pt idx="56">
                  <c:v>93.409833497677994</c:v>
                </c:pt>
                <c:pt idx="57">
                  <c:v>93.483097983412193</c:v>
                </c:pt>
                <c:pt idx="58">
                  <c:v>93.557854309996998</c:v>
                </c:pt>
                <c:pt idx="59">
                  <c:v>93.634118057227695</c:v>
                </c:pt>
                <c:pt idx="60">
                  <c:v>93.711904038333202</c:v>
                </c:pt>
                <c:pt idx="61">
                  <c:v>93.791226213481295</c:v>
                </c:pt>
                <c:pt idx="62">
                  <c:v>93.8720975977471</c:v>
                </c:pt>
                <c:pt idx="63">
                  <c:v>93.954530164281394</c:v>
                </c:pt>
                <c:pt idx="64">
                  <c:v>94.038534741127506</c:v>
                </c:pt>
                <c:pt idx="65">
                  <c:v>94.124120902895896</c:v>
                </c:pt>
                <c:pt idx="66">
                  <c:v>94.2112968558272</c:v>
                </c:pt>
                <c:pt idx="67">
                  <c:v>94.300069317457698</c:v>
                </c:pt>
                <c:pt idx="68">
                  <c:v>94.390443389510907</c:v>
                </c:pt>
                <c:pt idx="69">
                  <c:v>94.482422424741102</c:v>
                </c:pt>
                <c:pt idx="70">
                  <c:v>94.576007887128696</c:v>
                </c:pt>
                <c:pt idx="71">
                  <c:v>94.671199205744401</c:v>
                </c:pt>
                <c:pt idx="72">
                  <c:v>94.767993622410003</c:v>
                </c:pt>
                <c:pt idx="73">
                  <c:v>94.866386032060504</c:v>
                </c:pt>
                <c:pt idx="74">
                  <c:v>94.966368817629004</c:v>
                </c:pt>
                <c:pt idx="75">
                  <c:v>95.067931678179505</c:v>
                </c:pt>
                <c:pt idx="76">
                  <c:v>95.171061450474397</c:v>
                </c:pt>
                <c:pt idx="77">
                  <c:v>95.275741925526901</c:v>
                </c:pt>
                <c:pt idx="78">
                  <c:v>95.381953658785505</c:v>
                </c:pt>
                <c:pt idx="79">
                  <c:v>95.489673775206796</c:v>
                </c:pt>
                <c:pt idx="80">
                  <c:v>95.598875769588801</c:v>
                </c:pt>
                <c:pt idx="81">
                  <c:v>95.709529302386699</c:v>
                </c:pt>
                <c:pt idx="82">
                  <c:v>95.821599992229494</c:v>
                </c:pt>
                <c:pt idx="83">
                  <c:v>95.935049204653296</c:v>
                </c:pt>
                <c:pt idx="84">
                  <c:v>96.049833839359593</c:v>
                </c:pt>
                <c:pt idx="85">
                  <c:v>96.1659061159435</c:v>
                </c:pt>
                <c:pt idx="86">
                  <c:v>96.283213359454507</c:v>
                </c:pt>
                <c:pt idx="87">
                  <c:v>96.401697786662893</c:v>
                </c:pt>
                <c:pt idx="88">
                  <c:v>96.521296294778693</c:v>
                </c:pt>
                <c:pt idx="89">
                  <c:v>96.641940254375399</c:v>
                </c:pt>
                <c:pt idx="90">
                  <c:v>96.763555306128296</c:v>
                </c:pt>
                <c:pt idx="91">
                  <c:v>96.886061166267595</c:v>
                </c:pt>
                <c:pt idx="92">
                  <c:v>97.009371439394897</c:v>
                </c:pt>
                <c:pt idx="93">
                  <c:v>97.133393442858505</c:v>
                </c:pt>
                <c:pt idx="94">
                  <c:v>97.258028043521094</c:v>
                </c:pt>
                <c:pt idx="95">
                  <c:v>97.383169510129406</c:v>
                </c:pt>
                <c:pt idx="96">
                  <c:v>97.508705381853503</c:v>
                </c:pt>
                <c:pt idx="97">
                  <c:v>97.634516358816001</c:v>
                </c:pt>
                <c:pt idx="98">
                  <c:v>97.760476212486495</c:v>
                </c:pt>
                <c:pt idx="99">
                  <c:v>97.8864517226679</c:v>
                </c:pt>
                <c:pt idx="100">
                  <c:v>98.012302641581201</c:v>
                </c:pt>
                <c:pt idx="101">
                  <c:v>98.137881688527401</c:v>
                </c:pt>
                <c:pt idx="102">
                  <c:v>98.263034576288305</c:v>
                </c:pt>
                <c:pt idx="103">
                  <c:v>98.387600075040197</c:v>
                </c:pt>
                <c:pt idx="104">
                  <c:v>98.511410112255604</c:v>
                </c:pt>
                <c:pt idx="105">
                  <c:v>98.634289915048399</c:v>
                </c:pt>
                <c:pt idx="106">
                  <c:v>98.756058193681795</c:v>
                </c:pt>
                <c:pt idx="107">
                  <c:v>98.876527371933904</c:v>
                </c:pt>
                <c:pt idx="108">
                  <c:v>98.995503862129993</c:v>
                </c:pt>
                <c:pt idx="109">
                  <c:v>99.112788391074801</c:v>
                </c:pt>
                <c:pt idx="110">
                  <c:v>99.228176373761599</c:v>
                </c:pt>
                <c:pt idx="111">
                  <c:v>99.341458338641004</c:v>
                </c:pt>
                <c:pt idx="112">
                  <c:v>99.452420403894493</c:v>
                </c:pt>
                <c:pt idx="113">
                  <c:v>99.560844805466303</c:v>
                </c:pt>
                <c:pt idx="114">
                  <c:v>99.666510473548499</c:v>
                </c:pt>
                <c:pt idx="115">
                  <c:v>99.769193662465597</c:v>
                </c:pt>
                <c:pt idx="116">
                  <c:v>99.868668624559206</c:v>
                </c:pt>
                <c:pt idx="117">
                  <c:v>99.964708332801905</c:v>
                </c:pt>
                <c:pt idx="118">
                  <c:v>100.05708524411899</c:v>
                </c:pt>
                <c:pt idx="119">
                  <c:v>100.14557210448299</c:v>
                </c:pt>
                <c:pt idx="120">
                  <c:v>100.229942787506</c:v>
                </c:pt>
                <c:pt idx="121">
                  <c:v>100.30997316373301</c:v>
                </c:pt>
                <c:pt idx="122">
                  <c:v>100.38544199768</c:v>
                </c:pt>
                <c:pt idx="123">
                  <c:v>100.45613186047299</c:v>
                </c:pt>
                <c:pt idx="124">
                  <c:v>100.52183005817101</c:v>
                </c:pt>
                <c:pt idx="125">
                  <c:v>100.582329566586</c:v>
                </c:pt>
                <c:pt idx="126">
                  <c:v>100.637429962445</c:v>
                </c:pt>
                <c:pt idx="127">
                  <c:v>100.68693834808199</c:v>
                </c:pt>
                <c:pt idx="128">
                  <c:v>100.730670259002</c:v>
                </c:pt>
                <c:pt idx="129">
                  <c:v>100.768450545926</c:v>
                </c:pt>
                <c:pt idx="130">
                  <c:v>100.80011422561699</c:v>
                </c:pt>
                <c:pt idx="131">
                  <c:v>100.82550728995</c:v>
                </c:pt>
                <c:pt idx="132">
                  <c:v>100.844487467413</c:v>
                </c:pt>
                <c:pt idx="133">
                  <c:v>100.856924928787</c:v>
                </c:pt>
                <c:pt idx="134">
                  <c:v>100.862702928687</c:v>
                </c:pt>
                <c:pt idx="135">
                  <c:v>100.86171837996901</c:v>
                </c:pt>
                <c:pt idx="136">
                  <c:v>100.853882350083</c:v>
                </c:pt>
                <c:pt idx="137">
                  <c:v>100.83912047868699</c:v>
                </c:pt>
                <c:pt idx="138">
                  <c:v>100.817373308528</c:v>
                </c:pt>
                <c:pt idx="139">
                  <c:v>100.788596528513</c:v>
                </c:pt>
                <c:pt idx="140">
                  <c:v>100.752761125227</c:v>
                </c:pt>
                <c:pt idx="141">
                  <c:v>100.709853440728</c:v>
                </c:pt>
                <c:pt idx="142">
                  <c:v>100.659875136473</c:v>
                </c:pt>
                <c:pt idx="143">
                  <c:v>100.60284306421499</c:v>
                </c:pt>
                <c:pt idx="144">
                  <c:v>100.538789043184</c:v>
                </c:pt>
                <c:pt idx="145">
                  <c:v>100.467759548264</c:v>
                </c:pt>
                <c:pt idx="146">
                  <c:v>100.389815311411</c:v>
                </c:pt>
                <c:pt idx="147">
                  <c:v>100.305030838641</c:v>
                </c:pt>
                <c:pt idx="148">
                  <c:v>100.213493850925</c:v>
                </c:pt>
                <c:pt idx="149">
                  <c:v>100.11530465180699</c:v>
                </c:pt>
                <c:pt idx="150">
                  <c:v>100.010575428569</c:v>
                </c:pt>
                <c:pt idx="151">
                  <c:v>99.899429496360696</c:v>
                </c:pt>
                <c:pt idx="152">
                  <c:v>99.782000488065293</c:v>
                </c:pt>
                <c:pt idx="153">
                  <c:v>99.658431500809002</c:v>
                </c:pt>
                <c:pt idx="154">
                  <c:v>99.528874208426998</c:v>
                </c:pt>
                <c:pt idx="155">
                  <c:v>99.393487941454595</c:v>
                </c:pt>
                <c:pt idx="156">
                  <c:v>99.252438750714802</c:v>
                </c:pt>
                <c:pt idx="157">
                  <c:v>99.105898457229699</c:v>
                </c:pt>
                <c:pt idx="158">
                  <c:v>98.954043695897198</c:v>
                </c:pt>
                <c:pt idx="159">
                  <c:v>98.797054965742404</c:v>
                </c:pt>
                <c:pt idx="160">
                  <c:v>98.635115685550801</c:v>
                </c:pt>
                <c:pt idx="161">
                  <c:v>98.468411269135899</c:v>
                </c:pt>
                <c:pt idx="162">
                  <c:v>98.297128222357003</c:v>
                </c:pt>
                <c:pt idx="163">
                  <c:v>98.121453267771102</c:v>
                </c:pt>
                <c:pt idx="164">
                  <c:v>97.941572502773795</c:v>
                </c:pt>
                <c:pt idx="165">
                  <c:v>97.757670595513005</c:v>
                </c:pt>
                <c:pt idx="166">
                  <c:v>97.569930021303307</c:v>
                </c:pt>
                <c:pt idx="167">
                  <c:v>97.3785303441785</c:v>
                </c:pt>
                <c:pt idx="168">
                  <c:v>97.183647543661394</c:v>
                </c:pt>
                <c:pt idx="169">
                  <c:v>96.985453393663306</c:v>
                </c:pt>
                <c:pt idx="170">
                  <c:v>96.784114887025297</c:v>
                </c:pt>
                <c:pt idx="171">
                  <c:v>96.579793712732595</c:v>
                </c:pt>
                <c:pt idx="172">
                  <c:v>96.372645785131198</c:v>
                </c:pt>
                <c:pt idx="173">
                  <c:v>96.162820821904802</c:v>
                </c:pt>
                <c:pt idx="174">
                  <c:v>95.950461972159601</c:v>
                </c:pt>
                <c:pt idx="175">
                  <c:v>95.735705493792196</c:v>
                </c:pt>
                <c:pt idx="176">
                  <c:v>95.518680477964594</c:v>
                </c:pt>
                <c:pt idx="177">
                  <c:v>95.299508618429897</c:v>
                </c:pt>
                <c:pt idx="178">
                  <c:v>95.078304024374901</c:v>
                </c:pt>
                <c:pt idx="179">
                  <c:v>94.855173075444895</c:v>
                </c:pt>
                <c:pt idx="180">
                  <c:v>94.630214313838707</c:v>
                </c:pt>
                <c:pt idx="181">
                  <c:v>94.403518373659196</c:v>
                </c:pt>
                <c:pt idx="182">
                  <c:v>94.175167943590296</c:v>
                </c:pt>
                <c:pt idx="183">
                  <c:v>93.945237760186203</c:v>
                </c:pt>
                <c:pt idx="184">
                  <c:v>93.7137946298228</c:v>
                </c:pt>
                <c:pt idx="185">
                  <c:v>93.480897475556603</c:v>
                </c:pt>
                <c:pt idx="186">
                  <c:v>93.246597407057607</c:v>
                </c:pt>
                <c:pt idx="187">
                  <c:v>93.010937811736497</c:v>
                </c:pt>
                <c:pt idx="188">
                  <c:v>92.773954461723207</c:v>
                </c:pt>
                <c:pt idx="189">
                  <c:v>92.535675638291394</c:v>
                </c:pt>
                <c:pt idx="190">
                  <c:v>92.296122267980095</c:v>
                </c:pt>
                <c:pt idx="191">
                  <c:v>92.055308070182505</c:v>
                </c:pt>
                <c:pt idx="192">
                  <c:v>91.813239713190001</c:v>
                </c:pt>
                <c:pt idx="193">
                  <c:v>91.569916978534295</c:v>
                </c:pt>
                <c:pt idx="194">
                  <c:v>91.325332928212006</c:v>
                </c:pt>
                <c:pt idx="195">
                  <c:v>91.079474077380496</c:v>
                </c:pt>
                <c:pt idx="196">
                  <c:v>90.832320568235502</c:v>
                </c:pt>
                <c:pt idx="197">
                  <c:v>90.583846343965106</c:v>
                </c:pt>
                <c:pt idx="198">
                  <c:v>90.334019323731695</c:v>
                </c:pt>
                <c:pt idx="199">
                  <c:v>90.082801573917493</c:v>
                </c:pt>
                <c:pt idx="200">
                  <c:v>89.830149477271604</c:v>
                </c:pt>
                <c:pt idx="201">
                  <c:v>89.576013899280198</c:v>
                </c:pt>
                <c:pt idx="202">
                  <c:v>89.320340348632797</c:v>
                </c:pt>
                <c:pt idx="203">
                  <c:v>89.063069133133297</c:v>
                </c:pt>
                <c:pt idx="204">
                  <c:v>88.804135509746601</c:v>
                </c:pt>
                <c:pt idx="205">
                  <c:v>88.543469828301895</c:v>
                </c:pt>
                <c:pt idx="206">
                  <c:v>88.280997668547499</c:v>
                </c:pt>
                <c:pt idx="207">
                  <c:v>88.016639969663998</c:v>
                </c:pt>
                <c:pt idx="208">
                  <c:v>87.750313152804296</c:v>
                </c:pt>
                <c:pt idx="209">
                  <c:v>87.4819292357611</c:v>
                </c:pt>
                <c:pt idx="210">
                  <c:v>87.211395939757693</c:v>
                </c:pt>
                <c:pt idx="211">
                  <c:v>86.938616788128996</c:v>
                </c:pt>
                <c:pt idx="212">
                  <c:v>86.663491197590304</c:v>
                </c:pt>
                <c:pt idx="213">
                  <c:v>86.385914560288398</c:v>
                </c:pt>
                <c:pt idx="214">
                  <c:v>86.1057783184215</c:v>
                </c:pt>
                <c:pt idx="215">
                  <c:v>85.822970030577807</c:v>
                </c:pt>
                <c:pt idx="216">
                  <c:v>85.537373429787607</c:v>
                </c:pt>
                <c:pt idx="217">
                  <c:v>85.248868473655804</c:v>
                </c:pt>
                <c:pt idx="218">
                  <c:v>84.957331386021295</c:v>
                </c:pt>
                <c:pt idx="219">
                  <c:v>84.662634691258404</c:v>
                </c:pt>
                <c:pt idx="220">
                  <c:v>84.364647240472806</c:v>
                </c:pt>
                <c:pt idx="221">
                  <c:v>84.063234228880603</c:v>
                </c:pt>
                <c:pt idx="222">
                  <c:v>83.758257207759499</c:v>
                </c:pt>
                <c:pt idx="223">
                  <c:v>83.449574086245605</c:v>
                </c:pt>
                <c:pt idx="224">
                  <c:v>83.137039127012898</c:v>
                </c:pt>
                <c:pt idx="225">
                  <c:v>82.820502934296997</c:v>
                </c:pt>
                <c:pt idx="226">
                  <c:v>82.499812434040606</c:v>
                </c:pt>
                <c:pt idx="227">
                  <c:v>82.174810847552607</c:v>
                </c:pt>
                <c:pt idx="228">
                  <c:v>81.845337656914495</c:v>
                </c:pt>
                <c:pt idx="229">
                  <c:v>81.511228563997193</c:v>
                </c:pt>
                <c:pt idx="230">
                  <c:v>81.172315441834996</c:v>
                </c:pt>
                <c:pt idx="231">
                  <c:v>80.828426279156702</c:v>
                </c:pt>
                <c:pt idx="232">
                  <c:v>80.479385117781106</c:v>
                </c:pt>
                <c:pt idx="233">
                  <c:v>80.125011982698496</c:v>
                </c:pt>
                <c:pt idx="234">
                  <c:v>79.765122805322505</c:v>
                </c:pt>
                <c:pt idx="235">
                  <c:v>79.399529339623598</c:v>
                </c:pt>
                <c:pt idx="236">
                  <c:v>79.028039070926496</c:v>
                </c:pt>
                <c:pt idx="237">
                  <c:v>78.650455117632404</c:v>
                </c:pt>
                <c:pt idx="238">
                  <c:v>78.266576125805699</c:v>
                </c:pt>
                <c:pt idx="239">
                  <c:v>77.876196156227905</c:v>
                </c:pt>
                <c:pt idx="240">
                  <c:v>77.479104564247905</c:v>
                </c:pt>
                <c:pt idx="241">
                  <c:v>77.0750858718567</c:v>
                </c:pt>
                <c:pt idx="242">
                  <c:v>76.6639196323449</c:v>
                </c:pt>
                <c:pt idx="243">
                  <c:v>76.245380287111502</c:v>
                </c:pt>
                <c:pt idx="244">
                  <c:v>75.819237014352595</c:v>
                </c:pt>
                <c:pt idx="245">
                  <c:v>75.385253569821103</c:v>
                </c:pt>
                <c:pt idx="246">
                  <c:v>74.943188119299506</c:v>
                </c:pt>
                <c:pt idx="247">
                  <c:v>74.492793062252403</c:v>
                </c:pt>
                <c:pt idx="248">
                  <c:v>74.033814847112794</c:v>
                </c:pt>
                <c:pt idx="249">
                  <c:v>73.565993777334597</c:v>
                </c:pt>
                <c:pt idx="250">
                  <c:v>73.0890638083483</c:v>
                </c:pt>
                <c:pt idx="251">
                  <c:v>72.602752335109003</c:v>
                </c:pt>
                <c:pt idx="252">
                  <c:v>72.106779969482005</c:v>
                </c:pt>
                <c:pt idx="253">
                  <c:v>71.600860308119593</c:v>
                </c:pt>
                <c:pt idx="254">
                  <c:v>71.084699689743005</c:v>
                </c:pt>
                <c:pt idx="255">
                  <c:v>70.557996941538207</c:v>
                </c:pt>
                <c:pt idx="256">
                  <c:v>70.020443115164497</c:v>
                </c:pt>
                <c:pt idx="257">
                  <c:v>69.471721210944395</c:v>
                </c:pt>
                <c:pt idx="258">
                  <c:v>68.911505890781598</c:v>
                </c:pt>
                <c:pt idx="259">
                  <c:v>68.339463179109799</c:v>
                </c:pt>
                <c:pt idx="260">
                  <c:v>67.755250151734103</c:v>
                </c:pt>
                <c:pt idx="261">
                  <c:v>67.158514612026394</c:v>
                </c:pt>
                <c:pt idx="262">
                  <c:v>66.548894754417304</c:v>
                </c:pt>
                <c:pt idx="263">
                  <c:v>65.9260188151123</c:v>
                </c:pt>
                <c:pt idx="264">
                  <c:v>65.289504709097898</c:v>
                </c:pt>
                <c:pt idx="265">
                  <c:v>64.638959654343907</c:v>
                </c:pt>
                <c:pt idx="266">
                  <c:v>63.973979781763099</c:v>
                </c:pt>
                <c:pt idx="267">
                  <c:v>63.294149732261197</c:v>
                </c:pt>
                <c:pt idx="268">
                  <c:v>62.5990422393389</c:v>
                </c:pt>
                <c:pt idx="269">
                  <c:v>61.888217698938902</c:v>
                </c:pt>
                <c:pt idx="270">
                  <c:v>61.161223725216502</c:v>
                </c:pt>
                <c:pt idx="271">
                  <c:v>60.417594693416703</c:v>
                </c:pt>
                <c:pt idx="272">
                  <c:v>59.656851270220599</c:v>
                </c:pt>
                <c:pt idx="273">
                  <c:v>58.878499931489102</c:v>
                </c:pt>
                <c:pt idx="274">
                  <c:v>58.082032469082399</c:v>
                </c:pt>
                <c:pt idx="275">
                  <c:v>57.266925487017502</c:v>
                </c:pt>
                <c:pt idx="276">
                  <c:v>56.432639888397198</c:v>
                </c:pt>
                <c:pt idx="277">
                  <c:v>55.5786203548138</c:v>
                </c:pt>
                <c:pt idx="278">
                  <c:v>54.704294819663197</c:v>
                </c:pt>
                <c:pt idx="279">
                  <c:v>53.8090739380239</c:v>
                </c:pt>
                <c:pt idx="280">
                  <c:v>52.8923505552496</c:v>
                </c:pt>
                <c:pt idx="281">
                  <c:v>51.9534991778009</c:v>
                </c:pt>
                <c:pt idx="282">
                  <c:v>50.991875449615499</c:v>
                </c:pt>
                <c:pt idx="283">
                  <c:v>50.006815638699599</c:v>
                </c:pt>
                <c:pt idx="284">
                  <c:v>48.997636138556203</c:v>
                </c:pt>
                <c:pt idx="285">
                  <c:v>47.963632990534101</c:v>
                </c:pt>
                <c:pt idx="286">
                  <c:v>46.904081433680297</c:v>
                </c:pt>
                <c:pt idx="287">
                  <c:v>45.8182354898467</c:v>
                </c:pt>
                <c:pt idx="288">
                  <c:v>44.705327593092697</c:v>
                </c:pt>
                <c:pt idx="289">
                  <c:v>43.564568273317199</c:v>
                </c:pt>
                <c:pt idx="290">
                  <c:v>42.395145905992301</c:v>
                </c:pt>
                <c:pt idx="291">
                  <c:v>41.196226541104402</c:v>
                </c:pt>
                <c:pt idx="292">
                  <c:v>39.966953826332499</c:v>
                </c:pt>
                <c:pt idx="293">
                  <c:v>38.706449041557001</c:v>
                </c:pt>
                <c:pt idx="294">
                  <c:v>37.4138112637674</c:v>
                </c:pt>
                <c:pt idx="295">
                  <c:v>36.088117683927102</c:v>
                </c:pt>
                <c:pt idx="296">
                  <c:v>34.728424100018003</c:v>
                </c:pt>
                <c:pt idx="297">
                  <c:v>33.333765613132698</c:v>
                </c:pt>
                <c:pt idx="298">
                  <c:v>31.903157556411401</c:v>
                </c:pt>
                <c:pt idx="299">
                  <c:v>30.435596690178201</c:v>
                </c:pt>
                <c:pt idx="300">
                  <c:v>28.930062699394998</c:v>
                </c:pt>
                <c:pt idx="301">
                  <c:v>27.385520033245399</c:v>
                </c:pt>
                <c:pt idx="302">
                  <c:v>25.800920130211701</c:v>
                </c:pt>
                <c:pt idx="303">
                  <c:v>24.175204074908301</c:v>
                </c:pt>
                <c:pt idx="304">
                  <c:v>22.5073057365815</c:v>
                </c:pt>
                <c:pt idx="305">
                  <c:v>20.796155441488501</c:v>
                </c:pt>
                <c:pt idx="306">
                  <c:v>19.0406842338693</c:v>
                </c:pt>
                <c:pt idx="307">
                  <c:v>17.239828781564501</c:v>
                </c:pt>
                <c:pt idx="308">
                  <c:v>15.392536982365501</c:v>
                </c:pt>
                <c:pt idx="309">
                  <c:v>13.4977743261593</c:v>
                </c:pt>
                <c:pt idx="310">
                  <c:v>11.554531064563101</c:v>
                </c:pt>
                <c:pt idx="311">
                  <c:v>9.5618302343966004</c:v>
                </c:pt>
                <c:pt idx="312">
                  <c:v>7.5187365725739701</c:v>
                </c:pt>
                <c:pt idx="313">
                  <c:v>5.4243663483576103</c:v>
                </c:pt>
                <c:pt idx="314">
                  <c:v>3.2778981226875401</c:v>
                </c:pt>
                <c:pt idx="315">
                  <c:v>1.0785844240315601</c:v>
                </c:pt>
                <c:pt idx="316">
                  <c:v>-1.17423569563692</c:v>
                </c:pt>
                <c:pt idx="317">
                  <c:v>-3.4811232916511399</c:v>
                </c:pt>
                <c:pt idx="318">
                  <c:v>-5.8425254479089501</c:v>
                </c:pt>
                <c:pt idx="319">
                  <c:v>-8.2587606335789001</c:v>
                </c:pt>
                <c:pt idx="320">
                  <c:v>-10.7300036866993</c:v>
                </c:pt>
                <c:pt idx="321">
                  <c:v>-13.2562706663411</c:v>
                </c:pt>
                <c:pt idx="322">
                  <c:v>-15.8374038668421</c:v>
                </c:pt>
                <c:pt idx="323">
                  <c:v>-18.473057339786301</c:v>
                </c:pt>
                <c:pt idx="324">
                  <c:v>-21.1626833182513</c:v>
                </c:pt>
                <c:pt idx="325">
                  <c:v>-23.905519980134201</c:v>
                </c:pt>
                <c:pt idx="326">
                  <c:v>-26.700581019294599</c:v>
                </c:pt>
                <c:pt idx="327">
                  <c:v>-29.546647510133599</c:v>
                </c:pt>
                <c:pt idx="328">
                  <c:v>-32.442262549324099</c:v>
                </c:pt>
                <c:pt idx="329">
                  <c:v>-35.385729133321703</c:v>
                </c:pt>
                <c:pt idx="330">
                  <c:v>-38.3751116796792</c:v>
                </c:pt>
                <c:pt idx="331">
                  <c:v>-41.408241522016503</c:v>
                </c:pt>
                <c:pt idx="332">
                  <c:v>-44.482726603249603</c:v>
                </c:pt>
                <c:pt idx="333">
                  <c:v>-47.595965462024402</c:v>
                </c:pt>
                <c:pt idx="334">
                  <c:v>-50.745165457589401</c:v>
                </c:pt>
                <c:pt idx="335">
                  <c:v>-53.927365016555001</c:v>
                </c:pt>
                <c:pt idx="336">
                  <c:v>-57.139459519084603</c:v>
                </c:pt>
                <c:pt idx="337">
                  <c:v>-60.378230283859097</c:v>
                </c:pt>
                <c:pt idx="338">
                  <c:v>-63.6403759702211</c:v>
                </c:pt>
                <c:pt idx="339">
                  <c:v>-66.922545603241701</c:v>
                </c:pt>
                <c:pt idx="340">
                  <c:v>-70.221372351314699</c:v>
                </c:pt>
                <c:pt idx="341">
                  <c:v>-73.533507152302505</c:v>
                </c:pt>
                <c:pt idx="342">
                  <c:v>-76.855651295629201</c:v>
                </c:pt>
                <c:pt idx="343">
                  <c:v>-80.184587123495206</c:v>
                </c:pt>
                <c:pt idx="344">
                  <c:v>-83.517206109822197</c:v>
                </c:pt>
                <c:pt idx="345">
                  <c:v>-86.850533703484999</c:v>
                </c:pt>
                <c:pt idx="346">
                  <c:v>-90.181750472843703</c:v>
                </c:pt>
                <c:pt idx="347">
                  <c:v>-93.508209251795805</c:v>
                </c:pt>
                <c:pt idx="348">
                  <c:v>-96.827448151432193</c:v>
                </c:pt>
                <c:pt idx="349">
                  <c:v>-100.13719945772699</c:v>
                </c:pt>
                <c:pt idx="350">
                  <c:v>-103.435394574455</c:v>
                </c:pt>
                <c:pt idx="351">
                  <c:v>-106.72016528775001</c:v>
                </c:pt>
                <c:pt idx="352">
                  <c:v>-109.989841719035</c:v>
                </c:pt>
                <c:pt idx="353">
                  <c:v>-113.24294739602701</c:v>
                </c:pt>
                <c:pt idx="354">
                  <c:v>-116.47819190824001</c:v>
                </c:pt>
                <c:pt idx="355">
                  <c:v>-119.694461624971</c:v>
                </c:pt>
                <c:pt idx="356">
                  <c:v>-122.890815098587</c:v>
                </c:pt>
                <c:pt idx="357">
                  <c:v>-126.06644920596899</c:v>
                </c:pt>
                <c:pt idx="358">
                  <c:v>-129.220716147052</c:v>
                </c:pt>
                <c:pt idx="359">
                  <c:v>-132.35309362482201</c:v>
                </c:pt>
                <c:pt idx="360">
                  <c:v>-135.46317593459</c:v>
                </c:pt>
                <c:pt idx="361">
                  <c:v>-138.55066165401399</c:v>
                </c:pt>
                <c:pt idx="362">
                  <c:v>-141.61534183658699</c:v>
                </c:pt>
                <c:pt idx="363">
                  <c:v>-144.657088863665</c:v>
                </c:pt>
                <c:pt idx="364">
                  <c:v>-147.67584606588301</c:v>
                </c:pt>
                <c:pt idx="365">
                  <c:v>-150.67161818599101</c:v>
                </c:pt>
                <c:pt idx="366">
                  <c:v>-153.64446272220999</c:v>
                </c:pt>
                <c:pt idx="367">
                  <c:v>-156.59448216331199</c:v>
                </c:pt>
                <c:pt idx="368">
                  <c:v>-159.52181710421101</c:v>
                </c:pt>
                <c:pt idx="369">
                  <c:v>-162.42664021363899</c:v>
                </c:pt>
                <c:pt idx="370">
                  <c:v>-165.30915101208399</c:v>
                </c:pt>
                <c:pt idx="371">
                  <c:v>-168.169571409897</c:v>
                </c:pt>
                <c:pt idx="372">
                  <c:v>-171.00814194756299</c:v>
                </c:pt>
                <c:pt idx="373">
                  <c:v>-173.825164215017</c:v>
                </c:pt>
                <c:pt idx="374">
                  <c:v>-176.62081742561401</c:v>
                </c:pt>
                <c:pt idx="375">
                  <c:v>-179.39542577472099</c:v>
                </c:pt>
                <c:pt idx="376">
                  <c:v>-182.14927867566601</c:v>
                </c:pt>
                <c:pt idx="377">
                  <c:v>-184.88267382542099</c:v>
                </c:pt>
                <c:pt idx="378">
                  <c:v>-187.59591642775001</c:v>
                </c:pt>
                <c:pt idx="379">
                  <c:v>-190.289318730373</c:v>
                </c:pt>
                <c:pt idx="380">
                  <c:v>-192.96319983654899</c:v>
                </c:pt>
                <c:pt idx="381">
                  <c:v>-195.61788575521999</c:v>
                </c:pt>
                <c:pt idx="382">
                  <c:v>-198.25370965936099</c:v>
                </c:pt>
                <c:pt idx="383">
                  <c:v>-200.871012329471</c:v>
                </c:pt>
                <c:pt idx="384">
                  <c:v>-203.47014276235501</c:v>
                </c:pt>
                <c:pt idx="385">
                  <c:v>-206.05145893192599</c:v>
                </c:pt>
                <c:pt idx="386">
                  <c:v>-208.61533936004801</c:v>
                </c:pt>
                <c:pt idx="387">
                  <c:v>-211.16214141443399</c:v>
                </c:pt>
                <c:pt idx="388">
                  <c:v>-213.69226669406899</c:v>
                </c:pt>
                <c:pt idx="389">
                  <c:v>-216.20611956023799</c:v>
                </c:pt>
                <c:pt idx="390">
                  <c:v>-218.70411934423899</c:v>
                </c:pt>
                <c:pt idx="391">
                  <c:v>-221.18670204064099</c:v>
                </c:pt>
                <c:pt idx="392">
                  <c:v>-223.654322208396</c:v>
                </c:pt>
                <c:pt idx="393">
                  <c:v>-226.10745510988301</c:v>
                </c:pt>
                <c:pt idx="394">
                  <c:v>-228.546599119392</c:v>
                </c:pt>
                <c:pt idx="395">
                  <c:v>-230.97226714845101</c:v>
                </c:pt>
                <c:pt idx="396">
                  <c:v>-233.38503745307</c:v>
                </c:pt>
                <c:pt idx="397">
                  <c:v>-235.78548191302801</c:v>
                </c:pt>
                <c:pt idx="398">
                  <c:v>-238.17422220491301</c:v>
                </c:pt>
                <c:pt idx="399">
                  <c:v>-240.551920534723</c:v>
                </c:pt>
                <c:pt idx="400">
                  <c:v>-242.919284392066</c:v>
                </c:pt>
              </c:numCache>
            </c:numRef>
          </c:yVal>
          <c:smooth val="1"/>
          <c:extLst>
            <c:ext xmlns:c16="http://schemas.microsoft.com/office/drawing/2014/chart" uri="{C3380CC4-5D6E-409C-BE32-E72D297353CC}">
              <c16:uniqueId val="{00000003-18A0-4BFF-867D-F0A2D479A385}"/>
            </c:ext>
          </c:extLst>
        </c:ser>
        <c:dLbls>
          <c:showLegendKey val="0"/>
          <c:showVal val="0"/>
          <c:showCatName val="0"/>
          <c:showSerName val="0"/>
          <c:showPercent val="0"/>
          <c:showBubbleSize val="0"/>
        </c:dLbls>
        <c:axId val="53645696"/>
        <c:axId val="53647232"/>
      </c:scatterChart>
      <c:valAx>
        <c:axId val="53637504"/>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200" b="1" i="0" u="none" strike="noStrike" kern="1200" baseline="0">
                    <a:solidFill>
                      <a:schemeClr val="tx1"/>
                    </a:solidFill>
                    <a:latin typeface="+mn-lt"/>
                    <a:ea typeface="+mn-ea"/>
                    <a:cs typeface="+mn-cs"/>
                  </a:defRPr>
                </a:pPr>
                <a:r>
                  <a:rPr lang="en-US" sz="1200"/>
                  <a:t>Frequency (Hz)</a:t>
                </a:r>
              </a:p>
            </c:rich>
          </c:tx>
          <c:overlay val="0"/>
        </c:title>
        <c:numFmt formatCode="#,##0" sourceLinked="0"/>
        <c:majorTickMark val="none"/>
        <c:minorTickMark val="none"/>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53639424"/>
        <c:crossesAt val="0"/>
        <c:crossBetween val="midCat"/>
      </c:valAx>
      <c:valAx>
        <c:axId val="53639424"/>
        <c:scaling>
          <c:orientation val="minMax"/>
          <c:max val="60"/>
          <c:min val="-60"/>
        </c:scaling>
        <c:delete val="0"/>
        <c:axPos val="l"/>
        <c:majorGridlines/>
        <c:title>
          <c:tx>
            <c:rich>
              <a:bodyPr rot="-5400000" spcFirstLastPara="0" vertOverflow="ellipsis" vert="horz" wrap="square" anchor="ctr" anchorCtr="1"/>
              <a:lstStyle/>
              <a:p>
                <a:pPr>
                  <a:defRPr lang="zh-CN" sz="1400" b="1" i="0" u="none" strike="noStrike" kern="1200" baseline="0">
                    <a:solidFill>
                      <a:srgbClr val="0070C0"/>
                    </a:solidFill>
                    <a:latin typeface="+mn-lt"/>
                    <a:ea typeface="+mn-ea"/>
                    <a:cs typeface="+mn-cs"/>
                  </a:defRPr>
                </a:pPr>
                <a:r>
                  <a:rPr lang="en-US" sz="1400">
                    <a:solidFill>
                      <a:srgbClr val="0070C0"/>
                    </a:solidFill>
                  </a:rPr>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0070C0"/>
                </a:solidFill>
                <a:latin typeface="+mn-lt"/>
                <a:ea typeface="+mn-ea"/>
                <a:cs typeface="+mn-cs"/>
              </a:defRPr>
            </a:pPr>
            <a:endParaRPr lang="en-US"/>
          </a:p>
        </c:txPr>
        <c:crossAx val="53637504"/>
        <c:crossesAt val="100"/>
        <c:crossBetween val="midCat"/>
        <c:majorUnit val="20"/>
      </c:valAx>
      <c:valAx>
        <c:axId val="53645696"/>
        <c:scaling>
          <c:logBase val="10"/>
          <c:orientation val="minMax"/>
        </c:scaling>
        <c:delete val="1"/>
        <c:axPos val="b"/>
        <c:numFmt formatCode="0" sourceLinked="1"/>
        <c:majorTickMark val="out"/>
        <c:minorTickMark val="none"/>
        <c:tickLblPos val="nextTo"/>
        <c:crossAx val="53647232"/>
        <c:crossesAt val="0"/>
        <c:crossBetween val="midCat"/>
      </c:valAx>
      <c:valAx>
        <c:axId val="53647232"/>
        <c:scaling>
          <c:orientation val="minMax"/>
          <c:max val="160"/>
          <c:min val="-160"/>
        </c:scaling>
        <c:delete val="0"/>
        <c:axPos val="r"/>
        <c:title>
          <c:tx>
            <c:rich>
              <a:bodyPr rot="-5400000" spcFirstLastPara="0" vertOverflow="ellipsis" vert="horz" wrap="square" anchor="ctr" anchorCtr="1"/>
              <a:lstStyle/>
              <a:p>
                <a:pPr>
                  <a:defRPr lang="zh-CN" sz="1400" b="1" i="0" u="none" strike="noStrike" kern="1200" baseline="0">
                    <a:solidFill>
                      <a:srgbClr val="C00000"/>
                    </a:solidFill>
                    <a:latin typeface="+mn-lt"/>
                    <a:ea typeface="+mn-ea"/>
                    <a:cs typeface="+mn-cs"/>
                  </a:defRPr>
                </a:pPr>
                <a:r>
                  <a:rPr lang="en-US" sz="1400">
                    <a:solidFill>
                      <a:srgbClr val="C00000"/>
                    </a:solidFill>
                  </a:rPr>
                  <a:t>Phase ( </a:t>
                </a:r>
                <a:r>
                  <a:rPr lang="en-US" sz="1400">
                    <a:solidFill>
                      <a:srgbClr val="C00000"/>
                    </a:solidFill>
                    <a:latin typeface="Arial"/>
                    <a:cs typeface="Arial"/>
                  </a:rPr>
                  <a:t>⁰ </a:t>
                </a:r>
                <a:r>
                  <a:rPr lang="en-US" sz="1400">
                    <a:solidFill>
                      <a:srgbClr val="C00000"/>
                    </a:solidFill>
                  </a:rPr>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200" b="0" i="0" u="none" strike="noStrike" kern="1200" baseline="0">
                <a:solidFill>
                  <a:srgbClr val="C00000"/>
                </a:solidFill>
                <a:latin typeface="+mn-lt"/>
                <a:ea typeface="+mn-ea"/>
                <a:cs typeface="+mn-cs"/>
              </a:defRPr>
            </a:pPr>
            <a:endParaRPr lang="en-US"/>
          </a:p>
        </c:txPr>
        <c:crossAx val="53645696"/>
        <c:crosses val="max"/>
        <c:crossBetween val="midCat"/>
        <c:majorUnit val="40"/>
      </c:valAx>
    </c:plotArea>
    <c:legend>
      <c:legendPos val="r"/>
      <c:layout>
        <c:manualLayout>
          <c:xMode val="edge"/>
          <c:yMode val="edge"/>
          <c:x val="0.1390747623213765"/>
          <c:y val="0.59156490929387739"/>
          <c:w val="0.13090211207344732"/>
          <c:h val="0.17387559129788718"/>
        </c:manualLayout>
      </c:layout>
      <c:overlay val="0"/>
      <c:spPr>
        <a:solidFill>
          <a:schemeClr val="bg1"/>
        </a:solidFill>
        <a:ln>
          <a:solidFill>
            <a:schemeClr val="tx1"/>
          </a:solidFill>
        </a:ln>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74467</xdr:colOff>
      <xdr:row>44</xdr:row>
      <xdr:rowOff>45893</xdr:rowOff>
    </xdr:from>
    <xdr:to>
      <xdr:col>12</xdr:col>
      <xdr:colOff>579293</xdr:colOff>
      <xdr:row>66</xdr:row>
      <xdr:rowOff>55418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485777</xdr:colOff>
      <xdr:row>0</xdr:row>
      <xdr:rowOff>19050</xdr:rowOff>
    </xdr:from>
    <xdr:to>
      <xdr:col>0</xdr:col>
      <xdr:colOff>2414588</xdr:colOff>
      <xdr:row>2</xdr:row>
      <xdr:rowOff>173558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85777" y="19050"/>
          <a:ext cx="1928811" cy="516458"/>
        </a:xfrm>
        <a:prstGeom prst="rect">
          <a:avLst/>
        </a:prstGeom>
      </xdr:spPr>
    </xdr:pic>
    <xdr:clientData/>
  </xdr:twoCellAnchor>
  <xdr:twoCellAnchor editAs="oneCell">
    <xdr:from>
      <xdr:col>3</xdr:col>
      <xdr:colOff>112566</xdr:colOff>
      <xdr:row>6</xdr:row>
      <xdr:rowOff>8660</xdr:rowOff>
    </xdr:from>
    <xdr:to>
      <xdr:col>12</xdr:col>
      <xdr:colOff>549520</xdr:colOff>
      <xdr:row>22</xdr:row>
      <xdr:rowOff>8658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6407" y="1134342"/>
          <a:ext cx="6411727" cy="3229839"/>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xdr:colOff>
      <xdr:row>103</xdr:row>
      <xdr:rowOff>0</xdr:rowOff>
    </xdr:from>
    <xdr:to>
      <xdr:col>20</xdr:col>
      <xdr:colOff>490538</xdr:colOff>
      <xdr:row>114</xdr:row>
      <xdr:rowOff>164433</xdr:rowOff>
    </xdr:to>
    <mc:AlternateContent xmlns:mc="http://schemas.openxmlformats.org/markup-compatibility/2006" xmlns:a14="http://schemas.microsoft.com/office/drawing/2010/main">
      <mc:Choice Requires="a14">
        <xdr:sp macro="" textlink="">
          <xdr:nvSpPr>
            <xdr:cNvPr id="10" name="TextBox 7">
              <a:extLst>
                <a:ext uri="{FF2B5EF4-FFF2-40B4-BE49-F238E27FC236}">
                  <a16:creationId xmlns:a16="http://schemas.microsoft.com/office/drawing/2014/main" id="{00000000-0008-0000-0100-00000A000000}"/>
                </a:ext>
              </a:extLst>
            </xdr:cNvPr>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altLang="zh-CN" sz="1400" b="0" i="1">
                            <a:latin typeface="Cambria Math"/>
                          </a:rPr>
                          <m:t>𝑓𝑒𝑒𝑑𝑓𝑜𝑟𝑤𝑎𝑟𝑑</m:t>
                        </m:r>
                      </m:sub>
                    </m:sSub>
                    <m:r>
                      <a:rPr lang="en-US" sz="1400" b="0" i="1">
                        <a:latin typeface="Cambria Math"/>
                      </a:rPr>
                      <m:t>=</m:t>
                    </m:r>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den>
                        </m:f>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r>
                              <a:rPr lang="en-US" sz="1100" b="0" i="1" kern="1200">
                                <a:solidFill>
                                  <a:schemeClr val="tx1"/>
                                </a:solidFill>
                                <a:effectLst/>
                                <a:latin typeface="Cambria Math"/>
                                <a:ea typeface="+mn-ea"/>
                                <a:cs typeface="Arial" charset="0"/>
                              </a:rPr>
                              <m:t>𝑠</m:t>
                            </m:r>
                          </m:num>
                          <m:den>
                            <m:f>
                              <m:fPr>
                                <m:ctrlPr>
                                  <a:rPr lang="en-US" sz="1100" b="0" i="1" kern="1200">
                                    <a:solidFill>
                                      <a:schemeClr val="tx1"/>
                                    </a:solidFill>
                                    <a:effectLst/>
                                    <a:latin typeface="Cambria Math" panose="02040503050406030204" pitchFamily="18" charset="0"/>
                                    <a:ea typeface="+mn-ea"/>
                                    <a:cs typeface="Arial" charset="0"/>
                                  </a:rPr>
                                </m:ctrlPr>
                              </m:fPr>
                              <m:num>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num>
                              <m:den>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den>
                            </m:f>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den>
                        </m:f>
                      </m:den>
                    </m:f>
                  </m:oMath>
                </m:oMathPara>
              </a14:m>
              <a:endParaRPr lang="en-US"/>
            </a:p>
          </xdr:txBody>
        </xdr:sp>
      </mc:Choice>
      <mc:Fallback xmlns="">
        <xdr:sp macro="" textlink="">
          <xdr:nvSpPr>
            <xdr:cNvPr id="10" name="TextBox 7"/>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r>
                <a:rPr lang="en-US" altLang="zh-CN" sz="1400" b="0" i="0">
                  <a:latin typeface="Cambria Math"/>
                </a:rPr>
                <a:t>𝐺_𝑓𝑒𝑒𝑑𝑓𝑜𝑟𝑤𝑎𝑟𝑑</a:t>
              </a:r>
              <a:r>
                <a:rPr lang="en-US" sz="1400" b="0" i="0">
                  <a:latin typeface="Cambria Math"/>
                </a:rPr>
                <a:t>=</a:t>
              </a:r>
              <a:r>
                <a:rPr lang="en-US" sz="1400" i="0">
                  <a:latin typeface="Cambria Math"/>
                </a:rPr>
                <a:t>(</a:t>
              </a:r>
              <a:r>
                <a:rPr lang="en-US" sz="1400" b="0" i="0">
                  <a:latin typeface="Cambria Math"/>
                </a:rPr>
                <a:t>1+𝑠/(</a:t>
              </a:r>
              <a:r>
                <a:rPr lang="en-US" sz="1100" b="0" i="0" kern="1200">
                  <a:solidFill>
                    <a:schemeClr val="tx1"/>
                  </a:solidFill>
                  <a:effectLst/>
                  <a:latin typeface="Arial" charset="0"/>
                  <a:ea typeface="+mn-ea"/>
                  <a:cs typeface="Arial" charset="0"/>
                </a:rPr>
                <a:t>𝑅_</a:t>
              </a:r>
              <a:r>
                <a:rPr lang="en-US" sz="1100" b="0" i="0" kern="1200">
                  <a:solidFill>
                    <a:schemeClr val="tx1"/>
                  </a:solidFill>
                  <a:effectLst/>
                  <a:latin typeface="Cambria Math"/>
                  <a:ea typeface="+mn-ea"/>
                  <a:cs typeface="Arial" charset="0"/>
                </a:rPr>
                <a:t>2 </a:t>
              </a:r>
              <a:r>
                <a:rPr lang="en-US" sz="1100" b="0" i="0" kern="1200">
                  <a:solidFill>
                    <a:schemeClr val="tx1"/>
                  </a:solidFill>
                  <a:effectLst/>
                  <a:latin typeface="Arial" charset="0"/>
                  <a:ea typeface="+mn-ea"/>
                  <a:cs typeface="Arial" charset="0"/>
                </a:rPr>
                <a:t>𝐶_</a:t>
              </a:r>
              <a:r>
                <a:rPr lang="en-US" sz="1100" b="0" i="0" kern="1200">
                  <a:solidFill>
                    <a:schemeClr val="tx1"/>
                  </a:solidFill>
                  <a:effectLst/>
                  <a:latin typeface="Cambria Math"/>
                  <a:ea typeface="+mn-ea"/>
                  <a:cs typeface="Arial" charset="0"/>
                </a:rPr>
                <a:t>𝑓𝑓</a:t>
              </a:r>
              <a:r>
                <a:rPr lang="en-US" sz="1400" b="0" i="0" kern="1200">
                  <a:solidFill>
                    <a:schemeClr val="tx1"/>
                  </a:solidFill>
                  <a:effectLst/>
                  <a:latin typeface="Cambria Math"/>
                  <a:ea typeface="+mn-ea"/>
                  <a:cs typeface="Arial" charset="0"/>
                </a:rPr>
                <a:t> ))/(</a:t>
              </a:r>
              <a:r>
                <a:rPr lang="en-US" sz="1100" b="0" i="0" kern="1200">
                  <a:solidFill>
                    <a:schemeClr val="tx1"/>
                  </a:solidFill>
                  <a:effectLst/>
                  <a:latin typeface="Arial" charset="0"/>
                  <a:ea typeface="+mn-ea"/>
                  <a:cs typeface="Arial" charset="0"/>
                </a:rPr>
                <a:t>1+𝑠/(</a:t>
              </a:r>
              <a:r>
                <a:rPr lang="en-US" sz="1100" b="0" i="0" kern="1200">
                  <a:solidFill>
                    <a:schemeClr val="tx1"/>
                  </a:solidFill>
                  <a:effectLst/>
                  <a:latin typeface="Cambria Math"/>
                  <a:ea typeface="+mn-ea"/>
                  <a:cs typeface="Arial" charset="0"/>
                </a:rPr>
                <a:t>(𝑅_1∗𝑅_2)/(</a:t>
              </a:r>
              <a:r>
                <a:rPr lang="en-US" sz="1100" b="0" i="0" kern="1200">
                  <a:solidFill>
                    <a:schemeClr val="tx1"/>
                  </a:solidFill>
                  <a:effectLst/>
                  <a:latin typeface="Arial" charset="0"/>
                  <a:ea typeface="+mn-ea"/>
                  <a:cs typeface="Arial" charset="0"/>
                </a:rPr>
                <a:t>𝑅_1</a:t>
              </a:r>
              <a:r>
                <a:rPr lang="en-US" sz="1100" b="0" i="0" kern="1200">
                  <a:solidFill>
                    <a:schemeClr val="tx1"/>
                  </a:solidFill>
                  <a:effectLst/>
                  <a:latin typeface="Cambria Math"/>
                  <a:ea typeface="+mn-ea"/>
                  <a:cs typeface="Arial" charset="0"/>
                </a:rPr>
                <a:t>+</a:t>
              </a:r>
              <a:r>
                <a:rPr lang="en-US" sz="1100" b="0" i="0" kern="1200">
                  <a:solidFill>
                    <a:schemeClr val="tx1"/>
                  </a:solidFill>
                  <a:effectLst/>
                  <a:latin typeface="Arial" charset="0"/>
                  <a:ea typeface="+mn-ea"/>
                  <a:cs typeface="Arial" charset="0"/>
                </a:rPr>
                <a:t>𝑅_2</a:t>
              </a:r>
              <a:r>
                <a:rPr lang="en-US" sz="1100" b="0" i="0" kern="1200">
                  <a:solidFill>
                    <a:schemeClr val="tx1"/>
                  </a:solidFill>
                  <a:effectLst/>
                  <a:latin typeface="Cambria Math"/>
                  <a:ea typeface="+mn-ea"/>
                  <a:cs typeface="Arial" charset="0"/>
                </a:rPr>
                <a:t> ) </a:t>
              </a:r>
              <a:r>
                <a:rPr lang="en-US" sz="1100" b="0" i="0" kern="1200">
                  <a:solidFill>
                    <a:schemeClr val="tx1"/>
                  </a:solidFill>
                  <a:effectLst/>
                  <a:latin typeface="Arial" charset="0"/>
                  <a:ea typeface="+mn-ea"/>
                  <a:cs typeface="Arial" charset="0"/>
                </a:rPr>
                <a:t>𝐶_𝑓𝑓 )</a:t>
              </a:r>
              <a:r>
                <a:rPr lang="en-US" sz="1400" b="0" i="0" kern="1200">
                  <a:solidFill>
                    <a:schemeClr val="tx1"/>
                  </a:solidFill>
                  <a:effectLst/>
                  <a:latin typeface="Cambria Math"/>
                  <a:ea typeface="+mn-ea"/>
                  <a:cs typeface="Arial" charset="0"/>
                </a:rPr>
                <a:t>)</a:t>
              </a:r>
              <a:endParaRPr lang="en-US"/>
            </a:p>
          </xdr:txBody>
        </xdr:sp>
      </mc:Fallback>
    </mc:AlternateContent>
    <xdr:clientData/>
  </xdr:twoCellAnchor>
  <xdr:twoCellAnchor editAs="oneCell">
    <xdr:from>
      <xdr:col>13</xdr:col>
      <xdr:colOff>42862</xdr:colOff>
      <xdr:row>31</xdr:row>
      <xdr:rowOff>19050</xdr:rowOff>
    </xdr:from>
    <xdr:to>
      <xdr:col>17</xdr:col>
      <xdr:colOff>566760</xdr:colOff>
      <xdr:row>34</xdr:row>
      <xdr:rowOff>123830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9234487" y="6419850"/>
          <a:ext cx="2962298" cy="676280"/>
        </a:xfrm>
        <a:prstGeom prst="rect">
          <a:avLst/>
        </a:prstGeom>
      </xdr:spPr>
    </xdr:pic>
    <xdr:clientData/>
  </xdr:twoCellAnchor>
  <xdr:twoCellAnchor editAs="oneCell">
    <xdr:from>
      <xdr:col>13</xdr:col>
      <xdr:colOff>123825</xdr:colOff>
      <xdr:row>36</xdr:row>
      <xdr:rowOff>104775</xdr:rowOff>
    </xdr:from>
    <xdr:to>
      <xdr:col>18</xdr:col>
      <xdr:colOff>266725</xdr:colOff>
      <xdr:row>40</xdr:row>
      <xdr:rowOff>123830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stretch>
          <a:fillRect/>
        </a:stretch>
      </xdr:blipFill>
      <xdr:spPr>
        <a:xfrm>
          <a:off x="9315450" y="7458075"/>
          <a:ext cx="3190900" cy="781055"/>
        </a:xfrm>
        <a:prstGeom prst="rect">
          <a:avLst/>
        </a:prstGeom>
      </xdr:spPr>
    </xdr:pic>
    <xdr:clientData/>
  </xdr:twoCellAnchor>
  <xdr:twoCellAnchor editAs="oneCell">
    <xdr:from>
      <xdr:col>5</xdr:col>
      <xdr:colOff>28576</xdr:colOff>
      <xdr:row>1</xdr:row>
      <xdr:rowOff>33337</xdr:rowOff>
    </xdr:from>
    <xdr:to>
      <xdr:col>11</xdr:col>
      <xdr:colOff>9554</xdr:colOff>
      <xdr:row>18</xdr:row>
      <xdr:rowOff>128612</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4633914" y="642937"/>
          <a:ext cx="3867178" cy="3390925"/>
        </a:xfrm>
        <a:prstGeom prst="rect">
          <a:avLst/>
        </a:prstGeom>
      </xdr:spPr>
    </xdr:pic>
    <xdr:clientData/>
  </xdr:twoCellAnchor>
  <xdr:twoCellAnchor>
    <xdr:from>
      <xdr:col>3</xdr:col>
      <xdr:colOff>117230</xdr:colOff>
      <xdr:row>51</xdr:row>
      <xdr:rowOff>65943</xdr:rowOff>
    </xdr:from>
    <xdr:to>
      <xdr:col>13</xdr:col>
      <xdr:colOff>289759</xdr:colOff>
      <xdr:row>73</xdr:row>
      <xdr:rowOff>109085</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152400</xdr:colOff>
      <xdr:row>75</xdr:row>
      <xdr:rowOff>152400</xdr:rowOff>
    </xdr:from>
    <xdr:to>
      <xdr:col>13</xdr:col>
      <xdr:colOff>324929</xdr:colOff>
      <xdr:row>98</xdr:row>
      <xdr:rowOff>5042</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223837</xdr:colOff>
      <xdr:row>43</xdr:row>
      <xdr:rowOff>133350</xdr:rowOff>
    </xdr:from>
    <xdr:to>
      <xdr:col>14</xdr:col>
      <xdr:colOff>261966</xdr:colOff>
      <xdr:row>52</xdr:row>
      <xdr:rowOff>66686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958262" y="10153650"/>
          <a:ext cx="3924329" cy="15621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228599</xdr:colOff>
      <xdr:row>25</xdr:row>
      <xdr:rowOff>136071</xdr:rowOff>
    </xdr:from>
    <xdr:to>
      <xdr:col>23</xdr:col>
      <xdr:colOff>581024</xdr:colOff>
      <xdr:row>60</xdr:row>
      <xdr:rowOff>164646</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285750</xdr:colOff>
      <xdr:row>0</xdr:row>
      <xdr:rowOff>27214</xdr:rowOff>
    </xdr:from>
    <xdr:to>
      <xdr:col>23</xdr:col>
      <xdr:colOff>414083</xdr:colOff>
      <xdr:row>23</xdr:row>
      <xdr:rowOff>179047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021286" y="27214"/>
          <a:ext cx="7476190" cy="45333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psearch.cn.murata.com/capacitor/product/GCM31CR71C106KA64%23.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EM79"/>
  <sheetViews>
    <sheetView tabSelected="1" topLeftCell="A43" zoomScale="85" zoomScaleNormal="85" workbookViewId="0">
      <selection activeCell="B57" sqref="B57"/>
    </sheetView>
  </sheetViews>
  <sheetFormatPr defaultColWidth="9.1796875" defaultRowHeight="14.5" x14ac:dyDescent="0.35"/>
  <cols>
    <col min="1" max="1" width="49.453125" style="38" customWidth="1"/>
    <col min="2" max="2" width="10.453125" style="38" customWidth="1"/>
    <col min="3" max="3" width="11.453125" style="38" customWidth="1"/>
    <col min="4" max="4" width="10.7265625" style="38" customWidth="1"/>
    <col min="5" max="7" width="9.1796875" style="38"/>
    <col min="8" max="8" width="13.26953125" style="38" customWidth="1"/>
    <col min="9" max="11" width="9.1796875" style="38"/>
    <col min="12" max="12" width="11" style="38" customWidth="1"/>
    <col min="13" max="13" width="9.1796875" style="38" customWidth="1"/>
    <col min="14" max="14" width="3.81640625" style="38" customWidth="1"/>
    <col min="15" max="19" width="9.1796875" style="38"/>
    <col min="20" max="20" width="9.26953125" style="38" customWidth="1"/>
    <col min="21" max="16384" width="9.1796875" style="38"/>
  </cols>
  <sheetData>
    <row r="1" spans="1:46 16367:16367" ht="15" customHeight="1" x14ac:dyDescent="0.35">
      <c r="A1" s="250"/>
      <c r="B1" s="251" t="s">
        <v>257</v>
      </c>
      <c r="C1" s="251"/>
      <c r="D1" s="251"/>
      <c r="E1" s="251"/>
      <c r="F1" s="251"/>
      <c r="G1" s="251"/>
      <c r="H1" s="251"/>
      <c r="I1" s="251"/>
      <c r="J1" s="251"/>
      <c r="K1" s="251"/>
      <c r="L1" s="251"/>
      <c r="M1" s="251"/>
      <c r="N1" s="195"/>
      <c r="O1" s="151"/>
      <c r="P1" s="151"/>
      <c r="Q1" s="151"/>
      <c r="R1" s="151"/>
      <c r="S1" s="39"/>
      <c r="T1" s="39" t="s">
        <v>332</v>
      </c>
      <c r="U1" s="39"/>
      <c r="V1" s="39"/>
    </row>
    <row r="2" spans="1:46 16367:16367" ht="15" customHeight="1" x14ac:dyDescent="0.35">
      <c r="A2" s="250"/>
      <c r="B2" s="251"/>
      <c r="C2" s="251"/>
      <c r="D2" s="251"/>
      <c r="E2" s="251"/>
      <c r="F2" s="251"/>
      <c r="G2" s="251"/>
      <c r="H2" s="251"/>
      <c r="I2" s="251"/>
      <c r="J2" s="251"/>
      <c r="K2" s="251"/>
      <c r="L2" s="251"/>
      <c r="M2" s="251"/>
      <c r="N2" s="195"/>
      <c r="O2" s="151"/>
      <c r="P2" s="151"/>
      <c r="Q2" s="151"/>
      <c r="R2" s="151"/>
      <c r="S2" s="39"/>
      <c r="T2" s="39" t="s">
        <v>333</v>
      </c>
      <c r="U2" s="39"/>
      <c r="V2" s="39"/>
      <c r="W2" s="223"/>
    </row>
    <row r="3" spans="1:46 16367:16367" ht="15.75" customHeight="1" thickBot="1" x14ac:dyDescent="0.4">
      <c r="A3" s="250"/>
      <c r="B3" s="251"/>
      <c r="C3" s="251"/>
      <c r="D3" s="251"/>
      <c r="E3" s="251"/>
      <c r="F3" s="251"/>
      <c r="G3" s="251"/>
      <c r="H3" s="251"/>
      <c r="I3" s="251"/>
      <c r="J3" s="251"/>
      <c r="K3" s="251"/>
      <c r="L3" s="251"/>
      <c r="M3" s="251"/>
      <c r="N3" s="195"/>
      <c r="O3" s="151"/>
      <c r="P3" s="151"/>
      <c r="Q3" s="151"/>
      <c r="R3" s="151"/>
      <c r="S3" s="39"/>
      <c r="T3" s="39" t="s">
        <v>324</v>
      </c>
      <c r="U3" s="39">
        <f>1-Vinmin*B12/100/B10</f>
        <v>0.37882352941176467</v>
      </c>
      <c r="V3" s="224"/>
      <c r="W3" s="225"/>
      <c r="X3" s="223"/>
    </row>
    <row r="4" spans="1:46 16367:16367" ht="14.25" customHeight="1" thickBot="1" x14ac:dyDescent="0.4">
      <c r="A4" s="1"/>
      <c r="B4" s="46"/>
      <c r="C4" s="194" t="s">
        <v>1</v>
      </c>
      <c r="D4" s="2"/>
      <c r="E4" s="1"/>
      <c r="F4" s="1"/>
      <c r="G4" s="2" t="s">
        <v>99</v>
      </c>
      <c r="H4" s="1"/>
      <c r="I4" s="1"/>
      <c r="J4" s="1"/>
      <c r="K4" s="2" t="s">
        <v>100</v>
      </c>
      <c r="L4" s="1"/>
      <c r="M4" s="1"/>
      <c r="N4" s="195"/>
      <c r="O4" s="151"/>
      <c r="P4" s="151"/>
      <c r="Q4" s="151"/>
      <c r="R4" s="151"/>
      <c r="S4" s="39"/>
      <c r="T4" s="39" t="s">
        <v>325</v>
      </c>
      <c r="U4" s="226">
        <f>1-Vinmax*B12/100/B10</f>
        <v>0.37882352941176467</v>
      </c>
      <c r="V4" s="224"/>
      <c r="W4" s="225"/>
      <c r="X4" s="223"/>
    </row>
    <row r="5" spans="1:46 16367:16367" ht="14.25" customHeight="1" x14ac:dyDescent="0.35">
      <c r="A5" s="243" t="s">
        <v>111</v>
      </c>
      <c r="B5" s="244"/>
      <c r="C5" s="245"/>
      <c r="D5" s="246" t="s">
        <v>353</v>
      </c>
      <c r="E5" s="247"/>
      <c r="F5" s="247"/>
      <c r="G5" s="247"/>
      <c r="H5" s="247"/>
      <c r="I5" s="247"/>
      <c r="J5" s="247"/>
      <c r="K5" s="247"/>
      <c r="L5" s="247"/>
      <c r="M5" s="248"/>
      <c r="N5" s="195"/>
      <c r="O5" s="151"/>
      <c r="P5" s="151"/>
      <c r="Q5" s="151"/>
      <c r="R5" s="151"/>
      <c r="S5" s="39"/>
      <c r="T5" s="39" t="s">
        <v>326</v>
      </c>
      <c r="U5" s="39">
        <v>0.8</v>
      </c>
      <c r="V5" s="224"/>
      <c r="W5" s="225"/>
      <c r="X5" s="223"/>
    </row>
    <row r="6" spans="1:46 16367:16367" ht="14.25" customHeight="1" x14ac:dyDescent="0.35">
      <c r="A6" s="186" t="s">
        <v>315</v>
      </c>
      <c r="B6" s="187" t="s">
        <v>316</v>
      </c>
      <c r="C6" s="188" t="s">
        <v>314</v>
      </c>
      <c r="D6" s="47"/>
      <c r="E6" s="151"/>
      <c r="F6" s="151"/>
      <c r="G6" s="151"/>
      <c r="H6" s="151"/>
      <c r="I6" s="151"/>
      <c r="J6" s="151"/>
      <c r="K6" s="151"/>
      <c r="L6" s="151"/>
      <c r="M6" s="151"/>
      <c r="N6" s="195"/>
      <c r="O6" s="151"/>
      <c r="P6" s="151"/>
      <c r="Q6" s="151"/>
      <c r="R6" s="151"/>
      <c r="S6" s="39"/>
      <c r="T6" s="39" t="s">
        <v>327</v>
      </c>
      <c r="U6" s="39">
        <v>2</v>
      </c>
      <c r="V6" s="224"/>
      <c r="W6" s="225"/>
      <c r="X6" s="223"/>
    </row>
    <row r="7" spans="1:46 16367:16367" ht="16.5" x14ac:dyDescent="0.35">
      <c r="A7" s="157" t="s">
        <v>317</v>
      </c>
      <c r="B7" s="44">
        <v>12</v>
      </c>
      <c r="C7" s="3" t="s">
        <v>0</v>
      </c>
      <c r="E7" s="151"/>
      <c r="F7" s="151"/>
      <c r="G7" s="151"/>
      <c r="H7" s="151"/>
      <c r="I7" s="151"/>
      <c r="J7" s="151"/>
      <c r="K7" s="151"/>
      <c r="L7" s="151"/>
      <c r="M7" s="151"/>
      <c r="N7" s="195"/>
      <c r="O7" s="151"/>
      <c r="P7" s="151"/>
      <c r="Q7" s="151"/>
      <c r="R7" s="151"/>
      <c r="S7" s="39"/>
      <c r="T7" s="39" t="s">
        <v>328</v>
      </c>
      <c r="U7" s="39">
        <f>Vinmin*U3/U5/B13</f>
        <v>2.5828877005347586</v>
      </c>
      <c r="V7" s="224"/>
      <c r="W7" s="225"/>
      <c r="X7" s="223"/>
    </row>
    <row r="8" spans="1:46 16367:16367" ht="16.5" x14ac:dyDescent="0.35">
      <c r="A8" s="157" t="s">
        <v>319</v>
      </c>
      <c r="B8" s="44">
        <v>12</v>
      </c>
      <c r="C8" s="3" t="s">
        <v>0</v>
      </c>
      <c r="E8" s="151"/>
      <c r="F8" s="151"/>
      <c r="G8" s="151"/>
      <c r="H8" s="151"/>
      <c r="I8" s="151"/>
      <c r="J8" s="151"/>
      <c r="K8" s="151"/>
      <c r="L8" s="151"/>
      <c r="M8" s="151"/>
      <c r="N8" s="195"/>
      <c r="O8" s="151"/>
      <c r="P8" s="151"/>
      <c r="Q8" s="151"/>
      <c r="R8" s="227"/>
      <c r="S8" s="39"/>
      <c r="T8" s="39" t="s">
        <v>329</v>
      </c>
      <c r="U8" s="94">
        <f>Vinmin*U3/U6/B13</f>
        <v>1.0331550802139036</v>
      </c>
      <c r="V8" s="224"/>
      <c r="W8" s="225"/>
      <c r="X8" s="223"/>
    </row>
    <row r="9" spans="1:46 16367:16367" ht="16.5" x14ac:dyDescent="0.35">
      <c r="A9" s="157" t="s">
        <v>318</v>
      </c>
      <c r="B9" s="44">
        <v>12</v>
      </c>
      <c r="C9" s="3" t="s">
        <v>0</v>
      </c>
      <c r="E9" s="151"/>
      <c r="F9" s="151"/>
      <c r="G9" s="151"/>
      <c r="H9" s="151"/>
      <c r="I9" s="151"/>
      <c r="J9" s="151"/>
      <c r="K9" s="151"/>
      <c r="L9" s="151"/>
      <c r="M9" s="151"/>
      <c r="N9" s="195"/>
      <c r="O9" s="151"/>
      <c r="P9" s="151"/>
      <c r="Q9" s="151"/>
      <c r="R9" s="151"/>
      <c r="S9" s="39"/>
      <c r="T9" s="39" t="s">
        <v>330</v>
      </c>
      <c r="U9" s="94">
        <f>Vinmax*U4/U5/B13</f>
        <v>2.5828877005347586</v>
      </c>
      <c r="V9" s="224"/>
      <c r="W9" s="225"/>
      <c r="X9" s="223"/>
    </row>
    <row r="10" spans="1:46 16367:16367" ht="16.5" x14ac:dyDescent="0.35">
      <c r="A10" s="158" t="s">
        <v>321</v>
      </c>
      <c r="B10" s="44">
        <v>17</v>
      </c>
      <c r="C10" s="3" t="s">
        <v>0</v>
      </c>
      <c r="E10" s="151"/>
      <c r="F10" s="151"/>
      <c r="G10" s="151"/>
      <c r="H10" s="151"/>
      <c r="I10" s="151"/>
      <c r="J10" s="151"/>
      <c r="K10" s="151"/>
      <c r="L10" s="151"/>
      <c r="M10" s="151"/>
      <c r="N10" s="195"/>
      <c r="O10" s="151"/>
      <c r="P10" s="151"/>
      <c r="Q10" s="151"/>
      <c r="R10" s="151"/>
      <c r="S10" s="39"/>
      <c r="T10" s="39" t="s">
        <v>331</v>
      </c>
      <c r="U10" s="39">
        <f>Vinmax*U4/U6/B13</f>
        <v>1.0331550802139036</v>
      </c>
      <c r="V10" s="224"/>
      <c r="W10" s="225"/>
      <c r="X10" s="223"/>
    </row>
    <row r="11" spans="1:46 16367:16367" x14ac:dyDescent="0.35">
      <c r="A11" s="158" t="s">
        <v>3</v>
      </c>
      <c r="B11" s="44">
        <v>2</v>
      </c>
      <c r="C11" s="3" t="s">
        <v>4</v>
      </c>
      <c r="E11" s="151"/>
      <c r="F11" s="151"/>
      <c r="G11" s="151"/>
      <c r="H11" s="151"/>
      <c r="I11" s="151"/>
      <c r="J11" s="151"/>
      <c r="K11" s="151"/>
      <c r="L11" s="151"/>
      <c r="M11" s="151"/>
      <c r="N11" s="195"/>
      <c r="O11" s="151"/>
      <c r="P11" s="151"/>
      <c r="Q11" s="151"/>
      <c r="R11" s="151"/>
      <c r="S11" s="39"/>
      <c r="T11" s="228" t="s">
        <v>342</v>
      </c>
      <c r="U11" s="39">
        <f>B10*B11/(B12/100*Vinmin)+B22/2</f>
        <v>3.7362745098039216</v>
      </c>
      <c r="V11" s="224"/>
      <c r="W11" s="225"/>
      <c r="X11" s="223"/>
    </row>
    <row r="12" spans="1:46 16367:16367" x14ac:dyDescent="0.35">
      <c r="A12" s="159" t="s">
        <v>322</v>
      </c>
      <c r="B12" s="44">
        <v>88</v>
      </c>
      <c r="C12" s="4" t="s">
        <v>6</v>
      </c>
      <c r="E12" s="151"/>
      <c r="F12" s="151"/>
      <c r="G12" s="151"/>
      <c r="H12" s="151"/>
      <c r="I12" s="151"/>
      <c r="J12" s="151"/>
      <c r="K12" s="151"/>
      <c r="L12" s="151"/>
      <c r="M12" s="151"/>
      <c r="N12" s="195"/>
      <c r="O12" s="151"/>
      <c r="P12" s="151"/>
      <c r="Q12" s="151"/>
      <c r="R12" s="151"/>
      <c r="S12" s="229"/>
      <c r="T12" s="39" t="s">
        <v>343</v>
      </c>
      <c r="U12" s="39">
        <f>B10*B11/(B12/100*Vin)+B23/2</f>
        <v>3.7362745098039216</v>
      </c>
      <c r="V12" s="229"/>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XEM12" s="36"/>
    </row>
    <row r="13" spans="1:46 16367:16367" x14ac:dyDescent="0.35">
      <c r="A13" s="157" t="s">
        <v>8</v>
      </c>
      <c r="B13" s="167">
        <v>2.2000000000000002</v>
      </c>
      <c r="C13" s="160" t="s">
        <v>9</v>
      </c>
      <c r="D13" s="39">
        <f>0.6+(B8-1)*0.8</f>
        <v>9.4</v>
      </c>
      <c r="E13" s="151"/>
      <c r="F13" s="151"/>
      <c r="G13" s="151"/>
      <c r="H13" s="151"/>
      <c r="I13" s="151"/>
      <c r="J13" s="151"/>
      <c r="K13" s="151"/>
      <c r="L13" s="151"/>
      <c r="M13" s="151"/>
      <c r="N13" s="195"/>
      <c r="O13" s="151"/>
      <c r="P13" s="151"/>
      <c r="Q13" s="151"/>
      <c r="R13" s="151"/>
      <c r="S13" s="229"/>
      <c r="T13" s="229" t="s">
        <v>344</v>
      </c>
      <c r="U13" s="229">
        <f>B10*B11/(B12/100*Vinmax)+B24/2</f>
        <v>3.7362745098039216</v>
      </c>
      <c r="V13" s="229"/>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row>
    <row r="14" spans="1:46 16367:16367" x14ac:dyDescent="0.35">
      <c r="A14" s="205" t="s">
        <v>320</v>
      </c>
      <c r="B14" s="189">
        <f>41.9/B13-1.05</f>
        <v>17.995454545454542</v>
      </c>
      <c r="C14" s="160" t="s">
        <v>7</v>
      </c>
      <c r="D14" s="39">
        <v>2.2000000000000002</v>
      </c>
      <c r="E14" s="151"/>
      <c r="F14" s="151"/>
      <c r="G14" s="151"/>
      <c r="H14" s="151"/>
      <c r="I14" s="151"/>
      <c r="J14" s="151"/>
      <c r="K14" s="151"/>
      <c r="L14" s="151"/>
      <c r="M14" s="151"/>
      <c r="N14" s="195"/>
      <c r="O14" s="151"/>
      <c r="P14" s="151"/>
      <c r="Q14" s="151"/>
      <c r="R14" s="151"/>
      <c r="S14" s="229"/>
      <c r="T14" s="229"/>
      <c r="U14" s="229"/>
      <c r="V14" s="229"/>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row>
    <row r="15" spans="1:46 16367:16367" x14ac:dyDescent="0.35">
      <c r="A15" s="162" t="s">
        <v>10</v>
      </c>
      <c r="B15" s="163">
        <f>1-Vin*B12/100/B10</f>
        <v>0.37882352941176467</v>
      </c>
      <c r="C15" s="160"/>
      <c r="D15" s="39">
        <v>1</v>
      </c>
      <c r="E15" s="151"/>
      <c r="F15" s="151"/>
      <c r="G15" s="151"/>
      <c r="H15" s="151"/>
      <c r="I15" s="151"/>
      <c r="J15" s="151"/>
      <c r="K15" s="151"/>
      <c r="L15" s="151"/>
      <c r="M15" s="151"/>
      <c r="N15" s="195"/>
      <c r="O15" s="151"/>
      <c r="P15" s="151"/>
      <c r="Q15" s="151"/>
      <c r="R15" s="151"/>
      <c r="S15" s="229"/>
      <c r="T15" s="229" t="s">
        <v>365</v>
      </c>
      <c r="U15" s="229">
        <f>((B10*B11/(B12/100*Vin))^2+1/12*(B23)^2)^0.5</f>
        <v>3.2334809975716317</v>
      </c>
      <c r="V15" s="229" t="s">
        <v>4</v>
      </c>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row>
    <row r="16" spans="1:46 16367:16367" x14ac:dyDescent="0.35">
      <c r="A16" s="164"/>
      <c r="B16" s="165"/>
      <c r="C16" s="166"/>
      <c r="D16" s="151"/>
      <c r="E16" s="151"/>
      <c r="F16" s="151"/>
      <c r="G16" s="151"/>
      <c r="H16" s="151"/>
      <c r="I16" s="151"/>
      <c r="J16" s="151"/>
      <c r="K16" s="151"/>
      <c r="L16" s="151"/>
      <c r="M16" s="94"/>
      <c r="N16" s="196"/>
      <c r="O16" s="3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row>
    <row r="17" spans="1:46" ht="15.5" x14ac:dyDescent="0.35">
      <c r="A17" s="249" t="s">
        <v>112</v>
      </c>
      <c r="B17" s="249"/>
      <c r="C17" s="243"/>
      <c r="D17" s="152"/>
      <c r="E17" s="151"/>
      <c r="F17" s="151"/>
      <c r="G17" s="151"/>
      <c r="H17" s="151"/>
      <c r="I17" s="151"/>
      <c r="J17" s="151"/>
      <c r="K17" s="151"/>
      <c r="L17" s="151"/>
      <c r="M17" s="94"/>
      <c r="N17" s="197"/>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row>
    <row r="18" spans="1:46" x14ac:dyDescent="0.35">
      <c r="A18" s="157" t="s">
        <v>345</v>
      </c>
      <c r="B18" s="167">
        <v>1</v>
      </c>
      <c r="C18" s="160" t="s">
        <v>4</v>
      </c>
      <c r="D18" s="151"/>
      <c r="E18" s="151"/>
      <c r="F18" s="154"/>
      <c r="G18" s="154"/>
      <c r="H18" s="154"/>
      <c r="I18" s="151"/>
      <c r="J18" s="151"/>
      <c r="K18" s="151"/>
      <c r="L18" s="151"/>
      <c r="M18" s="94"/>
      <c r="N18" s="197"/>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row>
    <row r="19" spans="1:46" x14ac:dyDescent="0.35">
      <c r="A19" s="203" t="s">
        <v>370</v>
      </c>
      <c r="B19" s="163">
        <f>Vinmin*U3/(B18*B13)</f>
        <v>2.0663101604278071</v>
      </c>
      <c r="C19" s="160" t="s">
        <v>338</v>
      </c>
      <c r="D19" s="151"/>
      <c r="E19" s="151"/>
      <c r="F19" s="151"/>
      <c r="G19" s="151"/>
      <c r="H19" s="151"/>
      <c r="I19" s="151"/>
      <c r="J19" s="151"/>
      <c r="K19" s="151"/>
      <c r="L19" s="151"/>
      <c r="M19" s="94"/>
      <c r="N19" s="198"/>
      <c r="V19" s="230"/>
      <c r="W19" s="225"/>
      <c r="X19" s="223"/>
    </row>
    <row r="20" spans="1:46" x14ac:dyDescent="0.35">
      <c r="A20" s="158" t="s">
        <v>103</v>
      </c>
      <c r="B20" s="168">
        <v>2</v>
      </c>
      <c r="C20" s="169" t="s">
        <v>339</v>
      </c>
      <c r="D20" s="151"/>
      <c r="E20" s="151"/>
      <c r="F20" s="151"/>
      <c r="G20" s="151"/>
      <c r="H20" s="151"/>
      <c r="I20" s="151"/>
      <c r="J20" s="151"/>
      <c r="K20" s="151"/>
      <c r="L20" s="151"/>
      <c r="M20" s="94"/>
      <c r="N20" s="198"/>
      <c r="V20" s="230"/>
      <c r="W20" s="225"/>
      <c r="X20" s="223"/>
    </row>
    <row r="21" spans="1:46" x14ac:dyDescent="0.35">
      <c r="A21" s="158" t="s">
        <v>138</v>
      </c>
      <c r="B21" s="211">
        <v>8.9</v>
      </c>
      <c r="C21" s="169" t="s">
        <v>56</v>
      </c>
      <c r="D21" s="151"/>
      <c r="E21" s="151"/>
      <c r="F21" s="151"/>
      <c r="G21" s="151"/>
      <c r="H21" s="151"/>
      <c r="I21" s="151"/>
      <c r="J21" s="151"/>
      <c r="K21" s="151"/>
      <c r="L21" s="151"/>
      <c r="M21" s="94"/>
      <c r="N21" s="198"/>
      <c r="V21" s="230"/>
      <c r="W21" s="225"/>
      <c r="X21" s="223"/>
    </row>
    <row r="22" spans="1:46" ht="16.5" x14ac:dyDescent="0.35">
      <c r="A22" s="158" t="s">
        <v>334</v>
      </c>
      <c r="B22" s="236">
        <f>Vinmin*U3/B20/B13</f>
        <v>1.0331550802139036</v>
      </c>
      <c r="C22" s="169" t="s">
        <v>4</v>
      </c>
      <c r="D22" s="151"/>
      <c r="E22" s="151"/>
      <c r="F22" s="151"/>
      <c r="G22" s="151"/>
      <c r="H22" s="151"/>
      <c r="I22" s="151"/>
      <c r="J22" s="151"/>
      <c r="K22" s="151"/>
      <c r="L22" s="151"/>
      <c r="M22" s="94"/>
      <c r="N22" s="198"/>
      <c r="V22" s="230"/>
      <c r="W22" s="225"/>
      <c r="X22" s="223"/>
    </row>
    <row r="23" spans="1:46" ht="18.75" customHeight="1" x14ac:dyDescent="0.35">
      <c r="A23" s="183" t="s">
        <v>335</v>
      </c>
      <c r="B23" s="163">
        <f>B8*B15/B20/B13</f>
        <v>1.0331550802139036</v>
      </c>
      <c r="C23" s="160" t="s">
        <v>4</v>
      </c>
      <c r="D23" s="151"/>
      <c r="E23" s="151"/>
      <c r="F23" s="151"/>
      <c r="G23" s="151"/>
      <c r="H23" s="151"/>
      <c r="I23" s="151"/>
      <c r="J23" s="151"/>
      <c r="K23" s="151"/>
      <c r="L23" s="151"/>
      <c r="M23" s="94"/>
      <c r="N23" s="197"/>
      <c r="V23" s="230"/>
      <c r="W23" s="225"/>
      <c r="X23" s="223"/>
    </row>
    <row r="24" spans="1:46" ht="16.5" x14ac:dyDescent="0.35">
      <c r="A24" s="158" t="s">
        <v>336</v>
      </c>
      <c r="B24" s="163">
        <f>Vinmax*U4/B20/B13</f>
        <v>1.0331550802139036</v>
      </c>
      <c r="C24" s="160" t="s">
        <v>4</v>
      </c>
      <c r="D24" s="151"/>
      <c r="E24" s="151"/>
      <c r="F24" s="151"/>
      <c r="G24" s="151"/>
      <c r="H24" s="151"/>
      <c r="I24" s="151"/>
      <c r="J24" s="151"/>
      <c r="K24" s="151"/>
      <c r="L24" s="151"/>
      <c r="M24" s="94"/>
      <c r="N24" s="197"/>
      <c r="S24" s="36"/>
    </row>
    <row r="25" spans="1:46" x14ac:dyDescent="0.35">
      <c r="A25" s="159" t="s">
        <v>120</v>
      </c>
      <c r="B25" s="163">
        <f>B10*B11/(Vinmin*B12/100)+B22/2</f>
        <v>3.7362745098039216</v>
      </c>
      <c r="C25" s="160" t="s">
        <v>4</v>
      </c>
      <c r="D25" s="151"/>
      <c r="E25" s="151"/>
      <c r="F25" s="151"/>
      <c r="G25" s="151"/>
      <c r="H25" s="151"/>
      <c r="I25" s="151"/>
      <c r="J25" s="153"/>
      <c r="K25" s="151"/>
      <c r="L25" s="151"/>
      <c r="M25" s="94"/>
      <c r="N25" s="197"/>
    </row>
    <row r="26" spans="1:46" x14ac:dyDescent="0.35">
      <c r="A26" s="159" t="s">
        <v>119</v>
      </c>
      <c r="B26" s="163">
        <f>SQRT((B10*B11/Vinmin/B12*100)^2+1/12*(B23)^2)</f>
        <v>3.2334809975716317</v>
      </c>
      <c r="C26" s="160" t="s">
        <v>4</v>
      </c>
      <c r="D26" s="151"/>
      <c r="E26" s="151"/>
      <c r="F26" s="151"/>
      <c r="G26" s="151"/>
      <c r="H26" s="151"/>
      <c r="I26" s="151"/>
      <c r="J26" s="153"/>
      <c r="K26" s="151"/>
      <c r="L26" s="151"/>
      <c r="M26" s="94"/>
      <c r="N26" s="197"/>
    </row>
    <row r="27" spans="1:46" x14ac:dyDescent="0.35">
      <c r="A27" s="159" t="s">
        <v>139</v>
      </c>
      <c r="B27" s="168">
        <v>4.8</v>
      </c>
      <c r="C27" s="160" t="s">
        <v>4</v>
      </c>
      <c r="D27" s="155"/>
      <c r="E27" s="151"/>
      <c r="F27" s="151"/>
      <c r="G27" s="151"/>
      <c r="H27" s="151"/>
      <c r="I27" s="151"/>
      <c r="J27" s="151"/>
      <c r="K27" s="151"/>
      <c r="L27" s="151"/>
      <c r="M27" s="94"/>
      <c r="N27" s="197"/>
    </row>
    <row r="28" spans="1:46" x14ac:dyDescent="0.35">
      <c r="A28" s="203" t="s">
        <v>357</v>
      </c>
      <c r="B28" s="163">
        <f>1.184+90.56/B27</f>
        <v>20.050666666666668</v>
      </c>
      <c r="C28" s="160" t="s">
        <v>7</v>
      </c>
      <c r="D28" s="151"/>
      <c r="E28" s="151"/>
      <c r="F28" s="151"/>
      <c r="G28" s="151"/>
      <c r="H28" s="151"/>
      <c r="I28" s="151"/>
      <c r="J28" s="151"/>
      <c r="K28" s="151"/>
      <c r="L28" s="151"/>
      <c r="M28" s="94"/>
      <c r="N28" s="197"/>
    </row>
    <row r="29" spans="1:46" x14ac:dyDescent="0.35">
      <c r="A29" s="166"/>
      <c r="B29" s="166"/>
      <c r="C29" s="166"/>
      <c r="D29" s="50"/>
      <c r="E29" s="93"/>
      <c r="F29" s="151"/>
      <c r="G29" s="151"/>
      <c r="H29" s="151"/>
      <c r="I29" s="151"/>
      <c r="J29" s="151"/>
      <c r="K29" s="151"/>
      <c r="L29" s="93"/>
      <c r="N29" s="199"/>
    </row>
    <row r="30" spans="1:46" ht="15.5" x14ac:dyDescent="0.35">
      <c r="A30" s="249" t="s">
        <v>113</v>
      </c>
      <c r="B30" s="249"/>
      <c r="C30" s="249"/>
      <c r="D30" s="152"/>
      <c r="E30" s="50"/>
      <c r="F30" s="50"/>
      <c r="G30" s="50"/>
      <c r="H30" s="50"/>
      <c r="I30" s="50"/>
      <c r="J30" s="50"/>
      <c r="K30" s="50"/>
      <c r="L30" s="50"/>
      <c r="N30" s="199"/>
    </row>
    <row r="31" spans="1:46" ht="16.5" x14ac:dyDescent="0.35">
      <c r="A31" s="170" t="s">
        <v>122</v>
      </c>
      <c r="B31" s="171">
        <v>90</v>
      </c>
      <c r="C31" s="172" t="s">
        <v>337</v>
      </c>
      <c r="D31" s="50"/>
      <c r="E31" s="50"/>
      <c r="F31" s="50"/>
      <c r="G31" s="50"/>
      <c r="H31" s="50"/>
      <c r="I31" s="50"/>
      <c r="J31" s="50"/>
      <c r="K31" s="50"/>
      <c r="L31" s="50"/>
      <c r="N31" s="199"/>
    </row>
    <row r="32" spans="1:46" x14ac:dyDescent="0.35">
      <c r="A32" s="203" t="s">
        <v>355</v>
      </c>
      <c r="B32" s="163">
        <f>B11*(1-B7*B12/100/B10)/B13/B31*1000</f>
        <v>3.8265002970885313</v>
      </c>
      <c r="C32" s="160" t="s">
        <v>347</v>
      </c>
      <c r="D32" s="50"/>
      <c r="E32" s="50"/>
      <c r="F32" s="50"/>
      <c r="G32" s="50"/>
      <c r="H32" s="50"/>
      <c r="I32" s="50"/>
      <c r="J32" s="50"/>
      <c r="K32" s="50"/>
      <c r="L32" s="50"/>
      <c r="N32" s="199"/>
    </row>
    <row r="33" spans="1:14" x14ac:dyDescent="0.35">
      <c r="A33" s="158" t="s">
        <v>258</v>
      </c>
      <c r="B33" s="167">
        <v>8</v>
      </c>
      <c r="C33" s="160" t="s">
        <v>347</v>
      </c>
      <c r="D33" s="50"/>
      <c r="E33" s="50"/>
      <c r="F33" s="50"/>
      <c r="G33" s="50"/>
      <c r="H33" s="50"/>
      <c r="I33" s="50"/>
      <c r="J33" s="50"/>
      <c r="K33" s="50"/>
      <c r="L33" s="50"/>
      <c r="N33" s="199"/>
    </row>
    <row r="34" spans="1:14" x14ac:dyDescent="0.35">
      <c r="A34" s="158" t="s">
        <v>98</v>
      </c>
      <c r="B34" s="167">
        <v>2</v>
      </c>
      <c r="C34" s="169" t="s">
        <v>56</v>
      </c>
      <c r="D34" s="50"/>
      <c r="E34" s="50"/>
      <c r="F34" s="50"/>
      <c r="G34" s="50"/>
      <c r="H34" s="50"/>
      <c r="I34" s="50"/>
      <c r="J34" s="50"/>
      <c r="K34" s="50"/>
      <c r="L34" s="50"/>
      <c r="N34" s="199"/>
    </row>
    <row r="35" spans="1:14" x14ac:dyDescent="0.35">
      <c r="A35" s="157" t="s">
        <v>346</v>
      </c>
      <c r="B35" s="174">
        <f>B11*SQRT(B10/Vinmin-1)</f>
        <v>1.2909944487358058</v>
      </c>
      <c r="C35" s="175" t="s">
        <v>4</v>
      </c>
      <c r="D35" s="156"/>
      <c r="E35" s="50"/>
      <c r="F35" s="50"/>
      <c r="G35" s="50"/>
      <c r="H35" s="50"/>
      <c r="I35" s="50"/>
      <c r="J35" s="50"/>
      <c r="K35" s="50"/>
      <c r="L35" s="50"/>
      <c r="N35" s="199"/>
    </row>
    <row r="36" spans="1:14" x14ac:dyDescent="0.35">
      <c r="A36" s="158" t="s">
        <v>340</v>
      </c>
      <c r="B36" s="219">
        <v>1</v>
      </c>
      <c r="C36" s="169" t="s">
        <v>347</v>
      </c>
      <c r="D36" s="50"/>
      <c r="E36" s="50"/>
      <c r="F36" s="50"/>
      <c r="G36" s="50"/>
      <c r="H36" s="50"/>
      <c r="I36" s="50"/>
      <c r="J36" s="50"/>
      <c r="K36" s="50"/>
      <c r="L36" s="50"/>
      <c r="N36" s="199"/>
    </row>
    <row r="37" spans="1:14" x14ac:dyDescent="0.35">
      <c r="A37" s="176"/>
      <c r="B37" s="177"/>
      <c r="C37" s="178"/>
      <c r="D37" s="50"/>
      <c r="E37" s="50"/>
      <c r="F37" s="50"/>
      <c r="G37" s="50"/>
      <c r="H37" s="50"/>
      <c r="I37" s="50"/>
      <c r="J37" s="50"/>
      <c r="K37" s="50"/>
      <c r="L37" s="50"/>
      <c r="N37" s="199"/>
    </row>
    <row r="38" spans="1:14" ht="15.5" x14ac:dyDescent="0.35">
      <c r="A38" s="243" t="s">
        <v>117</v>
      </c>
      <c r="B38" s="244"/>
      <c r="C38" s="245"/>
      <c r="D38" s="152"/>
      <c r="E38" s="50"/>
      <c r="F38" s="50"/>
      <c r="G38" s="50"/>
      <c r="H38" s="50"/>
      <c r="I38" s="50"/>
      <c r="J38" s="50"/>
      <c r="K38" s="50"/>
      <c r="L38" s="50"/>
      <c r="N38" s="199"/>
    </row>
    <row r="39" spans="1:14" x14ac:dyDescent="0.35">
      <c r="A39" s="158" t="s">
        <v>114</v>
      </c>
      <c r="B39" s="220">
        <v>100</v>
      </c>
      <c r="C39" s="169" t="s">
        <v>5</v>
      </c>
      <c r="D39" s="50"/>
      <c r="E39" s="50"/>
      <c r="F39" s="50"/>
      <c r="G39" s="50"/>
      <c r="H39" s="50"/>
      <c r="I39" s="50"/>
      <c r="J39" s="50"/>
      <c r="K39" s="50"/>
      <c r="L39" s="50"/>
      <c r="N39" s="199"/>
    </row>
    <row r="40" spans="1:14" x14ac:dyDescent="0.35">
      <c r="A40" s="203" t="s">
        <v>356</v>
      </c>
      <c r="B40" s="173">
        <f>B22/(4*B13*1000*B39)*1000000</f>
        <v>1.174039863879436</v>
      </c>
      <c r="C40" s="169" t="s">
        <v>115</v>
      </c>
      <c r="D40" s="50"/>
      <c r="E40" s="50"/>
      <c r="F40" s="50"/>
      <c r="G40" s="50"/>
      <c r="H40" s="50"/>
      <c r="I40" s="50"/>
      <c r="J40" s="50"/>
      <c r="K40" s="50"/>
      <c r="L40" s="50"/>
      <c r="N40" s="199"/>
    </row>
    <row r="41" spans="1:14" x14ac:dyDescent="0.35">
      <c r="A41" s="158" t="s">
        <v>116</v>
      </c>
      <c r="B41" s="220">
        <v>10</v>
      </c>
      <c r="C41" s="169" t="s">
        <v>115</v>
      </c>
      <c r="D41" s="50"/>
      <c r="E41" s="50"/>
      <c r="F41" s="50"/>
      <c r="G41" s="50"/>
      <c r="H41" s="50"/>
      <c r="I41" s="50"/>
      <c r="J41" s="50"/>
      <c r="K41" s="50"/>
      <c r="L41" s="50"/>
      <c r="N41" s="199"/>
    </row>
    <row r="42" spans="1:14" x14ac:dyDescent="0.35">
      <c r="A42" s="158" t="s">
        <v>121</v>
      </c>
      <c r="B42" s="173">
        <f>B22/SQRT(12)</f>
        <v>0.29824618183806334</v>
      </c>
      <c r="C42" s="169" t="s">
        <v>4</v>
      </c>
      <c r="D42" s="50"/>
      <c r="E42" s="50"/>
      <c r="F42" s="50"/>
      <c r="G42" s="50"/>
      <c r="H42" s="50"/>
      <c r="I42" s="50"/>
      <c r="J42" s="50"/>
      <c r="K42" s="50"/>
      <c r="L42" s="50"/>
      <c r="N42" s="199"/>
    </row>
    <row r="43" spans="1:14" x14ac:dyDescent="0.35">
      <c r="A43" s="166"/>
      <c r="B43" s="166"/>
      <c r="C43" s="166"/>
      <c r="D43" s="50"/>
      <c r="E43" s="50"/>
      <c r="F43" s="50"/>
      <c r="G43" s="50"/>
      <c r="H43" s="50"/>
      <c r="I43" s="50"/>
      <c r="J43" s="50"/>
      <c r="K43" s="50"/>
      <c r="L43" s="50"/>
      <c r="N43" s="199"/>
    </row>
    <row r="44" spans="1:14" ht="15.5" x14ac:dyDescent="0.35">
      <c r="A44" s="191" t="s">
        <v>341</v>
      </c>
      <c r="B44" s="192"/>
      <c r="C44" s="193"/>
      <c r="D44" s="246" t="s">
        <v>354</v>
      </c>
      <c r="E44" s="247"/>
      <c r="F44" s="247"/>
      <c r="G44" s="247"/>
      <c r="H44" s="247"/>
      <c r="I44" s="247"/>
      <c r="J44" s="247"/>
      <c r="K44" s="247"/>
      <c r="L44" s="247"/>
      <c r="M44" s="248"/>
      <c r="N44" s="199"/>
    </row>
    <row r="45" spans="1:14" x14ac:dyDescent="0.35">
      <c r="A45" s="204" t="s">
        <v>375</v>
      </c>
      <c r="B45" s="167">
        <v>0</v>
      </c>
      <c r="C45" s="160" t="s">
        <v>7</v>
      </c>
      <c r="D45" s="232"/>
      <c r="E45" s="232"/>
      <c r="F45" s="232"/>
      <c r="G45" s="232"/>
      <c r="H45" s="232"/>
      <c r="I45" s="232"/>
      <c r="J45" s="232"/>
      <c r="K45" s="232"/>
      <c r="L45" s="232"/>
      <c r="M45" s="232"/>
      <c r="N45" s="199"/>
    </row>
    <row r="46" spans="1:14" x14ac:dyDescent="0.35">
      <c r="A46" s="204" t="s">
        <v>348</v>
      </c>
      <c r="B46" s="168">
        <v>30</v>
      </c>
      <c r="C46" s="160" t="s">
        <v>7</v>
      </c>
      <c r="E46" s="50"/>
      <c r="F46" s="50"/>
      <c r="G46" s="50"/>
      <c r="H46" s="50"/>
      <c r="I46" s="50"/>
      <c r="J46" s="50"/>
      <c r="N46" s="199"/>
    </row>
    <row r="47" spans="1:14" x14ac:dyDescent="0.35">
      <c r="A47" s="204" t="s">
        <v>349</v>
      </c>
      <c r="B47" s="185">
        <f>((B10/0.8)-1)*B46</f>
        <v>607.5</v>
      </c>
      <c r="C47" s="160" t="s">
        <v>7</v>
      </c>
      <c r="E47" s="50"/>
      <c r="F47" s="50"/>
      <c r="G47" s="50"/>
      <c r="H47" s="50"/>
      <c r="I47" s="50"/>
      <c r="J47" s="50"/>
      <c r="M47" s="50"/>
      <c r="N47" s="200"/>
    </row>
    <row r="48" spans="1:14" x14ac:dyDescent="0.35">
      <c r="A48" s="157" t="s">
        <v>350</v>
      </c>
      <c r="B48" s="185">
        <f>Sheet2!B23/1000</f>
        <v>4.1609135448861529</v>
      </c>
      <c r="C48" s="160" t="s">
        <v>14</v>
      </c>
      <c r="E48" s="50"/>
      <c r="F48" s="50"/>
      <c r="G48" s="50"/>
      <c r="H48" s="50"/>
      <c r="I48" s="50"/>
      <c r="J48" s="50"/>
      <c r="M48" s="50"/>
      <c r="N48" s="200"/>
    </row>
    <row r="49" spans="1:14" ht="16.5" x14ac:dyDescent="0.35">
      <c r="A49" s="157" t="s">
        <v>351</v>
      </c>
      <c r="B49" s="182">
        <f>Sheet2!B26/1000</f>
        <v>8841.9412828830737</v>
      </c>
      <c r="C49" s="160" t="s">
        <v>14</v>
      </c>
      <c r="E49" s="50"/>
      <c r="F49" s="50"/>
      <c r="G49" s="50"/>
      <c r="H49" s="50"/>
      <c r="I49" s="50"/>
      <c r="J49" s="50"/>
      <c r="M49" s="50"/>
      <c r="N49" s="200"/>
    </row>
    <row r="50" spans="1:14" x14ac:dyDescent="0.35">
      <c r="A50" s="157" t="s">
        <v>352</v>
      </c>
      <c r="B50" s="182">
        <f>Sheet2!B24/1000</f>
        <v>260.99912738194678</v>
      </c>
      <c r="C50" s="160" t="s">
        <v>14</v>
      </c>
      <c r="E50" s="50"/>
      <c r="F50" s="50"/>
      <c r="G50" s="50"/>
      <c r="H50" s="50"/>
      <c r="I50" s="50"/>
      <c r="J50" s="50"/>
      <c r="M50" s="50"/>
      <c r="N50" s="200"/>
    </row>
    <row r="51" spans="1:14" x14ac:dyDescent="0.35">
      <c r="A51" s="162" t="s">
        <v>125</v>
      </c>
      <c r="B51" s="185">
        <f>MIN(B50/4,B13*1000/10)</f>
        <v>65.249781845486694</v>
      </c>
      <c r="C51" s="160" t="s">
        <v>14</v>
      </c>
      <c r="D51" s="50"/>
      <c r="E51" s="50"/>
      <c r="F51" s="50"/>
      <c r="G51" s="50"/>
      <c r="H51" s="50"/>
      <c r="I51" s="50"/>
      <c r="J51" s="50"/>
      <c r="K51" s="50"/>
      <c r="M51" s="50"/>
      <c r="N51" s="200"/>
    </row>
    <row r="52" spans="1:14" x14ac:dyDescent="0.35">
      <c r="A52" s="157" t="s">
        <v>126</v>
      </c>
      <c r="B52" s="211">
        <v>50</v>
      </c>
      <c r="C52" s="160" t="s">
        <v>14</v>
      </c>
      <c r="D52" s="50"/>
      <c r="E52" s="50"/>
      <c r="F52" s="50"/>
      <c r="G52" s="50"/>
      <c r="H52" s="50"/>
      <c r="I52" s="50"/>
      <c r="J52" s="50"/>
      <c r="K52" s="50"/>
      <c r="N52" s="199"/>
    </row>
    <row r="53" spans="1:14" x14ac:dyDescent="0.35">
      <c r="A53" s="252" t="s">
        <v>170</v>
      </c>
      <c r="B53" s="252"/>
      <c r="C53" s="253"/>
      <c r="D53" s="50"/>
      <c r="E53" s="50"/>
      <c r="F53" s="50"/>
      <c r="G53" s="50"/>
      <c r="H53" s="50"/>
      <c r="I53" s="50"/>
      <c r="J53" s="50"/>
      <c r="K53" s="50"/>
      <c r="N53" s="199"/>
    </row>
    <row r="54" spans="1:14" x14ac:dyDescent="0.35">
      <c r="A54" s="205" t="s">
        <v>371</v>
      </c>
      <c r="B54" s="189">
        <f>Sheet2!B31</f>
        <v>163.04980621862691</v>
      </c>
      <c r="C54" s="160" t="s">
        <v>7</v>
      </c>
      <c r="D54" s="50"/>
      <c r="E54" s="50"/>
      <c r="F54" s="50"/>
      <c r="G54" s="50"/>
      <c r="H54" s="50"/>
      <c r="I54" s="50"/>
      <c r="J54" s="50"/>
      <c r="K54" s="50"/>
      <c r="N54" s="199"/>
    </row>
    <row r="55" spans="1:14" x14ac:dyDescent="0.35">
      <c r="A55" s="161" t="s">
        <v>373</v>
      </c>
      <c r="B55" s="211">
        <v>100</v>
      </c>
      <c r="C55" s="160" t="s">
        <v>7</v>
      </c>
      <c r="D55" s="50"/>
      <c r="E55" s="50"/>
      <c r="F55" s="50"/>
      <c r="G55" s="50"/>
      <c r="H55" s="50"/>
      <c r="I55" s="50"/>
      <c r="J55" s="50"/>
      <c r="K55" s="50"/>
      <c r="N55" s="199"/>
    </row>
    <row r="56" spans="1:14" x14ac:dyDescent="0.35">
      <c r="A56" s="205" t="s">
        <v>372</v>
      </c>
      <c r="B56" s="202">
        <f>Sheet2!B32</f>
        <v>0.23459089518151355</v>
      </c>
      <c r="C56" s="160" t="s">
        <v>123</v>
      </c>
      <c r="D56" s="50"/>
      <c r="E56" s="50"/>
      <c r="F56" s="50"/>
      <c r="G56" s="50"/>
      <c r="H56" s="50"/>
      <c r="I56" s="50"/>
      <c r="J56" s="50"/>
      <c r="K56" s="50"/>
      <c r="N56" s="199"/>
    </row>
    <row r="57" spans="1:14" x14ac:dyDescent="0.35">
      <c r="A57" s="183" t="s">
        <v>374</v>
      </c>
      <c r="B57" s="168">
        <v>1</v>
      </c>
      <c r="C57" s="160" t="s">
        <v>123</v>
      </c>
      <c r="D57" s="50"/>
      <c r="E57" s="50"/>
      <c r="F57" s="50"/>
      <c r="G57" s="50"/>
      <c r="H57" s="50"/>
      <c r="I57" s="50"/>
      <c r="J57" s="50"/>
      <c r="K57" s="50"/>
      <c r="N57" s="199"/>
    </row>
    <row r="58" spans="1:14" x14ac:dyDescent="0.35">
      <c r="A58" s="161" t="s">
        <v>358</v>
      </c>
      <c r="B58" s="189">
        <f>Sheet2!B33</f>
        <v>0.11039571537953578</v>
      </c>
      <c r="C58" s="160" t="s">
        <v>15</v>
      </c>
      <c r="D58" s="50"/>
      <c r="E58" s="50"/>
      <c r="F58" s="50"/>
      <c r="G58" s="50"/>
      <c r="H58" s="50"/>
      <c r="I58" s="50"/>
      <c r="J58" s="50"/>
      <c r="K58" s="50"/>
      <c r="N58" s="199"/>
    </row>
    <row r="59" spans="1:14" x14ac:dyDescent="0.35">
      <c r="A59" s="183" t="s">
        <v>359</v>
      </c>
      <c r="B59" s="190">
        <v>0</v>
      </c>
      <c r="C59" s="160" t="s">
        <v>15</v>
      </c>
      <c r="D59" s="50"/>
      <c r="E59" s="50"/>
      <c r="F59" s="50"/>
      <c r="G59" s="50"/>
      <c r="H59" s="50"/>
      <c r="I59" s="50"/>
      <c r="J59" s="50"/>
      <c r="K59" s="50"/>
      <c r="N59" s="199"/>
    </row>
    <row r="60" spans="1:14" x14ac:dyDescent="0.35">
      <c r="A60" s="183" t="s">
        <v>360</v>
      </c>
      <c r="B60" s="206">
        <f>Sheet2!B34/1000</f>
        <v>1.5915494309189535</v>
      </c>
      <c r="C60" s="160" t="s">
        <v>14</v>
      </c>
      <c r="D60" s="50"/>
      <c r="E60" s="50"/>
      <c r="F60" s="50"/>
      <c r="G60" s="50"/>
      <c r="H60" s="50"/>
      <c r="I60" s="50"/>
      <c r="J60" s="50"/>
      <c r="K60" s="50"/>
      <c r="N60" s="199"/>
    </row>
    <row r="61" spans="1:14" x14ac:dyDescent="0.35">
      <c r="A61" s="183" t="s">
        <v>361</v>
      </c>
      <c r="B61" s="206">
        <f>Sheet2!B36/1000</f>
        <v>318.30988618379075</v>
      </c>
      <c r="C61" s="160" t="s">
        <v>14</v>
      </c>
      <c r="D61" s="50"/>
      <c r="E61" s="50"/>
      <c r="F61" s="50"/>
      <c r="G61" s="50"/>
      <c r="H61" s="50"/>
      <c r="I61" s="50"/>
      <c r="J61" s="50"/>
      <c r="K61" s="50"/>
      <c r="N61" s="199"/>
    </row>
    <row r="62" spans="1:14" x14ac:dyDescent="0.35">
      <c r="A62" s="158" t="s">
        <v>175</v>
      </c>
      <c r="B62" s="190">
        <v>0</v>
      </c>
      <c r="C62" s="160" t="s">
        <v>15</v>
      </c>
      <c r="D62" s="50"/>
      <c r="E62" s="50"/>
      <c r="F62" s="50"/>
      <c r="G62" s="50"/>
      <c r="H62" s="50"/>
      <c r="I62" s="50"/>
      <c r="J62" s="50"/>
      <c r="K62" s="50"/>
      <c r="N62" s="199"/>
    </row>
    <row r="63" spans="1:14" x14ac:dyDescent="0.35">
      <c r="A63" s="158" t="s">
        <v>376</v>
      </c>
      <c r="B63" s="231" t="str">
        <f>IF(B45&lt;&gt;0,"N/A",IF(B62=0,"N/A",fz_ff/1000))</f>
        <v>N/A</v>
      </c>
      <c r="C63" s="160" t="s">
        <v>14</v>
      </c>
      <c r="D63" s="50"/>
      <c r="E63" s="50"/>
      <c r="F63" s="50"/>
      <c r="G63" s="50"/>
      <c r="H63" s="50"/>
      <c r="I63" s="50"/>
      <c r="J63" s="50"/>
      <c r="K63" s="50"/>
      <c r="N63" s="199"/>
    </row>
    <row r="64" spans="1:14" x14ac:dyDescent="0.35">
      <c r="A64" s="184" t="s">
        <v>176</v>
      </c>
      <c r="B64" s="185">
        <f>Sheet2!BJ9/1000</f>
        <v>30.199517204020175</v>
      </c>
      <c r="C64" s="169" t="s">
        <v>14</v>
      </c>
      <c r="D64" s="50"/>
      <c r="E64" s="50"/>
      <c r="F64" s="50"/>
      <c r="G64" s="50"/>
      <c r="H64" s="50"/>
      <c r="I64" s="50"/>
      <c r="J64" s="50"/>
      <c r="K64" s="50"/>
      <c r="N64" s="199"/>
    </row>
    <row r="65" spans="1:15" x14ac:dyDescent="0.35">
      <c r="A65" s="184" t="s">
        <v>106</v>
      </c>
      <c r="B65" s="185">
        <f>Sheet2!BJ10</f>
        <v>73.841547211651744</v>
      </c>
      <c r="C65" s="160" t="s">
        <v>104</v>
      </c>
      <c r="D65" s="50"/>
      <c r="E65" s="50"/>
      <c r="F65" s="50"/>
      <c r="G65" s="50"/>
      <c r="H65" s="50"/>
      <c r="I65" s="50"/>
      <c r="J65" s="50"/>
      <c r="K65" s="50"/>
      <c r="N65" s="199"/>
    </row>
    <row r="66" spans="1:15" x14ac:dyDescent="0.35">
      <c r="A66" s="184" t="s">
        <v>105</v>
      </c>
      <c r="B66" s="185">
        <f>Sheet2!BJ11*-1</f>
        <v>14.702484883063706</v>
      </c>
      <c r="C66" s="160" t="s">
        <v>75</v>
      </c>
      <c r="D66" s="50"/>
      <c r="E66" s="50"/>
      <c r="F66" s="50"/>
      <c r="G66" s="50"/>
      <c r="H66" s="50"/>
      <c r="I66" s="50"/>
      <c r="J66" s="50"/>
      <c r="K66" s="50"/>
      <c r="N66" s="199"/>
    </row>
    <row r="67" spans="1:15" x14ac:dyDescent="0.35">
      <c r="A67" s="254" t="s">
        <v>178</v>
      </c>
      <c r="B67" s="255"/>
      <c r="C67" s="256"/>
      <c r="N67" s="199"/>
    </row>
    <row r="68" spans="1:15" x14ac:dyDescent="0.35">
      <c r="A68" s="157" t="s">
        <v>177</v>
      </c>
      <c r="B68" s="167">
        <v>0.22</v>
      </c>
      <c r="C68" s="160" t="s">
        <v>4</v>
      </c>
      <c r="N68" s="199"/>
    </row>
    <row r="69" spans="1:15" x14ac:dyDescent="0.35">
      <c r="A69" s="157" t="s">
        <v>362</v>
      </c>
      <c r="B69" s="163">
        <f>B68/(2&amp;PI()*B33*B64)*10^6</f>
        <v>79.739132670068159</v>
      </c>
      <c r="C69" s="169" t="s">
        <v>5</v>
      </c>
      <c r="E69" s="36"/>
      <c r="F69" s="36"/>
      <c r="G69" s="36"/>
      <c r="H69" s="36"/>
      <c r="I69" s="36"/>
      <c r="J69" s="36"/>
      <c r="N69" s="199"/>
    </row>
    <row r="70" spans="1:15" x14ac:dyDescent="0.35">
      <c r="A70"/>
      <c r="B70"/>
      <c r="C70"/>
      <c r="E70" s="36"/>
      <c r="F70" s="36"/>
      <c r="G70" s="36"/>
      <c r="H70" s="36"/>
      <c r="I70" s="36"/>
      <c r="J70" s="36"/>
      <c r="N70" s="199"/>
    </row>
    <row r="71" spans="1:15" ht="15.5" x14ac:dyDescent="0.35">
      <c r="A71" s="243" t="s">
        <v>140</v>
      </c>
      <c r="B71" s="244"/>
      <c r="C71" s="245"/>
      <c r="N71" s="199"/>
    </row>
    <row r="72" spans="1:15" x14ac:dyDescent="0.35">
      <c r="A72" s="179" t="s">
        <v>363</v>
      </c>
      <c r="B72" s="221">
        <v>66</v>
      </c>
      <c r="C72" s="215" t="s">
        <v>155</v>
      </c>
      <c r="D72" s="36"/>
      <c r="E72" s="36"/>
      <c r="F72" s="36"/>
      <c r="G72" s="36"/>
      <c r="H72" s="36"/>
      <c r="I72" s="36"/>
      <c r="J72" s="36"/>
      <c r="N72" s="199"/>
      <c r="O72" s="38" t="s">
        <v>101</v>
      </c>
    </row>
    <row r="73" spans="1:15" x14ac:dyDescent="0.35">
      <c r="A73" s="179" t="s">
        <v>369</v>
      </c>
      <c r="B73" s="180">
        <f>Sheet4!C27-Sheet1!B72</f>
        <v>93.053054318745808</v>
      </c>
      <c r="C73" s="215" t="s">
        <v>155</v>
      </c>
      <c r="D73" s="36"/>
      <c r="E73" s="36"/>
      <c r="F73" s="36"/>
      <c r="G73" s="36"/>
      <c r="H73" s="36"/>
      <c r="I73" s="36"/>
      <c r="J73" s="36"/>
      <c r="N73" s="199"/>
    </row>
    <row r="74" spans="1:15" x14ac:dyDescent="0.35">
      <c r="A74" s="179" t="s">
        <v>364</v>
      </c>
      <c r="B74" s="180">
        <f>Sheet4!C33</f>
        <v>1958.150382350623</v>
      </c>
      <c r="C74" s="181" t="s">
        <v>155</v>
      </c>
      <c r="D74" s="36"/>
      <c r="E74" s="36"/>
      <c r="F74" s="36"/>
      <c r="G74" s="36"/>
      <c r="H74" s="36"/>
      <c r="I74" s="36"/>
      <c r="J74" s="36"/>
      <c r="N74" s="199"/>
    </row>
    <row r="75" spans="1:15" x14ac:dyDescent="0.35">
      <c r="A75" s="210" t="s">
        <v>366</v>
      </c>
      <c r="B75" s="235">
        <f>Sheet4!C35*100</f>
        <v>94.13796408578024</v>
      </c>
      <c r="C75" s="181" t="s">
        <v>6</v>
      </c>
      <c r="D75" s="36"/>
      <c r="E75" s="36"/>
      <c r="F75" s="36"/>
      <c r="G75" s="36"/>
      <c r="H75" s="36"/>
      <c r="I75" s="36"/>
      <c r="J75" s="36"/>
      <c r="N75" s="199"/>
    </row>
    <row r="76" spans="1:15" x14ac:dyDescent="0.35">
      <c r="A76" s="216" t="s">
        <v>368</v>
      </c>
      <c r="B76" s="222">
        <v>45.4</v>
      </c>
      <c r="C76" s="218" t="s">
        <v>367</v>
      </c>
      <c r="D76" s="36"/>
      <c r="E76" s="36"/>
      <c r="F76" s="36"/>
      <c r="G76" s="36"/>
      <c r="H76" s="36"/>
      <c r="I76" s="36"/>
      <c r="J76" s="36"/>
      <c r="N76" s="199"/>
    </row>
    <row r="77" spans="1:15" x14ac:dyDescent="0.35">
      <c r="A77" s="216" t="s">
        <v>377</v>
      </c>
      <c r="B77" s="217">
        <f>B76*B74/1000</f>
        <v>88.900027358718276</v>
      </c>
      <c r="C77" s="218" t="s">
        <v>291</v>
      </c>
      <c r="D77" s="36"/>
      <c r="E77" s="36"/>
      <c r="F77" s="36"/>
      <c r="G77" s="36"/>
      <c r="H77" s="36"/>
      <c r="I77" s="36"/>
      <c r="J77" s="36"/>
      <c r="K77" s="36"/>
      <c r="L77" s="37"/>
      <c r="M77" s="35"/>
      <c r="N77" s="201"/>
      <c r="O77" s="36"/>
    </row>
    <row r="78" spans="1:15" x14ac:dyDescent="0.35">
      <c r="A78" s="199"/>
      <c r="B78" s="199"/>
      <c r="C78" s="199"/>
      <c r="D78" s="199"/>
      <c r="E78" s="199"/>
      <c r="F78" s="199"/>
      <c r="G78" s="199"/>
      <c r="H78" s="199"/>
      <c r="I78" s="199"/>
      <c r="J78" s="199"/>
      <c r="K78" s="199"/>
      <c r="L78" s="199"/>
      <c r="M78" s="199"/>
      <c r="N78" s="201"/>
      <c r="O78" s="36"/>
    </row>
    <row r="79" spans="1:15" x14ac:dyDescent="0.35">
      <c r="O79" s="36"/>
    </row>
  </sheetData>
  <sheetProtection algorithmName="SHA-512" hashValue="QoPmXTUtGZv8t9tGroeayx8peRMyxPiXb/SrPWWyWByMOnpoXt46ROj+PFxtOaMWHFciy57hYreOAijMcTyL9w==" saltValue="OkNMb4JkrZwhtKK1qyAZFA==" spinCount="100000" sheet="1" objects="1" scenarios="1" formatCells="0" formatColumns="0" formatRows="0" insertColumns="0" insertRows="0" insertHyperlinks="0" deleteColumns="0" deleteRows="0" selectLockedCells="1" sort="0" autoFilter="0" pivotTables="0"/>
  <mergeCells count="11">
    <mergeCell ref="A71:C71"/>
    <mergeCell ref="D44:M44"/>
    <mergeCell ref="A17:C17"/>
    <mergeCell ref="A1:A3"/>
    <mergeCell ref="A5:C5"/>
    <mergeCell ref="B1:M3"/>
    <mergeCell ref="D5:M5"/>
    <mergeCell ref="A38:C38"/>
    <mergeCell ref="A30:C30"/>
    <mergeCell ref="A53:C53"/>
    <mergeCell ref="A67:C67"/>
  </mergeCells>
  <conditionalFormatting sqref="D27">
    <cfRule type="cellIs" dxfId="13" priority="16" operator="equal">
      <formula>"超额"</formula>
    </cfRule>
  </conditionalFormatting>
  <conditionalFormatting sqref="B7">
    <cfRule type="cellIs" dxfId="12" priority="15" operator="notBetween">
      <formula>2.3</formula>
      <formula>14</formula>
    </cfRule>
  </conditionalFormatting>
  <conditionalFormatting sqref="B9">
    <cfRule type="cellIs" dxfId="11" priority="14" operator="notBetween">
      <formula>2.3</formula>
      <formula>14</formula>
    </cfRule>
  </conditionalFormatting>
  <conditionalFormatting sqref="B8">
    <cfRule type="cellIs" dxfId="10" priority="13" operator="notBetween">
      <formula>$B$7</formula>
      <formula>$B$9</formula>
    </cfRule>
  </conditionalFormatting>
  <conditionalFormatting sqref="B10">
    <cfRule type="cellIs" dxfId="9" priority="12" operator="greaterThan">
      <formula>18.5</formula>
    </cfRule>
  </conditionalFormatting>
  <conditionalFormatting sqref="B13">
    <cfRule type="cellIs" dxfId="8" priority="11" operator="notBetween">
      <formula>0.2</formula>
      <formula>2.2</formula>
    </cfRule>
  </conditionalFormatting>
  <conditionalFormatting sqref="B18">
    <cfRule type="cellIs" dxfId="7" priority="10" operator="notBetween">
      <formula>0.8</formula>
      <formula>2</formula>
    </cfRule>
  </conditionalFormatting>
  <conditionalFormatting sqref="B23">
    <cfRule type="cellIs" dxfId="6" priority="9" operator="notBetween">
      <formula>0.8</formula>
      <formula>2</formula>
    </cfRule>
  </conditionalFormatting>
  <conditionalFormatting sqref="B25">
    <cfRule type="cellIs" dxfId="5" priority="8" operator="greaterThan">
      <formula>$B$27</formula>
    </cfRule>
  </conditionalFormatting>
  <conditionalFormatting sqref="B27">
    <cfRule type="cellIs" dxfId="4" priority="7" operator="notBetween">
      <formula>1</formula>
      <formula>4.8</formula>
    </cfRule>
  </conditionalFormatting>
  <conditionalFormatting sqref="B33">
    <cfRule type="cellIs" dxfId="3" priority="6" operator="lessThan">
      <formula>$B$32</formula>
    </cfRule>
  </conditionalFormatting>
  <conditionalFormatting sqref="B36">
    <cfRule type="cellIs" priority="5" operator="notBetween">
      <formula>0.2</formula>
      <formula>1</formula>
    </cfRule>
  </conditionalFormatting>
  <conditionalFormatting sqref="B65">
    <cfRule type="cellIs" dxfId="2" priority="4" operator="lessThan">
      <formula>45</formula>
    </cfRule>
  </conditionalFormatting>
  <conditionalFormatting sqref="B66">
    <cfRule type="cellIs" dxfId="1" priority="3" operator="lessThan">
      <formula>10</formula>
    </cfRule>
  </conditionalFormatting>
  <conditionalFormatting sqref="B46">
    <cfRule type="expression" dxfId="0" priority="1">
      <formula>$B$45+$B$46&lt;16</formula>
    </cfRule>
  </conditionalFormatting>
  <dataValidations count="1">
    <dataValidation type="list" allowBlank="1" showInputMessage="1" showErrorMessage="1" sqref="B45" xr:uid="{00000000-0002-0000-0000-000000000000}">
      <formula1>"0, 20"</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822"/>
  <sheetViews>
    <sheetView topLeftCell="A52" zoomScaleNormal="100" workbookViewId="0">
      <selection activeCell="B78" sqref="B78"/>
    </sheetView>
  </sheetViews>
  <sheetFormatPr defaultRowHeight="14.5" x14ac:dyDescent="0.35"/>
  <cols>
    <col min="2" max="2" width="25" customWidth="1"/>
    <col min="4" max="4" width="12.26953125" bestFit="1" customWidth="1"/>
    <col min="27" max="28" width="12.26953125" customWidth="1"/>
    <col min="29" max="29" width="11" customWidth="1"/>
    <col min="30" max="30" width="13.81640625" customWidth="1"/>
    <col min="31" max="31" width="12.26953125" customWidth="1"/>
    <col min="32" max="32" width="13.26953125" customWidth="1"/>
    <col min="33" max="33" width="9.54296875" customWidth="1"/>
    <col min="34" max="34" width="14.1796875" customWidth="1"/>
    <col min="35" max="35" width="15" customWidth="1"/>
    <col min="36" max="36" width="12.81640625" customWidth="1"/>
    <col min="37" max="37" width="14.26953125" customWidth="1"/>
    <col min="38" max="38" width="13.81640625" customWidth="1"/>
    <col min="39" max="41" width="15.54296875" customWidth="1"/>
    <col min="42" max="42" width="8" bestFit="1" customWidth="1"/>
    <col min="43" max="43" width="11.7265625" customWidth="1"/>
    <col min="44" max="44" width="18.81640625" customWidth="1"/>
    <col min="45" max="45" width="14.54296875" customWidth="1"/>
    <col min="46" max="46" width="11.7265625" style="55" customWidth="1"/>
    <col min="47" max="47" width="13.54296875" style="55" customWidth="1"/>
    <col min="48" max="48" width="13.81640625" customWidth="1"/>
    <col min="49" max="49" width="14" customWidth="1"/>
    <col min="52" max="52" width="10.1796875" bestFit="1" customWidth="1"/>
    <col min="54" max="54" width="9.453125" customWidth="1"/>
    <col min="55" max="55" width="10.453125" customWidth="1"/>
    <col min="56" max="56" width="13.81640625" customWidth="1"/>
    <col min="62" max="62" width="12" bestFit="1" customWidth="1"/>
    <col min="66" max="67" width="12.26953125" bestFit="1" customWidth="1"/>
  </cols>
  <sheetData>
    <row r="1" spans="1:70" ht="48" customHeight="1" thickBot="1" x14ac:dyDescent="0.4">
      <c r="A1" s="257" t="s">
        <v>323</v>
      </c>
      <c r="B1" s="257"/>
      <c r="C1" s="257"/>
      <c r="D1" s="257"/>
      <c r="E1" s="257"/>
      <c r="F1" s="257"/>
      <c r="G1" s="257"/>
      <c r="H1" s="257"/>
      <c r="I1" s="257"/>
      <c r="J1" s="257"/>
      <c r="K1" s="257"/>
      <c r="L1" s="257"/>
      <c r="M1" s="257"/>
      <c r="N1" s="257"/>
      <c r="O1" s="257"/>
      <c r="P1" s="257"/>
      <c r="Q1" s="257"/>
      <c r="R1" s="257"/>
      <c r="S1" s="257"/>
      <c r="BI1" s="31"/>
      <c r="BJ1" s="31"/>
      <c r="BK1" s="31"/>
      <c r="BL1" s="31"/>
      <c r="BM1" s="31"/>
      <c r="BN1" s="31">
        <f>B76</f>
        <v>2.0934128851722685E-14</v>
      </c>
      <c r="BO1" s="238">
        <f>B77</f>
        <v>4.4419196954590772E-6</v>
      </c>
    </row>
    <row r="2" spans="1:70" x14ac:dyDescent="0.35">
      <c r="A2" t="s">
        <v>16</v>
      </c>
      <c r="B2" s="7">
        <f>Sheet1!B13*1000</f>
        <v>2200</v>
      </c>
      <c r="C2" t="s">
        <v>14</v>
      </c>
      <c r="D2">
        <f>B2*1000</f>
        <v>2200000</v>
      </c>
      <c r="V2" s="8"/>
      <c r="W2" s="9"/>
      <c r="X2" s="258" t="s">
        <v>17</v>
      </c>
      <c r="Y2" s="258"/>
      <c r="Z2" s="258"/>
      <c r="AA2" s="258"/>
      <c r="AB2" s="258"/>
      <c r="AC2" s="258"/>
      <c r="AD2" s="258"/>
      <c r="AE2" s="258"/>
      <c r="AF2" s="258"/>
      <c r="AG2" s="260" t="s">
        <v>18</v>
      </c>
      <c r="AH2" s="260"/>
      <c r="AI2" s="260"/>
      <c r="AJ2" s="260"/>
      <c r="AK2" s="260"/>
      <c r="AL2" s="260"/>
      <c r="AM2" s="260"/>
      <c r="AN2" s="260"/>
      <c r="AO2" s="260"/>
      <c r="AP2" s="260"/>
      <c r="AQ2" s="260"/>
      <c r="AR2" s="10"/>
      <c r="AS2" s="11"/>
      <c r="AT2" s="261" t="s">
        <v>19</v>
      </c>
      <c r="AU2" s="262"/>
      <c r="AV2" s="263" t="s">
        <v>20</v>
      </c>
      <c r="AW2" s="264"/>
      <c r="AX2" s="263" t="s">
        <v>20</v>
      </c>
      <c r="AY2" s="264"/>
      <c r="AZ2" s="263" t="s">
        <v>20</v>
      </c>
      <c r="BA2" s="264"/>
      <c r="BB2" s="265" t="s">
        <v>21</v>
      </c>
      <c r="BC2" s="265"/>
      <c r="BD2" s="265"/>
      <c r="BE2" s="31"/>
      <c r="BF2" s="265" t="s">
        <v>107</v>
      </c>
      <c r="BG2" s="265"/>
      <c r="BH2" s="265"/>
      <c r="BI2" s="31"/>
      <c r="BJ2" s="31"/>
      <c r="BK2" s="31"/>
      <c r="BL2" s="31"/>
      <c r="BM2" s="31"/>
      <c r="BN2" s="31"/>
    </row>
    <row r="3" spans="1:70" ht="29" x14ac:dyDescent="0.35">
      <c r="A3" t="s">
        <v>22</v>
      </c>
      <c r="B3" s="7">
        <v>0.8</v>
      </c>
      <c r="C3" t="s">
        <v>0</v>
      </c>
      <c r="V3" s="12"/>
      <c r="W3" s="13" t="s">
        <v>23</v>
      </c>
      <c r="X3" s="208" t="s">
        <v>24</v>
      </c>
      <c r="Y3" s="14" t="s">
        <v>25</v>
      </c>
      <c r="Z3" s="14" t="s">
        <v>26</v>
      </c>
      <c r="AA3" s="14" t="s">
        <v>27</v>
      </c>
      <c r="AB3" s="14" t="s">
        <v>28</v>
      </c>
      <c r="AC3" s="14" t="s">
        <v>29</v>
      </c>
      <c r="AD3" s="14" t="s">
        <v>30</v>
      </c>
      <c r="AE3" s="14" t="s">
        <v>31</v>
      </c>
      <c r="AF3" s="14" t="s">
        <v>32</v>
      </c>
      <c r="AG3" s="15" t="s">
        <v>33</v>
      </c>
      <c r="AH3" s="16" t="s">
        <v>34</v>
      </c>
      <c r="AI3" s="16" t="s">
        <v>35</v>
      </c>
      <c r="AJ3" s="16" t="s">
        <v>36</v>
      </c>
      <c r="AK3" s="16" t="s">
        <v>37</v>
      </c>
      <c r="AL3" s="16" t="s">
        <v>38</v>
      </c>
      <c r="AM3" s="16" t="s">
        <v>39</v>
      </c>
      <c r="AN3" s="84" t="s">
        <v>216</v>
      </c>
      <c r="AO3" s="84" t="s">
        <v>217</v>
      </c>
      <c r="AP3" s="16" t="s">
        <v>40</v>
      </c>
      <c r="AQ3" s="16" t="s">
        <v>41</v>
      </c>
      <c r="AR3" s="17" t="s">
        <v>42</v>
      </c>
      <c r="AS3" s="18" t="s">
        <v>43</v>
      </c>
      <c r="AT3" s="19" t="s">
        <v>44</v>
      </c>
      <c r="AU3" s="20" t="s">
        <v>45</v>
      </c>
      <c r="AV3" s="21" t="s">
        <v>46</v>
      </c>
      <c r="AW3" s="22" t="s">
        <v>47</v>
      </c>
      <c r="AX3" s="21" t="s">
        <v>48</v>
      </c>
      <c r="AY3" s="22" t="s">
        <v>49</v>
      </c>
      <c r="AZ3" s="21" t="s">
        <v>50</v>
      </c>
      <c r="BA3" s="22" t="s">
        <v>51</v>
      </c>
      <c r="BB3" s="23" t="s">
        <v>52</v>
      </c>
      <c r="BC3" s="23" t="s">
        <v>53</v>
      </c>
      <c r="BD3" s="23" t="s">
        <v>102</v>
      </c>
      <c r="BE3" s="41"/>
      <c r="BF3" s="23" t="s">
        <v>52</v>
      </c>
      <c r="BG3" s="23" t="s">
        <v>53</v>
      </c>
      <c r="BH3" s="23" t="s">
        <v>102</v>
      </c>
      <c r="BI3" s="31"/>
      <c r="BJ3" s="31"/>
      <c r="BK3" s="31"/>
      <c r="BL3" s="84" t="s">
        <v>381</v>
      </c>
      <c r="BM3" s="84" t="s">
        <v>382</v>
      </c>
      <c r="BN3" s="31"/>
      <c r="BO3" s="31" t="s">
        <v>385</v>
      </c>
      <c r="BP3" s="31" t="s">
        <v>386</v>
      </c>
      <c r="BQ3" s="31" t="s">
        <v>383</v>
      </c>
      <c r="BR3" s="31" t="s">
        <v>384</v>
      </c>
    </row>
    <row r="4" spans="1:70" x14ac:dyDescent="0.35">
      <c r="A4" s="45" t="s">
        <v>54</v>
      </c>
      <c r="B4" s="7">
        <v>70</v>
      </c>
      <c r="C4" t="s">
        <v>124</v>
      </c>
      <c r="D4">
        <f>B4/1000000</f>
        <v>6.9999999999999994E-5</v>
      </c>
      <c r="V4" s="24">
        <v>1</v>
      </c>
      <c r="W4" s="43">
        <f>10*10^V4</f>
        <v>100</v>
      </c>
      <c r="X4" s="25">
        <f>DC_gain_power</f>
        <v>26.994438391274116</v>
      </c>
      <c r="Y4" s="26">
        <f t="shared" ref="Y4:Y5" si="0">20*LOG(1/SQRT((W4/fp)^2+1))</f>
        <v>-2.5077343814703381E-3</v>
      </c>
      <c r="Z4" s="26">
        <f t="shared" ref="Z4:Z5" si="1">-180/PI()*ATAN(W4/fp)</f>
        <v>-1.3767349762286958</v>
      </c>
      <c r="AA4" s="26">
        <f t="shared" ref="AA4:AA5" si="2">20*LOG(SQRT((W4/fzRHP)^2+1))</f>
        <v>6.3753813587621142E-7</v>
      </c>
      <c r="AB4" s="26">
        <f t="shared" ref="AB4:AB5" si="3">-180/PI()*ATAN(W4/fzRHP)</f>
        <v>-2.1952478264645383E-2</v>
      </c>
      <c r="AC4" s="26">
        <f>20*LOG(SQRT((W4/fzESR)^2+1))</f>
        <v>5.5550662305505667E-10</v>
      </c>
      <c r="AD4" s="26">
        <f t="shared" ref="AD4:AD5" si="4">180/PI()*ATAN(W4/fzESR)</f>
        <v>6.4799999997237141E-4</v>
      </c>
      <c r="AE4" s="26">
        <f>X4+Y4+AA4+AC4</f>
        <v>26.991931294986287</v>
      </c>
      <c r="AF4" s="26">
        <f>Z4+AB4+AD4</f>
        <v>-1.3980394544933687</v>
      </c>
      <c r="AG4" s="26">
        <f t="shared" ref="AG4:AG67" si="5">DC_gain_comp</f>
        <v>64.334182199278899</v>
      </c>
      <c r="AH4" s="26">
        <f t="shared" ref="AH4:AH5" si="6">20*LOG(1/SQRT((W4/fp_comp1)^2+1))</f>
        <v>-49.986362255271331</v>
      </c>
      <c r="AI4" s="26">
        <f t="shared" ref="AI4:AI5" si="7">-180/PI()*ATAN(W4/fp_comp1)</f>
        <v>-89.818529830134693</v>
      </c>
      <c r="AJ4" s="26">
        <f>20*LOG(SQRT((W4/fz_comp)^2+1))</f>
        <v>1.7111504344582612E-2</v>
      </c>
      <c r="AK4" s="26">
        <f t="shared" ref="AK4:AK5" si="8">180/PI()*ATAN(W4/fz_comp)</f>
        <v>3.5952737798681746</v>
      </c>
      <c r="AL4" s="27">
        <f>20*LOG(1/SQRT((W4/fp_comp2)^2+1))</f>
        <v>-4.2863145172004785E-7</v>
      </c>
      <c r="AM4" s="26">
        <f>-180/PI()*ATAN(W4/fp_comp2)</f>
        <v>-1.7999999407823767E-2</v>
      </c>
      <c r="AN4" s="26">
        <f t="shared" ref="AN4:AN67" si="9">20*LOG(1/SQRT((W4/fp3p)^2+1))</f>
        <v>-1.7165435867800939E-8</v>
      </c>
      <c r="AO4" s="26">
        <f t="shared" ref="AO4:AO67" si="10">-180/PI()*ATAN(W4/fp3p)</f>
        <v>-3.6021176423130488E-3</v>
      </c>
      <c r="AP4" s="26">
        <f>AG4+AH4+AJ4+AL4+AN4</f>
        <v>14.364931002555263</v>
      </c>
      <c r="AQ4" s="26">
        <f>AI4+AK4+AM4+AO4</f>
        <v>-86.24485816731665</v>
      </c>
      <c r="AR4" s="25">
        <f t="shared" ref="AR4:AR67" si="11">-20*LOG(GmPS*Rsns)</f>
        <v>18.562359853877492</v>
      </c>
      <c r="AS4" s="25">
        <f t="shared" ref="AS4:AS67" si="12">20*LOG(Vref/Vout)</f>
        <v>-26.547178687726607</v>
      </c>
      <c r="AT4" s="56">
        <f>AE4+AP4</f>
        <v>41.356862297541554</v>
      </c>
      <c r="AU4" s="57">
        <f>AF4+AQ4</f>
        <v>-87.642897621810022</v>
      </c>
      <c r="AV4" s="26">
        <f t="shared" ref="AV4:AV5" si="13">20*LOG(SQRT((W4/fz_ff)^2+1))</f>
        <v>4.2430408528344531E-14</v>
      </c>
      <c r="AW4" s="26">
        <f t="shared" ref="AW4:AW5" si="14">180/PI()*ATAN(W4/fz_ff)</f>
        <v>5.7295779513082128E-6</v>
      </c>
      <c r="AX4" s="27">
        <f t="shared" ref="AX4:AX5" si="15">20*LOG(1/SQRT((W4/fp_ff)^2+1))</f>
        <v>-4.2430408528344739E-14</v>
      </c>
      <c r="AY4" s="26">
        <f t="shared" ref="AY4:AY5" si="16">-180/PI()*ATAN(W4/fp_ff)</f>
        <v>-5.7295779513082128E-6</v>
      </c>
      <c r="AZ4" s="28">
        <f>AV4+AX4</f>
        <v>-2.0825927897834712E-28</v>
      </c>
      <c r="BA4" s="29">
        <f>AW4+AY4</f>
        <v>0</v>
      </c>
      <c r="BB4" s="5">
        <f>AT4+AZ4+BL4+BQ4</f>
        <v>41.356861439725442</v>
      </c>
      <c r="BC4" s="5">
        <f>AU4+BA4+BM4+BR4</f>
        <v>-87.669787945289798</v>
      </c>
      <c r="BD4" s="5">
        <f>BC4+180</f>
        <v>92.330212054710202</v>
      </c>
      <c r="BE4" s="31"/>
      <c r="BF4" s="40">
        <f>ROUND(BB4,0)</f>
        <v>41</v>
      </c>
      <c r="BG4" s="40">
        <f>ROUND(BC4,0)</f>
        <v>-88</v>
      </c>
      <c r="BH4" s="40">
        <f>ROUND(BD4,0)</f>
        <v>92</v>
      </c>
      <c r="BI4" s="31" t="s">
        <v>108</v>
      </c>
      <c r="BJ4" s="42">
        <f>LOOKUP(1,0/(BF4:BF822=0),W4:W822)</f>
        <v>31622.776601684531</v>
      </c>
      <c r="BK4" s="31"/>
      <c r="BL4" s="26">
        <f t="shared" ref="BL4:BL67" si="17">20*LOG(1/SQRT((W4/fp_comp2p)^2+1))</f>
        <v>-2.7432416310866624E-9</v>
      </c>
      <c r="BM4" s="26">
        <f t="shared" ref="BM4:BM67" si="18">-180/PI()*ATAN(W4/fp_comp2p)</f>
        <v>-1.439999999696806E-3</v>
      </c>
      <c r="BN4" s="31"/>
      <c r="BO4" t="str">
        <f>COMPLEX(0,W4)</f>
        <v>100i</v>
      </c>
      <c r="BP4" t="str">
        <f>IMDIV(1,IMSUM(1,IMPRODUCT($BO$1,BO4),IMPRODUCT(IMPOWER(BO4,2),$BN$1)))</f>
        <v>0.999999802902874-0.000444191882089935i</v>
      </c>
      <c r="BQ4">
        <f>20*LOG(IMABS(BP4))</f>
        <v>-8.5507287016119876E-7</v>
      </c>
      <c r="BR4">
        <f>IMARGUMENT(BP4)*180/PI()</f>
        <v>-2.5450323480073877E-2</v>
      </c>
    </row>
    <row r="5" spans="1:70" x14ac:dyDescent="0.35">
      <c r="A5" s="66" t="s">
        <v>55</v>
      </c>
      <c r="B5" s="7">
        <v>118</v>
      </c>
      <c r="C5" t="s">
        <v>56</v>
      </c>
      <c r="D5">
        <f>B5/1000</f>
        <v>0.11799999999999999</v>
      </c>
      <c r="V5" s="24">
        <v>1.01</v>
      </c>
      <c r="W5" s="30">
        <f t="shared" ref="W5:W6" si="19">10*10^V5</f>
        <v>102.32929922807543</v>
      </c>
      <c r="X5" s="25">
        <f t="shared" ref="X5:X68" si="20">DC_gain_power</f>
        <v>26.994438391274116</v>
      </c>
      <c r="Y5" s="26">
        <f t="shared" si="0"/>
        <v>-2.6258845393043045E-3</v>
      </c>
      <c r="Z5" s="26">
        <f t="shared" si="1"/>
        <v>-1.4087904769191189</v>
      </c>
      <c r="AA5" s="26">
        <f t="shared" si="2"/>
        <v>6.6758438073870194E-7</v>
      </c>
      <c r="AB5" s="26">
        <f t="shared" si="3"/>
        <v>-2.246381711960261E-2</v>
      </c>
      <c r="AC5" s="26">
        <f t="shared" ref="AC5:AC6" si="21">20*LOG(SQRT((W5/fzESR)^2+1))</f>
        <v>5.8168618511533146E-10</v>
      </c>
      <c r="AD5" s="26">
        <f t="shared" si="4"/>
        <v>6.6309385896832433E-4</v>
      </c>
      <c r="AE5" s="26">
        <f t="shared" ref="AE5:AE6" si="22">X5+Y5+AA5+AC5</f>
        <v>26.991813174900877</v>
      </c>
      <c r="AF5" s="26">
        <f t="shared" ref="AF5:AF6" si="23">Z5+AB5+AD5</f>
        <v>-1.4305912001797532</v>
      </c>
      <c r="AG5" s="26">
        <f t="shared" si="5"/>
        <v>64.334182199278899</v>
      </c>
      <c r="AH5" s="26">
        <f t="shared" si="6"/>
        <v>-50.186360294476096</v>
      </c>
      <c r="AI5" s="26">
        <f t="shared" si="7"/>
        <v>-89.822660568825427</v>
      </c>
      <c r="AJ5" s="26">
        <f t="shared" ref="AJ5:AJ6" si="24">20*LOG(SQRT((W5/fz_comp)^2+1))</f>
        <v>1.7916283497978983E-2</v>
      </c>
      <c r="AK5" s="26">
        <f t="shared" si="8"/>
        <v>3.6787910995203559</v>
      </c>
      <c r="AL5" s="27">
        <f t="shared" ref="AL5" si="25">20*LOG(1/SQRT((W5/fp_comp2)^2+1))</f>
        <v>-4.4883222886882839E-7</v>
      </c>
      <c r="AM5" s="26">
        <f t="shared" ref="AM5" si="26">-180/PI()*ATAN(W5/fp_comp2)</f>
        <v>-1.8419273226525312E-2</v>
      </c>
      <c r="AN5" s="26">
        <f t="shared" si="9"/>
        <v>-1.7974417895748644E-8</v>
      </c>
      <c r="AO5" s="26">
        <f t="shared" si="10"/>
        <v>-3.6860217405209439E-3</v>
      </c>
      <c r="AP5" s="26">
        <f t="shared" ref="AP5:AP68" si="27">AG5+AH5+AJ5+AL5+AN5</f>
        <v>14.165737721494136</v>
      </c>
      <c r="AQ5" s="26">
        <f t="shared" ref="AQ5:AQ68" si="28">AI5+AK5+AM5+AO5</f>
        <v>-86.165974764272121</v>
      </c>
      <c r="AR5" s="25">
        <f t="shared" si="11"/>
        <v>18.562359853877492</v>
      </c>
      <c r="AS5" s="25">
        <f t="shared" si="12"/>
        <v>-26.547178687726607</v>
      </c>
      <c r="AT5" s="56">
        <f t="shared" ref="AT5:AT68" si="29">AE5+AP5</f>
        <v>41.157550896395009</v>
      </c>
      <c r="AU5" s="57">
        <f t="shared" ref="AU5:AU6" si="30">AF5+AQ5</f>
        <v>-87.596565964451869</v>
      </c>
      <c r="AV5" s="26">
        <f t="shared" si="13"/>
        <v>4.6287718394557659E-14</v>
      </c>
      <c r="AW5" s="26">
        <f t="shared" si="14"/>
        <v>5.8630369663000141E-6</v>
      </c>
      <c r="AX5" s="27">
        <f t="shared" si="15"/>
        <v>-4.6287718394557899E-14</v>
      </c>
      <c r="AY5" s="26">
        <f t="shared" si="16"/>
        <v>-5.8630369663000141E-6</v>
      </c>
      <c r="AZ5" s="28">
        <f t="shared" ref="AZ5:BA6" si="31">AV5+AX5</f>
        <v>-2.3981371518718759E-28</v>
      </c>
      <c r="BA5" s="29">
        <f t="shared" si="31"/>
        <v>0</v>
      </c>
      <c r="BB5" s="5">
        <f t="shared" ref="BB5:BB68" si="32">AT5+AZ5+BL5+BQ5</f>
        <v>41.157549998151275</v>
      </c>
      <c r="BC5" s="5">
        <f t="shared" ref="BC5:BC68" si="33">AU5+BA5+BM5+BR5</f>
        <v>-87.624082643948398</v>
      </c>
      <c r="BD5" s="5">
        <f t="shared" ref="BD5:BD6" si="34">BC5+180</f>
        <v>92.375917356051602</v>
      </c>
      <c r="BE5" s="41"/>
      <c r="BF5" s="40">
        <f t="shared" ref="BF5:BF6" si="35">ROUND(BB5,0)</f>
        <v>41</v>
      </c>
      <c r="BG5" s="40">
        <f t="shared" ref="BG5:BG6" si="36">ROUND(BC5,0)</f>
        <v>-88</v>
      </c>
      <c r="BH5" s="40">
        <f t="shared" ref="BH5:BH6" si="37">ROUND(BD5,0)</f>
        <v>92</v>
      </c>
      <c r="BI5" s="31" t="s">
        <v>109</v>
      </c>
      <c r="BJ5" s="31">
        <f>LOOKUP(1,0/(BF4:BF822=0),BH4:BH822)</f>
        <v>73</v>
      </c>
      <c r="BK5" s="31"/>
      <c r="BL5" s="26">
        <f t="shared" si="17"/>
        <v>-2.8725251572593887E-9</v>
      </c>
      <c r="BM5" s="26">
        <f t="shared" si="18"/>
        <v>-1.4735419085594079E-3</v>
      </c>
      <c r="BN5" s="31"/>
      <c r="BO5" s="238" t="str">
        <f t="shared" ref="BO5:BO68" si="38">COMPLEX(0,W5)</f>
        <v>102.329299228075i</v>
      </c>
      <c r="BP5" s="238" t="str">
        <f t="shared" ref="BP5:BP68" si="39">IMDIV(1,IMSUM(1,IMPRODUCT($BO$1,BO5),IMPRODUCT(IMPOWER(BO5,2),$BN$1)))</f>
        <v>0.999999793613975-0.000454538435952949i</v>
      </c>
      <c r="BQ5" s="238">
        <f t="shared" ref="BQ5:BQ68" si="40">20*LOG(IMABS(BP5))</f>
        <v>-8.9537120486662977E-7</v>
      </c>
      <c r="BR5" s="238">
        <f t="shared" ref="BR5:BR68" si="41">IMARGUMENT(BP5)*180/PI()</f>
        <v>-2.6043137587971707E-2</v>
      </c>
    </row>
    <row r="6" spans="1:70" x14ac:dyDescent="0.35">
      <c r="A6" s="45" t="s">
        <v>57</v>
      </c>
      <c r="B6" s="7">
        <v>1</v>
      </c>
      <c r="C6" t="s">
        <v>58</v>
      </c>
      <c r="D6" s="45"/>
      <c r="V6" s="24">
        <v>1.02</v>
      </c>
      <c r="W6" s="32">
        <f t="shared" si="19"/>
        <v>104.71285480508999</v>
      </c>
      <c r="X6" s="25">
        <f t="shared" si="20"/>
        <v>26.994438391274116</v>
      </c>
      <c r="Y6" s="26">
        <f t="shared" ref="Y6:Y69" si="42">20*LOG(1/SQRT((W6/fp)^2+1))</f>
        <v>-2.7495994975484089E-3</v>
      </c>
      <c r="Z6" s="26">
        <f t="shared" ref="Z6:Z69" si="43">-180/PI()*ATAN(W6/fp)</f>
        <v>-1.4415917328319219</v>
      </c>
      <c r="AA6" s="26">
        <f t="shared" ref="AA6:AA69" si="44">20*LOG(SQRT((W6/fzRHP)^2+1))</f>
        <v>6.9904666119318933E-7</v>
      </c>
      <c r="AB6" s="26">
        <f t="shared" ref="AB6:AB69" si="45">-180/PI()*ATAN(W6/fzRHP)</f>
        <v>-2.298706658285618E-2</v>
      </c>
      <c r="AC6" s="26">
        <f t="shared" si="21"/>
        <v>6.0910008633262918E-10</v>
      </c>
      <c r="AD6" s="26">
        <f t="shared" ref="AD6:AD69" si="46">180/PI()*ATAN(W6/fzESR)</f>
        <v>6.7853929910526121E-4</v>
      </c>
      <c r="AE6" s="26">
        <f t="shared" si="22"/>
        <v>26.991689491432329</v>
      </c>
      <c r="AF6" s="26">
        <f t="shared" si="23"/>
        <v>-1.4639002601156728</v>
      </c>
      <c r="AG6" s="26">
        <f t="shared" si="5"/>
        <v>64.334182199278899</v>
      </c>
      <c r="AH6" s="26">
        <f t="shared" ref="AH6:AH69" si="47">20*LOG(1/SQRT((W6/fp_comp1)^2+1))</f>
        <v>-50.386358421930353</v>
      </c>
      <c r="AI6" s="26">
        <f t="shared" ref="AI6:AI69" si="48">-180/PI()*ATAN(W6/fp_comp1)</f>
        <v>-89.82669728220543</v>
      </c>
      <c r="AJ6" s="26">
        <f t="shared" si="24"/>
        <v>1.8758830915371134E-2</v>
      </c>
      <c r="AK6" s="26">
        <f t="shared" ref="AK6:AK69" si="49">180/PI()*ATAN(W6/fz_comp)</f>
        <v>3.7642375819383291</v>
      </c>
      <c r="AL6" s="27">
        <f t="shared" ref="AL6:AL69" si="50">20*LOG(1/SQRT((W6/fp_comp2)^2+1))</f>
        <v>-4.69985038407406E-7</v>
      </c>
      <c r="AM6" s="26">
        <f t="shared" ref="AM6:AM69" si="51">-180/PI()*ATAN(W6/fp_comp2)</f>
        <v>-1.8848313185006918E-2</v>
      </c>
      <c r="AN6" s="26">
        <f t="shared" si="9"/>
        <v>-1.8821525574571875E-8</v>
      </c>
      <c r="AO6" s="26">
        <f t="shared" si="10"/>
        <v>-3.7718802162243514E-3</v>
      </c>
      <c r="AP6" s="26">
        <f t="shared" si="27"/>
        <v>13.966582119457353</v>
      </c>
      <c r="AQ6" s="26">
        <f t="shared" si="28"/>
        <v>-86.085079893668322</v>
      </c>
      <c r="AR6" s="25">
        <f t="shared" si="11"/>
        <v>18.562359853877492</v>
      </c>
      <c r="AS6" s="25">
        <f t="shared" si="12"/>
        <v>-26.547178687726607</v>
      </c>
      <c r="AT6" s="56">
        <f t="shared" si="29"/>
        <v>40.958271610889682</v>
      </c>
      <c r="AU6" s="57">
        <f t="shared" si="30"/>
        <v>-87.548980153784001</v>
      </c>
      <c r="AV6" s="26">
        <f t="shared" ref="AV6:AV69" si="52">20*LOG(SQRT((W6/fz_ff)^2+1))</f>
        <v>4.6287718394557659E-14</v>
      </c>
      <c r="AW6" s="26">
        <f t="shared" ref="AW6:AW69" si="53">180/PI()*ATAN(W6/fz_ff)</f>
        <v>5.9996046410978165E-6</v>
      </c>
      <c r="AX6" s="27">
        <f t="shared" ref="AX6:AX69" si="54">20*LOG(1/SQRT((W6/fp_ff)^2+1))</f>
        <v>-4.6287718394557899E-14</v>
      </c>
      <c r="AY6" s="26">
        <f t="shared" ref="AY6:AY69" si="55">-180/PI()*ATAN(W6/fp_ff)</f>
        <v>-5.9996046410978165E-6</v>
      </c>
      <c r="AZ6" s="28">
        <f t="shared" si="31"/>
        <v>-2.3981371518718759E-28</v>
      </c>
      <c r="BA6" s="29">
        <f t="shared" si="31"/>
        <v>0</v>
      </c>
      <c r="BB6" s="5">
        <f t="shared" si="32"/>
        <v>40.958270670313027</v>
      </c>
      <c r="BC6" s="5">
        <f t="shared" si="33"/>
        <v>-87.577137778997397</v>
      </c>
      <c r="BD6" s="5">
        <f t="shared" si="34"/>
        <v>92.422862221002603</v>
      </c>
      <c r="BE6" s="31"/>
      <c r="BF6" s="40">
        <f t="shared" si="35"/>
        <v>41</v>
      </c>
      <c r="BG6" s="40">
        <f t="shared" si="36"/>
        <v>-88</v>
      </c>
      <c r="BH6" s="40">
        <f t="shared" si="37"/>
        <v>92</v>
      </c>
      <c r="BI6" s="31" t="s">
        <v>110</v>
      </c>
      <c r="BJ6" s="31">
        <f>LOOKUP(1,0/(BH4:BH822=0),BF4:BF822)</f>
        <v>-14</v>
      </c>
      <c r="BK6" s="31"/>
      <c r="BL6" s="26">
        <f t="shared" si="17"/>
        <v>-3.0079032330247642E-9</v>
      </c>
      <c r="BM6" s="26">
        <f t="shared" si="18"/>
        <v>-1.5078651088451824E-3</v>
      </c>
      <c r="BN6" s="31"/>
      <c r="BO6" s="238" t="str">
        <f t="shared" si="38"/>
        <v>104.71285480509i</v>
      </c>
      <c r="BP6" s="238" t="str">
        <f t="shared" si="39"/>
        <v>0.999999783887303-0.000465125991713586i</v>
      </c>
      <c r="BQ6" s="238">
        <f t="shared" si="40"/>
        <v>-9.3756874915773708E-7</v>
      </c>
      <c r="BR6" s="238">
        <f t="shared" si="41"/>
        <v>-2.6649760104554134E-2</v>
      </c>
    </row>
    <row r="7" spans="1:70" x14ac:dyDescent="0.35">
      <c r="A7" t="s">
        <v>59</v>
      </c>
      <c r="B7" s="34">
        <f>Sheet1!B20</f>
        <v>2</v>
      </c>
      <c r="C7" t="s">
        <v>12</v>
      </c>
      <c r="D7">
        <f>B7/1000000</f>
        <v>1.9999999999999999E-6</v>
      </c>
      <c r="V7" s="24">
        <v>1.03</v>
      </c>
      <c r="W7" s="30">
        <f t="shared" ref="W7:W70" si="56">10*10^V7</f>
        <v>107.15193052376068</v>
      </c>
      <c r="X7" s="25">
        <f t="shared" si="20"/>
        <v>26.994438391274116</v>
      </c>
      <c r="Y7" s="26">
        <f t="shared" si="42"/>
        <v>-2.8791411850101157E-3</v>
      </c>
      <c r="Z7" s="26">
        <f t="shared" si="43"/>
        <v>-1.4751560495743943</v>
      </c>
      <c r="AA7" s="26">
        <f t="shared" si="44"/>
        <v>7.3199171253665789E-7</v>
      </c>
      <c r="AB7" s="26">
        <f t="shared" si="45"/>
        <v>-2.3522504087848208E-2</v>
      </c>
      <c r="AC7" s="26">
        <f t="shared" ref="AC7:AC70" si="57">20*LOG(SQRT((W7/fzESR)^2+1))</f>
        <v>6.3780618635492707E-10</v>
      </c>
      <c r="AD7" s="26">
        <f t="shared" si="46"/>
        <v>6.9434450975997875E-4</v>
      </c>
      <c r="AE7" s="26">
        <f t="shared" ref="AE7:AE70" si="58">X7+Y7+AA7+AC7</f>
        <v>26.991559982718623</v>
      </c>
      <c r="AF7" s="26">
        <f t="shared" ref="AF7:AF70" si="59">Z7+AB7+AD7</f>
        <v>-1.4979842091524824</v>
      </c>
      <c r="AG7" s="26">
        <f t="shared" si="5"/>
        <v>64.334182199278899</v>
      </c>
      <c r="AH7" s="26">
        <f t="shared" si="47"/>
        <v>-50.586356633662305</v>
      </c>
      <c r="AI7" s="26">
        <f t="shared" si="48"/>
        <v>-89.83064211043316</v>
      </c>
      <c r="AJ7" s="26">
        <f t="shared" ref="AJ7:AJ70" si="60">20*LOG(SQRT((W7/fz_comp)^2+1))</f>
        <v>1.96409112101446E-2</v>
      </c>
      <c r="AK7" s="26">
        <f t="shared" si="49"/>
        <v>3.8516570108286268</v>
      </c>
      <c r="AL7" s="27">
        <f t="shared" si="50"/>
        <v>-4.9213474953796944E-7</v>
      </c>
      <c r="AM7" s="26">
        <f t="shared" si="51"/>
        <v>-1.9287346765741006E-2</v>
      </c>
      <c r="AN7" s="26">
        <f t="shared" si="9"/>
        <v>-1.9708556410683526E-8</v>
      </c>
      <c r="AO7" s="26">
        <f t="shared" si="10"/>
        <v>-3.8597385927220144E-3</v>
      </c>
      <c r="AP7" s="26">
        <f t="shared" si="27"/>
        <v>13.767465964983433</v>
      </c>
      <c r="AQ7" s="26">
        <f t="shared" si="28"/>
        <v>-86.002132184962989</v>
      </c>
      <c r="AR7" s="25">
        <f t="shared" si="11"/>
        <v>18.562359853877492</v>
      </c>
      <c r="AS7" s="25">
        <f t="shared" si="12"/>
        <v>-26.547178687726607</v>
      </c>
      <c r="AT7" s="56">
        <f t="shared" si="29"/>
        <v>40.759025947702057</v>
      </c>
      <c r="AU7" s="57">
        <f t="shared" ref="AU7:AU70" si="61">AF7+AQ7</f>
        <v>-87.500116394115466</v>
      </c>
      <c r="AV7" s="26">
        <f t="shared" si="52"/>
        <v>5.0145028260770782E-14</v>
      </c>
      <c r="AW7" s="26">
        <f t="shared" si="53"/>
        <v>6.1393533856904841E-6</v>
      </c>
      <c r="AX7" s="27">
        <f t="shared" si="54"/>
        <v>-5.0145028260771079E-14</v>
      </c>
      <c r="AY7" s="26">
        <f t="shared" si="55"/>
        <v>-6.1393533856904841E-6</v>
      </c>
      <c r="AZ7" s="28">
        <f t="shared" ref="AZ7:AZ70" si="62">AV7+AX7</f>
        <v>-2.9661170036310044E-28</v>
      </c>
      <c r="BA7" s="29">
        <f t="shared" ref="BA7:BA70" si="63">AW7+AY7</f>
        <v>0</v>
      </c>
      <c r="BB7" s="5">
        <f t="shared" si="32"/>
        <v>40.759024962797405</v>
      </c>
      <c r="BC7" s="5">
        <f t="shared" si="33"/>
        <v>-87.5289298945832</v>
      </c>
      <c r="BD7" s="5">
        <f t="shared" ref="BD7:BD70" si="64">BC7+180</f>
        <v>92.4710701054168</v>
      </c>
      <c r="BE7" s="41"/>
      <c r="BF7" s="40">
        <f t="shared" ref="BF7:BF70" si="65">ROUND(BB7,0)</f>
        <v>41</v>
      </c>
      <c r="BG7" s="40">
        <f t="shared" ref="BG7:BG70" si="66">ROUND(BC7,0)</f>
        <v>-88</v>
      </c>
      <c r="BH7" s="40">
        <f t="shared" ref="BH7:BH70" si="67">ROUND(BD7,0)</f>
        <v>92</v>
      </c>
      <c r="BI7" s="31"/>
      <c r="BJ7" s="31"/>
      <c r="BK7" s="31"/>
      <c r="BL7" s="26">
        <f t="shared" si="17"/>
        <v>-3.149661299313278E-9</v>
      </c>
      <c r="BM7" s="26">
        <f t="shared" si="18"/>
        <v>-1.5429877991691434E-3</v>
      </c>
      <c r="BN7" s="31"/>
      <c r="BO7" s="238" t="str">
        <f t="shared" si="38"/>
        <v>107.151930523761i</v>
      </c>
      <c r="BP7" s="238" t="str">
        <f t="shared" si="39"/>
        <v>0.999999773702228-0.000475960163005608i</v>
      </c>
      <c r="BQ7" s="238">
        <f t="shared" si="40"/>
        <v>-9.8175499458986662E-7</v>
      </c>
      <c r="BR7" s="238">
        <f t="shared" si="41"/>
        <v>-2.7270512668566123E-2</v>
      </c>
    </row>
    <row r="8" spans="1:70" x14ac:dyDescent="0.35">
      <c r="A8" t="s">
        <v>60</v>
      </c>
      <c r="B8" s="237">
        <f>Sheet1!B33+Sheet1!B36</f>
        <v>9</v>
      </c>
      <c r="C8" t="s">
        <v>13</v>
      </c>
      <c r="D8">
        <f>B8/1000000</f>
        <v>9.0000000000000002E-6</v>
      </c>
      <c r="V8" s="24">
        <v>1.04</v>
      </c>
      <c r="W8" s="32">
        <f t="shared" si="56"/>
        <v>109.64781961431854</v>
      </c>
      <c r="X8" s="25">
        <f t="shared" si="20"/>
        <v>26.994438391274116</v>
      </c>
      <c r="Y8" s="26">
        <f t="shared" si="42"/>
        <v>-3.0147838428155336E-3</v>
      </c>
      <c r="Z8" s="26">
        <f t="shared" si="43"/>
        <v>-1.5095011311924156</v>
      </c>
      <c r="AA8" s="26">
        <f t="shared" si="44"/>
        <v>7.6648941570026027E-7</v>
      </c>
      <c r="AB8" s="26">
        <f t="shared" si="45"/>
        <v>-2.4070413530256903E-2</v>
      </c>
      <c r="AC8" s="26">
        <f t="shared" si="57"/>
        <v>6.6786620214006681E-10</v>
      </c>
      <c r="AD8" s="26">
        <f t="shared" si="46"/>
        <v>7.1051787106436249E-4</v>
      </c>
      <c r="AE8" s="26">
        <f t="shared" si="58"/>
        <v>26.991424374588583</v>
      </c>
      <c r="AF8" s="26">
        <f t="shared" si="59"/>
        <v>-1.5328610268516081</v>
      </c>
      <c r="AG8" s="26">
        <f t="shared" si="5"/>
        <v>64.334182199278899</v>
      </c>
      <c r="AH8" s="26">
        <f t="shared" si="47"/>
        <v>-50.786354925878882</v>
      </c>
      <c r="AI8" s="26">
        <f t="shared" si="48"/>
        <v>-89.834497144959073</v>
      </c>
      <c r="AJ8" s="26">
        <f t="shared" si="60"/>
        <v>2.0564370688433316E-2</v>
      </c>
      <c r="AK8" s="26">
        <f t="shared" si="49"/>
        <v>3.9410941081599309</v>
      </c>
      <c r="AL8" s="27">
        <f t="shared" si="50"/>
        <v>-5.1532834526943067E-7</v>
      </c>
      <c r="AM8" s="26">
        <f t="shared" si="51"/>
        <v>-1.973660674993704E-2</v>
      </c>
      <c r="AN8" s="26">
        <f t="shared" si="9"/>
        <v>-2.0637392771315008E-8</v>
      </c>
      <c r="AO8" s="26">
        <f t="shared" si="10"/>
        <v>-3.9496434536864435E-3</v>
      </c>
      <c r="AP8" s="26">
        <f t="shared" si="27"/>
        <v>13.568391108122713</v>
      </c>
      <c r="AQ8" s="26">
        <f t="shared" si="28"/>
        <v>-85.917089287002753</v>
      </c>
      <c r="AR8" s="25">
        <f t="shared" si="11"/>
        <v>18.562359853877492</v>
      </c>
      <c r="AS8" s="25">
        <f t="shared" si="12"/>
        <v>-26.547178687726607</v>
      </c>
      <c r="AT8" s="56">
        <f t="shared" si="29"/>
        <v>40.559815482711294</v>
      </c>
      <c r="AU8" s="57">
        <f t="shared" si="61"/>
        <v>-87.449950313854359</v>
      </c>
      <c r="AV8" s="26">
        <f t="shared" si="52"/>
        <v>5.2073683193877346E-14</v>
      </c>
      <c r="AW8" s="26">
        <f t="shared" si="53"/>
        <v>6.2823572967121932E-6</v>
      </c>
      <c r="AX8" s="27">
        <f t="shared" si="54"/>
        <v>-5.2073683193877662E-14</v>
      </c>
      <c r="AY8" s="26">
        <f t="shared" si="55"/>
        <v>-6.2823572967121932E-6</v>
      </c>
      <c r="AZ8" s="28">
        <f t="shared" si="62"/>
        <v>-3.1554436208840472E-28</v>
      </c>
      <c r="BA8" s="29">
        <f t="shared" si="63"/>
        <v>0</v>
      </c>
      <c r="BB8" s="5">
        <f t="shared" si="32"/>
        <v>40.559814451389528</v>
      </c>
      <c r="BC8" s="5">
        <f t="shared" si="33"/>
        <v>-87.479434966867061</v>
      </c>
      <c r="BD8" s="5">
        <f t="shared" si="64"/>
        <v>92.520565033132939</v>
      </c>
      <c r="BE8" s="31"/>
      <c r="BF8" s="40">
        <f t="shared" si="65"/>
        <v>41</v>
      </c>
      <c r="BG8" s="40">
        <f t="shared" si="66"/>
        <v>-87</v>
      </c>
      <c r="BH8" s="40">
        <f t="shared" si="67"/>
        <v>93</v>
      </c>
      <c r="BL8" s="26">
        <f t="shared" si="17"/>
        <v>-3.2981002262949207E-9</v>
      </c>
      <c r="BM8" s="26">
        <f t="shared" si="18"/>
        <v>-1.5789286020464993E-3</v>
      </c>
      <c r="BO8" s="238" t="str">
        <f t="shared" si="38"/>
        <v>109.647819614319i</v>
      </c>
      <c r="BP8" s="238" t="str">
        <f t="shared" si="39"/>
        <v>0.999999763037146-0.000487046694219568i</v>
      </c>
      <c r="BQ8" s="238">
        <f t="shared" si="40"/>
        <v>-1.0280236680482449E-6</v>
      </c>
      <c r="BR8" s="238">
        <f t="shared" si="41"/>
        <v>-2.790572441065239E-2</v>
      </c>
    </row>
    <row r="9" spans="1:70" x14ac:dyDescent="0.35">
      <c r="A9" t="s">
        <v>61</v>
      </c>
      <c r="B9" s="7">
        <f>Sheet1!B34</f>
        <v>2</v>
      </c>
      <c r="C9" t="s">
        <v>56</v>
      </c>
      <c r="D9">
        <f>B9/1000</f>
        <v>2E-3</v>
      </c>
      <c r="E9">
        <f>Sheet1!B11</f>
        <v>2</v>
      </c>
      <c r="V9" s="24">
        <v>1.05</v>
      </c>
      <c r="W9" s="30">
        <f t="shared" si="56"/>
        <v>112.20184543019636</v>
      </c>
      <c r="X9" s="25">
        <f t="shared" si="20"/>
        <v>26.994438391274116</v>
      </c>
      <c r="Y9" s="26">
        <f t="shared" si="42"/>
        <v>-3.1568146015774306E-3</v>
      </c>
      <c r="Z9" s="26">
        <f t="shared" si="43"/>
        <v>-1.5446450891187742</v>
      </c>
      <c r="AA9" s="26">
        <f t="shared" si="44"/>
        <v>8.0261294575555191E-7</v>
      </c>
      <c r="AB9" s="26">
        <f t="shared" si="45"/>
        <v>-2.463108541851999E-2</v>
      </c>
      <c r="AC9" s="26">
        <f t="shared" si="57"/>
        <v>6.9934185064588874E-10</v>
      </c>
      <c r="AD9" s="26">
        <f t="shared" si="46"/>
        <v>7.2706795834864596E-4</v>
      </c>
      <c r="AE9" s="26">
        <f t="shared" si="58"/>
        <v>26.991282379984824</v>
      </c>
      <c r="AF9" s="26">
        <f t="shared" si="59"/>
        <v>-1.5685491065789454</v>
      </c>
      <c r="AG9" s="26">
        <f t="shared" si="5"/>
        <v>64.334182199278899</v>
      </c>
      <c r="AH9" s="26">
        <f t="shared" si="47"/>
        <v>-50.986353294957745</v>
      </c>
      <c r="AI9" s="26">
        <f t="shared" si="48"/>
        <v>-89.838264429633838</v>
      </c>
      <c r="AJ9" s="26">
        <f t="shared" si="60"/>
        <v>2.1531141058752E-2</v>
      </c>
      <c r="AK9" s="26">
        <f t="shared" si="49"/>
        <v>4.0325945502816758</v>
      </c>
      <c r="AL9" s="27">
        <f t="shared" si="50"/>
        <v>-5.3961501981458687E-7</v>
      </c>
      <c r="AM9" s="26">
        <f t="shared" si="51"/>
        <v>-2.0196331340964196E-2</v>
      </c>
      <c r="AN9" s="26">
        <f t="shared" si="9"/>
        <v>-2.1610001884516395E-8</v>
      </c>
      <c r="AO9" s="26">
        <f t="shared" si="10"/>
        <v>-4.0416424678631812E-3</v>
      </c>
      <c r="AP9" s="26">
        <f t="shared" si="27"/>
        <v>13.369359484154884</v>
      </c>
      <c r="AQ9" s="26">
        <f t="shared" si="28"/>
        <v>-85.829907853161004</v>
      </c>
      <c r="AR9" s="25">
        <f t="shared" si="11"/>
        <v>18.562359853877492</v>
      </c>
      <c r="AS9" s="25">
        <f t="shared" si="12"/>
        <v>-26.547178687726607</v>
      </c>
      <c r="AT9" s="56">
        <f t="shared" si="29"/>
        <v>40.360641864139708</v>
      </c>
      <c r="AU9" s="57">
        <f t="shared" si="61"/>
        <v>-87.398456959739946</v>
      </c>
      <c r="AV9" s="26">
        <f t="shared" si="52"/>
        <v>5.4002338126983911E-14</v>
      </c>
      <c r="AW9" s="26">
        <f t="shared" si="53"/>
        <v>6.4286921967294462E-6</v>
      </c>
      <c r="AX9" s="27">
        <f t="shared" si="54"/>
        <v>-5.4002338126984245E-14</v>
      </c>
      <c r="AY9" s="26">
        <f t="shared" si="55"/>
        <v>-6.4286921967294462E-6</v>
      </c>
      <c r="AZ9" s="28">
        <f t="shared" si="62"/>
        <v>-3.3447702381370901E-28</v>
      </c>
      <c r="BA9" s="29">
        <f t="shared" si="63"/>
        <v>0</v>
      </c>
      <c r="BB9" s="5">
        <f t="shared" si="32"/>
        <v>40.360640784213231</v>
      </c>
      <c r="BC9" s="5">
        <f t="shared" si="33"/>
        <v>-87.428628398441589</v>
      </c>
      <c r="BD9" s="5">
        <f t="shared" si="64"/>
        <v>92.571371601558411</v>
      </c>
      <c r="BE9" s="41"/>
      <c r="BF9" s="40">
        <f t="shared" si="65"/>
        <v>40</v>
      </c>
      <c r="BG9" s="40">
        <f t="shared" si="66"/>
        <v>-87</v>
      </c>
      <c r="BH9" s="40">
        <f t="shared" si="67"/>
        <v>93</v>
      </c>
      <c r="BI9" s="3" t="s">
        <v>171</v>
      </c>
      <c r="BJ9" s="6">
        <f>INDEX(W4:W822, 1+MATCH(0,BB4:BB822,-1))</f>
        <v>30199.517204020176</v>
      </c>
      <c r="BK9" s="3" t="s">
        <v>71</v>
      </c>
      <c r="BL9" s="26">
        <f t="shared" si="17"/>
        <v>-3.4535363133791899E-9</v>
      </c>
      <c r="BM9" s="26">
        <f t="shared" si="18"/>
        <v>-1.6157065737665544E-3</v>
      </c>
      <c r="BO9" s="238" t="str">
        <f t="shared" si="38"/>
        <v>112.201845430196i</v>
      </c>
      <c r="BP9" s="238" t="str">
        <f t="shared" si="39"/>
        <v>0.999999751869432-0.000498391463548404i</v>
      </c>
      <c r="BQ9" s="238">
        <f t="shared" si="40"/>
        <v>-1.0764729400430673E-6</v>
      </c>
      <c r="BR9" s="238">
        <f t="shared" si="41"/>
        <v>-2.855573212786337E-2</v>
      </c>
    </row>
    <row r="10" spans="1:70" x14ac:dyDescent="0.35">
      <c r="A10" t="s">
        <v>62</v>
      </c>
      <c r="B10" s="7">
        <f>Sheet1!B11</f>
        <v>2</v>
      </c>
      <c r="C10" t="s">
        <v>4</v>
      </c>
      <c r="V10" s="24">
        <v>1.06</v>
      </c>
      <c r="W10" s="32">
        <f t="shared" si="56"/>
        <v>114.81536214968834</v>
      </c>
      <c r="X10" s="25">
        <f t="shared" si="20"/>
        <v>26.994438391274116</v>
      </c>
      <c r="Y10" s="26">
        <f t="shared" si="42"/>
        <v>-3.3055340854807793E-3</v>
      </c>
      <c r="Z10" s="26">
        <f t="shared" si="43"/>
        <v>-1.5806064513062412</v>
      </c>
      <c r="AA10" s="26">
        <f t="shared" si="44"/>
        <v>8.4043892427801706E-7</v>
      </c>
      <c r="AB10" s="26">
        <f t="shared" si="45"/>
        <v>-2.5204817027864267E-2</v>
      </c>
      <c r="AC10" s="26">
        <f t="shared" si="57"/>
        <v>7.3229870614009783E-10</v>
      </c>
      <c r="AD10" s="26">
        <f t="shared" si="46"/>
        <v>7.4400354668816286E-4</v>
      </c>
      <c r="AE10" s="26">
        <f t="shared" si="58"/>
        <v>26.99113369835986</v>
      </c>
      <c r="AF10" s="26">
        <f t="shared" si="59"/>
        <v>-1.6050672647874173</v>
      </c>
      <c r="AG10" s="26">
        <f t="shared" si="5"/>
        <v>64.334182199278899</v>
      </c>
      <c r="AH10" s="26">
        <f t="shared" si="47"/>
        <v>-51.18635173743958</v>
      </c>
      <c r="AI10" s="26">
        <f t="shared" si="48"/>
        <v>-89.841945961791239</v>
      </c>
      <c r="AJ10" s="26">
        <f t="shared" si="60"/>
        <v>2.2543243303117296E-2</v>
      </c>
      <c r="AK10" s="26">
        <f t="shared" si="49"/>
        <v>4.1262049840197745</v>
      </c>
      <c r="AL10" s="27">
        <f t="shared" si="50"/>
        <v>-5.650462914165314E-7</v>
      </c>
      <c r="AM10" s="26">
        <f t="shared" si="51"/>
        <v>-2.0666764290648922E-2</v>
      </c>
      <c r="AN10" s="26">
        <f t="shared" si="9"/>
        <v>-2.2628451268396072E-8</v>
      </c>
      <c r="AO10" s="26">
        <f t="shared" si="10"/>
        <v>-4.1357844143454E-3</v>
      </c>
      <c r="AP10" s="26">
        <f t="shared" si="27"/>
        <v>13.170373117467694</v>
      </c>
      <c r="AQ10" s="26">
        <f t="shared" si="28"/>
        <v>-85.740543526476458</v>
      </c>
      <c r="AR10" s="25">
        <f t="shared" si="11"/>
        <v>18.562359853877492</v>
      </c>
      <c r="AS10" s="25">
        <f t="shared" si="12"/>
        <v>-26.547178687726607</v>
      </c>
      <c r="AT10" s="56">
        <f t="shared" si="29"/>
        <v>40.161506815827551</v>
      </c>
      <c r="AU10" s="57">
        <f t="shared" si="61"/>
        <v>-87.34561079126388</v>
      </c>
      <c r="AV10" s="26">
        <f t="shared" si="52"/>
        <v>5.7859647993197033E-14</v>
      </c>
      <c r="AW10" s="26">
        <f t="shared" si="53"/>
        <v>6.5784356744432117E-6</v>
      </c>
      <c r="AX10" s="27">
        <f t="shared" si="54"/>
        <v>-5.7859647993197425E-14</v>
      </c>
      <c r="AY10" s="26">
        <f t="shared" si="55"/>
        <v>-6.5784356744432117E-6</v>
      </c>
      <c r="AZ10" s="28">
        <f t="shared" si="62"/>
        <v>-3.9127500898962186E-28</v>
      </c>
      <c r="BA10" s="29">
        <f t="shared" si="63"/>
        <v>0</v>
      </c>
      <c r="BB10" s="5">
        <f t="shared" si="32"/>
        <v>40.161505685005729</v>
      </c>
      <c r="BC10" s="5">
        <f t="shared" si="33"/>
        <v>-87.376485012940606</v>
      </c>
      <c r="BD10" s="5">
        <f t="shared" si="64"/>
        <v>92.623514987059394</v>
      </c>
      <c r="BE10" s="31"/>
      <c r="BF10" s="40">
        <f t="shared" si="65"/>
        <v>40</v>
      </c>
      <c r="BG10" s="40">
        <f t="shared" si="66"/>
        <v>-87</v>
      </c>
      <c r="BH10" s="40">
        <f t="shared" si="67"/>
        <v>93</v>
      </c>
      <c r="BI10" s="3" t="s">
        <v>172</v>
      </c>
      <c r="BJ10" s="6">
        <f>INDEX(BD4:BD822, 1+MATCH(0,BB4:BB822,-1))</f>
        <v>73.841547211651744</v>
      </c>
      <c r="BK10" s="3" t="s">
        <v>173</v>
      </c>
      <c r="BL10" s="26">
        <f t="shared" si="17"/>
        <v>-3.6162955032502923E-9</v>
      </c>
      <c r="BM10" s="26">
        <f t="shared" si="18"/>
        <v>-1.6533412144966091E-3</v>
      </c>
      <c r="BO10" s="238" t="str">
        <f t="shared" si="38"/>
        <v>114.815362149688i</v>
      </c>
      <c r="BP10" s="238" t="str">
        <f t="shared" si="39"/>
        <v>0.999999740175403-0.000510000486104003i</v>
      </c>
      <c r="BQ10" s="238">
        <f t="shared" si="40"/>
        <v>-1.1272055269285797E-6</v>
      </c>
      <c r="BR10" s="238">
        <f t="shared" si="41"/>
        <v>-2.9220880462227601E-2</v>
      </c>
    </row>
    <row r="11" spans="1:70" x14ac:dyDescent="0.35">
      <c r="A11" t="s">
        <v>63</v>
      </c>
      <c r="B11" s="7">
        <f>Sheet1!B10</f>
        <v>17</v>
      </c>
      <c r="C11" t="s">
        <v>0</v>
      </c>
      <c r="D11">
        <v>249</v>
      </c>
      <c r="V11" s="24">
        <v>1.07</v>
      </c>
      <c r="W11" s="30">
        <f t="shared" si="56"/>
        <v>117.489755493953</v>
      </c>
      <c r="X11" s="25">
        <f t="shared" si="20"/>
        <v>26.994438391274116</v>
      </c>
      <c r="Y11" s="26">
        <f t="shared" si="42"/>
        <v>-3.4612570445016529E-3</v>
      </c>
      <c r="Z11" s="26">
        <f t="shared" si="43"/>
        <v>-1.6174041715480165</v>
      </c>
      <c r="AA11" s="26">
        <f t="shared" si="44"/>
        <v>8.8004758713981177E-7</v>
      </c>
      <c r="AB11" s="26">
        <f t="shared" si="45"/>
        <v>-2.5791912557922722E-2</v>
      </c>
      <c r="AC11" s="26">
        <f t="shared" si="57"/>
        <v>7.6681198616506168E-10</v>
      </c>
      <c r="AD11" s="26">
        <f t="shared" si="46"/>
        <v>7.613336155560072E-4</v>
      </c>
      <c r="AE11" s="26">
        <f t="shared" si="58"/>
        <v>26.990978015044011</v>
      </c>
      <c r="AF11" s="26">
        <f t="shared" si="59"/>
        <v>-1.6424347504903831</v>
      </c>
      <c r="AG11" s="26">
        <f t="shared" si="5"/>
        <v>64.334182199278899</v>
      </c>
      <c r="AH11" s="26">
        <f t="shared" si="47"/>
        <v>-51.386350250020769</v>
      </c>
      <c r="AI11" s="26">
        <f t="shared" si="48"/>
        <v>-89.845543693306723</v>
      </c>
      <c r="AJ11" s="26">
        <f t="shared" si="60"/>
        <v>2.3602791716022774E-2</v>
      </c>
      <c r="AK11" s="26">
        <f t="shared" si="49"/>
        <v>4.2219730427218956</v>
      </c>
      <c r="AL11" s="27">
        <f t="shared" si="50"/>
        <v>-5.916760997458339E-7</v>
      </c>
      <c r="AM11" s="26">
        <f t="shared" si="51"/>
        <v>-2.1148155028514169E-2</v>
      </c>
      <c r="AN11" s="26">
        <f t="shared" si="9"/>
        <v>-2.3694897159191258E-8</v>
      </c>
      <c r="AO11" s="26">
        <f t="shared" si="10"/>
        <v>-4.2321192084371993E-3</v>
      </c>
      <c r="AP11" s="26">
        <f t="shared" si="27"/>
        <v>12.971434125603157</v>
      </c>
      <c r="AQ11" s="26">
        <f t="shared" si="28"/>
        <v>-85.648950924821776</v>
      </c>
      <c r="AR11" s="25">
        <f t="shared" si="11"/>
        <v>18.562359853877492</v>
      </c>
      <c r="AS11" s="25">
        <f t="shared" si="12"/>
        <v>-26.547178687726607</v>
      </c>
      <c r="AT11" s="56">
        <f t="shared" si="29"/>
        <v>39.962412140647167</v>
      </c>
      <c r="AU11" s="57">
        <f t="shared" si="61"/>
        <v>-87.291385675312156</v>
      </c>
      <c r="AV11" s="26">
        <f t="shared" si="52"/>
        <v>5.9788302926303604E-14</v>
      </c>
      <c r="AW11" s="26">
        <f t="shared" si="53"/>
        <v>6.7316671258274524E-6</v>
      </c>
      <c r="AX11" s="27">
        <f t="shared" si="54"/>
        <v>-5.9788302926304008E-14</v>
      </c>
      <c r="AY11" s="26">
        <f t="shared" si="55"/>
        <v>-6.7316671258274524E-6</v>
      </c>
      <c r="AZ11" s="28">
        <f t="shared" si="62"/>
        <v>-4.0389678347315804E-28</v>
      </c>
      <c r="BA11" s="29">
        <f t="shared" si="63"/>
        <v>0</v>
      </c>
      <c r="BB11" s="5">
        <f t="shared" si="32"/>
        <v>39.96241095653135</v>
      </c>
      <c r="BC11" s="5">
        <f t="shared" si="33"/>
        <v>-87.322979049874249</v>
      </c>
      <c r="BD11" s="5">
        <f t="shared" si="64"/>
        <v>92.677020950125751</v>
      </c>
      <c r="BE11" s="41"/>
      <c r="BF11" s="40">
        <f t="shared" si="65"/>
        <v>40</v>
      </c>
      <c r="BG11" s="40">
        <f t="shared" si="66"/>
        <v>-87</v>
      </c>
      <c r="BH11" s="40">
        <f t="shared" si="67"/>
        <v>93</v>
      </c>
      <c r="BI11" s="3" t="s">
        <v>174</v>
      </c>
      <c r="BJ11" s="6">
        <f>INDEX(BB4:BB822, 1+MATCH(0,BD4:BD822,-1))</f>
        <v>-14.702484883063706</v>
      </c>
      <c r="BK11" s="3" t="s">
        <v>75</v>
      </c>
      <c r="BL11" s="26">
        <f t="shared" si="17"/>
        <v>-3.7867268824516835E-9</v>
      </c>
      <c r="BM11" s="26">
        <f t="shared" si="18"/>
        <v>-1.6918524786211995E-3</v>
      </c>
      <c r="BO11" s="238" t="str">
        <f t="shared" si="38"/>
        <v>117.489755493953i</v>
      </c>
      <c r="BP11" s="238" t="str">
        <f t="shared" si="39"/>
        <v>0.999999727930249-0.000521879917106291i</v>
      </c>
      <c r="BQ11" s="238">
        <f t="shared" si="40"/>
        <v>-1.1803290901350967E-6</v>
      </c>
      <c r="BR11" s="238">
        <f t="shared" si="41"/>
        <v>-2.9901522083480812E-2</v>
      </c>
    </row>
    <row r="12" spans="1:70" x14ac:dyDescent="0.35">
      <c r="A12" t="s">
        <v>64</v>
      </c>
      <c r="B12" s="31">
        <f>B11/B10</f>
        <v>8.5</v>
      </c>
      <c r="C12" t="s">
        <v>65</v>
      </c>
      <c r="V12" s="24">
        <v>1.08</v>
      </c>
      <c r="W12" s="32">
        <f t="shared" si="56"/>
        <v>120.22644346174133</v>
      </c>
      <c r="X12" s="25">
        <f t="shared" si="20"/>
        <v>26.994438391274116</v>
      </c>
      <c r="Y12" s="26">
        <f t="shared" si="42"/>
        <v>-3.6243130160908371E-3</v>
      </c>
      <c r="Z12" s="26">
        <f t="shared" si="43"/>
        <v>-1.6550576389881217</v>
      </c>
      <c r="AA12" s="26">
        <f t="shared" si="44"/>
        <v>9.215229484451766E-7</v>
      </c>
      <c r="AB12" s="26">
        <f t="shared" si="45"/>
        <v>-2.6392683294023105E-2</v>
      </c>
      <c r="AC12" s="26">
        <f t="shared" si="57"/>
        <v>8.0295112229834711E-10</v>
      </c>
      <c r="AD12" s="26">
        <f t="shared" si="46"/>
        <v>7.7906735358407081E-4</v>
      </c>
      <c r="AE12" s="26">
        <f t="shared" si="58"/>
        <v>26.990815000583925</v>
      </c>
      <c r="AF12" s="26">
        <f t="shared" si="59"/>
        <v>-1.6806712549285607</v>
      </c>
      <c r="AG12" s="26">
        <f t="shared" si="5"/>
        <v>64.334182199278899</v>
      </c>
      <c r="AH12" s="26">
        <f t="shared" si="47"/>
        <v>-51.586348829546338</v>
      </c>
      <c r="AI12" s="26">
        <f t="shared" si="48"/>
        <v>-89.849059531631596</v>
      </c>
      <c r="AJ12" s="26">
        <f t="shared" si="60"/>
        <v>2.4711998117821155E-2</v>
      </c>
      <c r="AK12" s="26">
        <f t="shared" si="49"/>
        <v>4.3199473622223188</v>
      </c>
      <c r="AL12" s="27">
        <f t="shared" si="50"/>
        <v>-6.1956093415621047E-7</v>
      </c>
      <c r="AM12" s="26">
        <f t="shared" si="51"/>
        <v>-2.164075879402912E-2</v>
      </c>
      <c r="AN12" s="26">
        <f t="shared" si="9"/>
        <v>-2.481160379781756E-8</v>
      </c>
      <c r="AO12" s="26">
        <f t="shared" si="10"/>
        <v>-4.3306979281193718E-3</v>
      </c>
      <c r="AP12" s="26">
        <f t="shared" si="27"/>
        <v>12.772544723477845</v>
      </c>
      <c r="AQ12" s="26">
        <f t="shared" si="28"/>
        <v>-85.555083626131434</v>
      </c>
      <c r="AR12" s="25">
        <f t="shared" si="11"/>
        <v>18.562359853877492</v>
      </c>
      <c r="AS12" s="25">
        <f t="shared" si="12"/>
        <v>-26.547178687726607</v>
      </c>
      <c r="AT12" s="56">
        <f t="shared" si="29"/>
        <v>39.763359724061772</v>
      </c>
      <c r="AU12" s="57">
        <f t="shared" si="61"/>
        <v>-87.235754881059989</v>
      </c>
      <c r="AV12" s="26">
        <f t="shared" si="52"/>
        <v>6.1716957859410149E-14</v>
      </c>
      <c r="AW12" s="26">
        <f t="shared" si="53"/>
        <v>6.8884677962259552E-6</v>
      </c>
      <c r="AX12" s="27">
        <f t="shared" si="54"/>
        <v>-6.1716957859410591E-14</v>
      </c>
      <c r="AY12" s="26">
        <f t="shared" si="55"/>
        <v>-6.8884677962259552E-6</v>
      </c>
      <c r="AZ12" s="28">
        <f t="shared" si="62"/>
        <v>-4.4176210692376661E-28</v>
      </c>
      <c r="BA12" s="29">
        <f t="shared" si="63"/>
        <v>0</v>
      </c>
      <c r="BB12" s="5">
        <f t="shared" si="32"/>
        <v>39.763358484140305</v>
      </c>
      <c r="BC12" s="5">
        <f t="shared" si="33"/>
        <v>-87.268084159721369</v>
      </c>
      <c r="BD12" s="5">
        <f t="shared" si="64"/>
        <v>92.731915840278631</v>
      </c>
      <c r="BE12" s="31"/>
      <c r="BF12" s="40">
        <f t="shared" si="65"/>
        <v>40</v>
      </c>
      <c r="BG12" s="40">
        <f t="shared" si="66"/>
        <v>-87</v>
      </c>
      <c r="BH12" s="40">
        <f t="shared" si="67"/>
        <v>93</v>
      </c>
      <c r="BL12" s="26">
        <f t="shared" si="17"/>
        <v>-3.9651891808015377E-9</v>
      </c>
      <c r="BM12" s="26">
        <f t="shared" si="18"/>
        <v>-1.7312607853221841E-3</v>
      </c>
      <c r="BO12" s="238" t="str">
        <f t="shared" si="38"/>
        <v>120.226443461741i</v>
      </c>
      <c r="BP12" s="238" t="str">
        <f t="shared" si="39"/>
        <v>0.999999715108001-0.000534036055146656i</v>
      </c>
      <c r="BQ12" s="238">
        <f t="shared" si="40"/>
        <v>-1.2359562728138846E-6</v>
      </c>
      <c r="BR12" s="238">
        <f t="shared" si="41"/>
        <v>-3.0598017876053395E-2</v>
      </c>
    </row>
    <row r="13" spans="1:70" x14ac:dyDescent="0.35">
      <c r="A13" t="s">
        <v>127</v>
      </c>
      <c r="B13" s="31">
        <f>Sheet1!B7</f>
        <v>12</v>
      </c>
      <c r="C13" t="s">
        <v>0</v>
      </c>
      <c r="V13" s="24">
        <v>1.0900000000000001</v>
      </c>
      <c r="W13" s="30">
        <f t="shared" si="56"/>
        <v>123.02687708123818</v>
      </c>
      <c r="X13" s="25">
        <f t="shared" si="20"/>
        <v>26.994438391274116</v>
      </c>
      <c r="Y13" s="26">
        <f t="shared" si="42"/>
        <v>-3.7950470176091517E-3</v>
      </c>
      <c r="Z13" s="26">
        <f t="shared" si="43"/>
        <v>-1.6935866878242247</v>
      </c>
      <c r="AA13" s="26">
        <f t="shared" si="44"/>
        <v>9.6495298182371655E-7</v>
      </c>
      <c r="AB13" s="26">
        <f t="shared" si="45"/>
        <v>-2.7007447772233129E-2</v>
      </c>
      <c r="AC13" s="26">
        <f t="shared" si="57"/>
        <v>8.4079326073725056E-10</v>
      </c>
      <c r="AD13" s="26">
        <f t="shared" si="46"/>
        <v>7.9721416343497668E-4</v>
      </c>
      <c r="AE13" s="26">
        <f t="shared" si="58"/>
        <v>26.990644310050282</v>
      </c>
      <c r="AF13" s="26">
        <f t="shared" si="59"/>
        <v>-1.7197969214330229</v>
      </c>
      <c r="AG13" s="26">
        <f t="shared" si="5"/>
        <v>64.334182199278899</v>
      </c>
      <c r="AH13" s="26">
        <f t="shared" si="47"/>
        <v>-51.786347473003367</v>
      </c>
      <c r="AI13" s="26">
        <f t="shared" si="48"/>
        <v>-89.852495340803912</v>
      </c>
      <c r="AJ13" s="26">
        <f t="shared" si="60"/>
        <v>2.5873176249190957E-2</v>
      </c>
      <c r="AK13" s="26">
        <f t="shared" si="49"/>
        <v>4.4201775966937724</v>
      </c>
      <c r="AL13" s="27">
        <f t="shared" si="50"/>
        <v>-6.4875993879634446E-7</v>
      </c>
      <c r="AM13" s="26">
        <f t="shared" si="51"/>
        <v>-2.2144836771939166E-2</v>
      </c>
      <c r="AN13" s="26">
        <f t="shared" si="9"/>
        <v>-2.5980937643904371E-8</v>
      </c>
      <c r="AO13" s="26">
        <f t="shared" si="10"/>
        <v>-4.4315728411316009E-3</v>
      </c>
      <c r="AP13" s="26">
        <f t="shared" si="27"/>
        <v>12.573707227783846</v>
      </c>
      <c r="AQ13" s="26">
        <f t="shared" si="28"/>
        <v>-85.458894153723207</v>
      </c>
      <c r="AR13" s="25">
        <f t="shared" si="11"/>
        <v>18.562359853877492</v>
      </c>
      <c r="AS13" s="25">
        <f t="shared" si="12"/>
        <v>-26.547178687726607</v>
      </c>
      <c r="AT13" s="56">
        <f t="shared" si="29"/>
        <v>39.564351537834128</v>
      </c>
      <c r="AU13" s="57">
        <f t="shared" si="61"/>
        <v>-87.178691075156223</v>
      </c>
      <c r="AV13" s="26">
        <f t="shared" si="52"/>
        <v>6.5574267725623278E-14</v>
      </c>
      <c r="AW13" s="26">
        <f t="shared" si="53"/>
        <v>7.0489208234296687E-6</v>
      </c>
      <c r="AX13" s="27">
        <f t="shared" si="54"/>
        <v>-6.5574267725623771E-14</v>
      </c>
      <c r="AY13" s="26">
        <f t="shared" si="55"/>
        <v>-7.0489208234296687E-6</v>
      </c>
      <c r="AZ13" s="28">
        <f t="shared" si="62"/>
        <v>-4.9224920485791137E-28</v>
      </c>
      <c r="BA13" s="29">
        <f t="shared" si="63"/>
        <v>0</v>
      </c>
      <c r="BB13" s="5">
        <f t="shared" si="32"/>
        <v>39.56435023947698</v>
      </c>
      <c r="BC13" s="5">
        <f t="shared" si="33"/>
        <v>-87.211773399316044</v>
      </c>
      <c r="BD13" s="5">
        <f t="shared" si="64"/>
        <v>92.788226600683956</v>
      </c>
      <c r="BE13" s="41"/>
      <c r="BF13" s="40">
        <f t="shared" si="65"/>
        <v>40</v>
      </c>
      <c r="BG13" s="40">
        <f t="shared" si="66"/>
        <v>-87</v>
      </c>
      <c r="BH13" s="40">
        <f t="shared" si="67"/>
        <v>93</v>
      </c>
      <c r="BL13" s="26">
        <f t="shared" si="17"/>
        <v>-4.1520642719772859E-9</v>
      </c>
      <c r="BM13" s="26">
        <f t="shared" si="18"/>
        <v>-1.7715870294052556E-3</v>
      </c>
      <c r="BO13" s="238" t="str">
        <f t="shared" si="38"/>
        <v>123.026877081238i</v>
      </c>
      <c r="BP13" s="238" t="str">
        <f t="shared" si="39"/>
        <v>0.999999701681459-0.000546475345527349i</v>
      </c>
      <c r="BQ13" s="238">
        <f t="shared" si="40"/>
        <v>-1.2942050874973301E-6</v>
      </c>
      <c r="BR13" s="238">
        <f t="shared" si="41"/>
        <v>-3.1310737130412714E-2</v>
      </c>
    </row>
    <row r="14" spans="1:70" x14ac:dyDescent="0.35">
      <c r="A14" t="s">
        <v>66</v>
      </c>
      <c r="B14" s="7">
        <f>Sheet1!B8</f>
        <v>12</v>
      </c>
      <c r="C14" t="s">
        <v>0</v>
      </c>
      <c r="V14" s="24">
        <v>1.1000000000000001</v>
      </c>
      <c r="W14" s="32">
        <f t="shared" si="56"/>
        <v>125.8925411794168</v>
      </c>
      <c r="X14" s="25">
        <f t="shared" si="20"/>
        <v>26.994438391274116</v>
      </c>
      <c r="Y14" s="26">
        <f t="shared" si="42"/>
        <v>-3.9738202710043018E-3</v>
      </c>
      <c r="Z14" s="26">
        <f t="shared" si="43"/>
        <v>-1.7330116072053212</v>
      </c>
      <c r="AA14" s="26">
        <f t="shared" si="44"/>
        <v>1.0104298094382747E-6</v>
      </c>
      <c r="AB14" s="26">
        <f t="shared" si="45"/>
        <v>-2.7636531948249995E-2</v>
      </c>
      <c r="AC14" s="26">
        <f t="shared" si="57"/>
        <v>8.8041940498893199E-10</v>
      </c>
      <c r="AD14" s="26">
        <f t="shared" si="46"/>
        <v>8.1578366678749462E-4</v>
      </c>
      <c r="AE14" s="26">
        <f t="shared" si="58"/>
        <v>26.990465582313341</v>
      </c>
      <c r="AF14" s="26">
        <f t="shared" si="59"/>
        <v>-1.7598323554867836</v>
      </c>
      <c r="AG14" s="26">
        <f t="shared" si="5"/>
        <v>64.334182199278899</v>
      </c>
      <c r="AH14" s="26">
        <f t="shared" si="47"/>
        <v>-51.986346177514491</v>
      </c>
      <c r="AI14" s="26">
        <f t="shared" si="48"/>
        <v>-89.855852942436286</v>
      </c>
      <c r="AJ14" s="26">
        <f t="shared" si="60"/>
        <v>2.7088746353660105E-2</v>
      </c>
      <c r="AK14" s="26">
        <f t="shared" si="49"/>
        <v>4.5227144343509726</v>
      </c>
      <c r="AL14" s="27">
        <f t="shared" si="50"/>
        <v>-6.7933505147318224E-7</v>
      </c>
      <c r="AM14" s="26">
        <f t="shared" si="51"/>
        <v>-2.2660656230748144E-2</v>
      </c>
      <c r="AN14" s="26">
        <f t="shared" si="9"/>
        <v>-2.7205380876379628E-8</v>
      </c>
      <c r="AO14" s="26">
        <f t="shared" si="10"/>
        <v>-4.5347974326855021E-3</v>
      </c>
      <c r="AP14" s="26">
        <f t="shared" si="27"/>
        <v>12.374924061577635</v>
      </c>
      <c r="AQ14" s="26">
        <f t="shared" si="28"/>
        <v>-85.360333961748751</v>
      </c>
      <c r="AR14" s="25">
        <f t="shared" si="11"/>
        <v>18.562359853877492</v>
      </c>
      <c r="AS14" s="25">
        <f t="shared" si="12"/>
        <v>-26.547178687726607</v>
      </c>
      <c r="AT14" s="56">
        <f t="shared" si="29"/>
        <v>39.365389643890978</v>
      </c>
      <c r="AU14" s="57">
        <f t="shared" si="61"/>
        <v>-87.12016631723553</v>
      </c>
      <c r="AV14" s="26">
        <f t="shared" si="52"/>
        <v>6.9431577591836395E-14</v>
      </c>
      <c r="AW14" s="26">
        <f t="shared" si="53"/>
        <v>7.2131112817574636E-6</v>
      </c>
      <c r="AX14" s="27">
        <f t="shared" si="54"/>
        <v>-6.943157759183695E-14</v>
      </c>
      <c r="AY14" s="26">
        <f t="shared" si="55"/>
        <v>-7.2131112817574636E-6</v>
      </c>
      <c r="AZ14" s="28">
        <f t="shared" si="62"/>
        <v>-5.5535807727559231E-28</v>
      </c>
      <c r="BA14" s="29">
        <f t="shared" si="63"/>
        <v>0</v>
      </c>
      <c r="BB14" s="5">
        <f t="shared" si="32"/>
        <v>39.365388284344149</v>
      </c>
      <c r="BC14" s="5">
        <f t="shared" si="33"/>
        <v>-87.154019227566778</v>
      </c>
      <c r="BD14" s="5">
        <f t="shared" si="64"/>
        <v>92.845980772433222</v>
      </c>
      <c r="BE14" s="31"/>
      <c r="BF14" s="40">
        <f t="shared" si="65"/>
        <v>39</v>
      </c>
      <c r="BG14" s="40">
        <f t="shared" si="66"/>
        <v>-87</v>
      </c>
      <c r="BH14" s="40">
        <f t="shared" si="67"/>
        <v>93</v>
      </c>
      <c r="BL14" s="26">
        <f t="shared" si="17"/>
        <v>-4.3477436729310898E-9</v>
      </c>
      <c r="BM14" s="26">
        <f t="shared" si="18"/>
        <v>-1.8128525923786496E-3</v>
      </c>
      <c r="BO14" s="238" t="str">
        <f t="shared" si="38"/>
        <v>125.892541179417i</v>
      </c>
      <c r="BP14" s="238" t="str">
        <f t="shared" si="39"/>
        <v>0.999999687622144-0.000559204383678659i</v>
      </c>
      <c r="BQ14" s="238">
        <f t="shared" si="40"/>
        <v>-1.3551990819638118E-6</v>
      </c>
      <c r="BR14" s="238">
        <f t="shared" si="41"/>
        <v>-3.2040057738861386E-2</v>
      </c>
    </row>
    <row r="15" spans="1:70" x14ac:dyDescent="0.35">
      <c r="A15" t="s">
        <v>11</v>
      </c>
      <c r="B15" s="7">
        <f>Sheet1!B12</f>
        <v>88</v>
      </c>
      <c r="C15" t="s">
        <v>6</v>
      </c>
      <c r="D15">
        <f>B15/100</f>
        <v>0.88</v>
      </c>
      <c r="V15" s="24">
        <v>1.1100000000000001</v>
      </c>
      <c r="W15" s="30">
        <f t="shared" si="56"/>
        <v>128.82495516931345</v>
      </c>
      <c r="X15" s="25">
        <f t="shared" si="20"/>
        <v>26.994438391274116</v>
      </c>
      <c r="Y15" s="26">
        <f t="shared" si="42"/>
        <v>-4.1610109611637637E-3</v>
      </c>
      <c r="Z15" s="26">
        <f t="shared" si="43"/>
        <v>-1.7733531513266056</v>
      </c>
      <c r="AA15" s="26">
        <f t="shared" si="44"/>
        <v>1.0580498929214317E-6</v>
      </c>
      <c r="AB15" s="26">
        <f t="shared" si="45"/>
        <v>-2.8280269370223664E-2</v>
      </c>
      <c r="AC15" s="26">
        <f t="shared" si="57"/>
        <v>9.2191248721548186E-10</v>
      </c>
      <c r="AD15" s="26">
        <f t="shared" si="46"/>
        <v>8.3478570943808239E-4</v>
      </c>
      <c r="AE15" s="26">
        <f t="shared" si="58"/>
        <v>26.990278439284758</v>
      </c>
      <c r="AF15" s="26">
        <f t="shared" si="59"/>
        <v>-1.8007986349873912</v>
      </c>
      <c r="AG15" s="26">
        <f t="shared" si="5"/>
        <v>64.334182199278899</v>
      </c>
      <c r="AH15" s="26">
        <f t="shared" si="47"/>
        <v>-52.186344940331857</v>
      </c>
      <c r="AI15" s="26">
        <f t="shared" si="48"/>
        <v>-89.859134116681219</v>
      </c>
      <c r="AJ15" s="26">
        <f t="shared" si="60"/>
        <v>2.836123995518039E-2</v>
      </c>
      <c r="AK15" s="26">
        <f t="shared" si="49"/>
        <v>4.6276096129676434</v>
      </c>
      <c r="AL15" s="27">
        <f t="shared" si="50"/>
        <v>-7.1135112226436514E-7</v>
      </c>
      <c r="AM15" s="26">
        <f t="shared" si="51"/>
        <v>-2.3188490664426138E-2</v>
      </c>
      <c r="AN15" s="26">
        <f t="shared" si="9"/>
        <v>-2.8487531393470047E-8</v>
      </c>
      <c r="AO15" s="26">
        <f t="shared" si="10"/>
        <v>-4.6404264338231705E-3</v>
      </c>
      <c r="AP15" s="26">
        <f t="shared" si="27"/>
        <v>12.176197759063569</v>
      </c>
      <c r="AQ15" s="26">
        <f t="shared" si="28"/>
        <v>-85.25935342081182</v>
      </c>
      <c r="AR15" s="25">
        <f t="shared" si="11"/>
        <v>18.562359853877492</v>
      </c>
      <c r="AS15" s="25">
        <f t="shared" si="12"/>
        <v>-26.547178687726607</v>
      </c>
      <c r="AT15" s="56">
        <f t="shared" si="29"/>
        <v>39.166476198348327</v>
      </c>
      <c r="AU15" s="57">
        <f t="shared" si="61"/>
        <v>-87.060152055799207</v>
      </c>
      <c r="AV15" s="26">
        <f t="shared" si="52"/>
        <v>7.3288887458049511E-14</v>
      </c>
      <c r="AW15" s="26">
        <f t="shared" si="53"/>
        <v>7.3811262271636577E-6</v>
      </c>
      <c r="AX15" s="27">
        <f t="shared" si="54"/>
        <v>-7.3288887458050129E-14</v>
      </c>
      <c r="AY15" s="26">
        <f t="shared" si="55"/>
        <v>-7.3811262271636577E-6</v>
      </c>
      <c r="AZ15" s="28">
        <f t="shared" si="62"/>
        <v>-6.1846694969327326E-28</v>
      </c>
      <c r="BA15" s="29">
        <f t="shared" si="63"/>
        <v>0</v>
      </c>
      <c r="BB15" s="5">
        <f t="shared" si="32"/>
        <v>39.166474774728037</v>
      </c>
      <c r="BC15" s="5">
        <f t="shared" si="33"/>
        <v>-87.094793501548892</v>
      </c>
      <c r="BD15" s="5">
        <f t="shared" si="64"/>
        <v>92.905206498451108</v>
      </c>
      <c r="BE15" s="41"/>
      <c r="BF15" s="40">
        <f t="shared" si="65"/>
        <v>39</v>
      </c>
      <c r="BG15" s="40">
        <f t="shared" si="66"/>
        <v>-87</v>
      </c>
      <c r="BH15" s="40">
        <f t="shared" si="67"/>
        <v>93</v>
      </c>
      <c r="BL15" s="26">
        <f t="shared" si="17"/>
        <v>-4.5526478304391808E-9</v>
      </c>
      <c r="BM15" s="26">
        <f t="shared" si="18"/>
        <v>-1.8550793537898962E-3</v>
      </c>
      <c r="BO15" s="238" t="str">
        <f t="shared" si="38"/>
        <v>128.824955169313i</v>
      </c>
      <c r="BP15" s="238" t="str">
        <f t="shared" si="39"/>
        <v>0.999999672900233-0.000572229918655674i</v>
      </c>
      <c r="BQ15" s="238">
        <f t="shared" si="40"/>
        <v>-1.4190676458944515E-6</v>
      </c>
      <c r="BR15" s="238">
        <f t="shared" si="41"/>
        <v>-3.2786366395896507E-2</v>
      </c>
    </row>
    <row r="16" spans="1:70" x14ac:dyDescent="0.35">
      <c r="A16" t="s">
        <v>128</v>
      </c>
      <c r="B16" s="42">
        <f>Sheet1!B47</f>
        <v>607.5</v>
      </c>
      <c r="C16" t="s">
        <v>7</v>
      </c>
      <c r="V16" s="24">
        <v>1.1200000000000001</v>
      </c>
      <c r="W16" s="32">
        <f t="shared" si="56"/>
        <v>131.82567385564076</v>
      </c>
      <c r="X16" s="25">
        <f t="shared" si="20"/>
        <v>26.994438391274116</v>
      </c>
      <c r="Y16" s="26">
        <f t="shared" si="42"/>
        <v>-4.3570150294678272E-3</v>
      </c>
      <c r="Z16" s="26">
        <f t="shared" si="43"/>
        <v>-1.814632549723759</v>
      </c>
      <c r="AA16" s="26">
        <f t="shared" si="44"/>
        <v>1.1079142416698647E-6</v>
      </c>
      <c r="AB16" s="26">
        <f t="shared" si="45"/>
        <v>-2.893900135560571E-2</v>
      </c>
      <c r="AC16" s="26">
        <f t="shared" si="57"/>
        <v>9.6535929688885362E-10</v>
      </c>
      <c r="AD16" s="26">
        <f t="shared" si="46"/>
        <v>8.5423036652125875E-4</v>
      </c>
      <c r="AE16" s="26">
        <f t="shared" si="58"/>
        <v>26.990082485124248</v>
      </c>
      <c r="AF16" s="26">
        <f t="shared" si="59"/>
        <v>-1.8427173207128433</v>
      </c>
      <c r="AG16" s="26">
        <f t="shared" si="5"/>
        <v>64.334182199278899</v>
      </c>
      <c r="AH16" s="26">
        <f t="shared" si="47"/>
        <v>-52.386343758831288</v>
      </c>
      <c r="AI16" s="26">
        <f t="shared" si="48"/>
        <v>-89.86234060317463</v>
      </c>
      <c r="AJ16" s="26">
        <f t="shared" si="60"/>
        <v>2.9693304838050955E-2</v>
      </c>
      <c r="AK16" s="26">
        <f t="shared" si="49"/>
        <v>4.7349159351656924</v>
      </c>
      <c r="AL16" s="27">
        <f t="shared" si="50"/>
        <v>-7.4487606588213807E-7</v>
      </c>
      <c r="AM16" s="26">
        <f t="shared" si="51"/>
        <v>-2.3728619937418025E-2</v>
      </c>
      <c r="AN16" s="26">
        <f t="shared" si="9"/>
        <v>-2.9830108598666202E-8</v>
      </c>
      <c r="AO16" s="26">
        <f t="shared" si="10"/>
        <v>-4.748515850436303E-3</v>
      </c>
      <c r="AP16" s="26">
        <f t="shared" si="27"/>
        <v>11.977530970579489</v>
      </c>
      <c r="AQ16" s="26">
        <f t="shared" si="28"/>
        <v>-85.155901803796795</v>
      </c>
      <c r="AR16" s="25">
        <f t="shared" si="11"/>
        <v>18.562359853877492</v>
      </c>
      <c r="AS16" s="25">
        <f t="shared" si="12"/>
        <v>-26.547178687726607</v>
      </c>
      <c r="AT16" s="56">
        <f t="shared" si="29"/>
        <v>38.967613455703734</v>
      </c>
      <c r="AU16" s="57">
        <f t="shared" si="61"/>
        <v>-86.998619124509645</v>
      </c>
      <c r="AV16" s="26">
        <f t="shared" si="52"/>
        <v>7.5217542391156069E-14</v>
      </c>
      <c r="AW16" s="26">
        <f t="shared" si="53"/>
        <v>7.5530547433962509E-6</v>
      </c>
      <c r="AX16" s="27">
        <f t="shared" si="54"/>
        <v>-7.5217542391156713E-14</v>
      </c>
      <c r="AY16" s="26">
        <f t="shared" si="55"/>
        <v>-7.5530547433962509E-6</v>
      </c>
      <c r="AZ16" s="28">
        <f t="shared" si="62"/>
        <v>-6.4371049866034563E-28</v>
      </c>
      <c r="BA16" s="29">
        <f t="shared" si="63"/>
        <v>0</v>
      </c>
      <c r="BB16" s="5">
        <f t="shared" si="32"/>
        <v>38.96761196499029</v>
      </c>
      <c r="BC16" s="5">
        <f t="shared" si="33"/>
        <v>-87.03406747301571</v>
      </c>
      <c r="BD16" s="5">
        <f t="shared" si="64"/>
        <v>92.96593252698429</v>
      </c>
      <c r="BE16" s="31"/>
      <c r="BF16" s="40">
        <f t="shared" si="65"/>
        <v>39</v>
      </c>
      <c r="BG16" s="40">
        <f t="shared" si="66"/>
        <v>-87</v>
      </c>
      <c r="BH16" s="40">
        <f t="shared" si="67"/>
        <v>93</v>
      </c>
      <c r="BL16" s="26">
        <f t="shared" si="17"/>
        <v>-4.7672068345525306E-9</v>
      </c>
      <c r="BM16" s="26">
        <f t="shared" si="18"/>
        <v>-1.8982897028266491E-3</v>
      </c>
      <c r="BO16" s="238" t="str">
        <f t="shared" si="38"/>
        <v>131.825673855641i</v>
      </c>
      <c r="BP16" s="238" t="str">
        <f t="shared" si="39"/>
        <v>0.999999657484501-0.000585558856716506i</v>
      </c>
      <c r="BQ16" s="238">
        <f t="shared" si="40"/>
        <v>-1.485946233633422E-6</v>
      </c>
      <c r="BR16" s="238">
        <f t="shared" si="41"/>
        <v>-3.3550058803236839E-2</v>
      </c>
    </row>
    <row r="17" spans="1:70" x14ac:dyDescent="0.35">
      <c r="A17" t="s">
        <v>129</v>
      </c>
      <c r="B17">
        <f>Sheet1!B46</f>
        <v>30</v>
      </c>
      <c r="C17" t="s">
        <v>7</v>
      </c>
      <c r="V17" s="24">
        <v>1.1299999999999999</v>
      </c>
      <c r="W17" s="30">
        <f t="shared" si="56"/>
        <v>134.89628825916535</v>
      </c>
      <c r="X17" s="25">
        <f t="shared" si="20"/>
        <v>26.994438391274116</v>
      </c>
      <c r="Y17" s="26">
        <f t="shared" si="42"/>
        <v>-4.562247004213895E-3</v>
      </c>
      <c r="Z17" s="26">
        <f t="shared" si="43"/>
        <v>-1.8568715177687642</v>
      </c>
      <c r="AA17" s="26">
        <f t="shared" si="44"/>
        <v>1.1601286249959816E-6</v>
      </c>
      <c r="AB17" s="26">
        <f t="shared" si="45"/>
        <v>-2.9613077172117121E-2</v>
      </c>
      <c r="AC17" s="26">
        <f t="shared" si="57"/>
        <v>1.010854338100729E-9</v>
      </c>
      <c r="AD17" s="26">
        <f t="shared" si="46"/>
        <v>8.7412794785157136E-4</v>
      </c>
      <c r="AE17" s="26">
        <f t="shared" si="58"/>
        <v>26.989877305409383</v>
      </c>
      <c r="AF17" s="26">
        <f t="shared" si="59"/>
        <v>-1.8856104669930298</v>
      </c>
      <c r="AG17" s="26">
        <f t="shared" si="5"/>
        <v>64.334182199278899</v>
      </c>
      <c r="AH17" s="26">
        <f t="shared" si="47"/>
        <v>-52.586342630506692</v>
      </c>
      <c r="AI17" s="26">
        <f t="shared" si="48"/>
        <v>-89.865474101957673</v>
      </c>
      <c r="AJ17" s="26">
        <f t="shared" si="60"/>
        <v>3.1087710236570754E-2</v>
      </c>
      <c r="AK17" s="26">
        <f t="shared" si="49"/>
        <v>4.8446872834318846</v>
      </c>
      <c r="AL17" s="27">
        <f t="shared" si="50"/>
        <v>-7.7998098800043094E-7</v>
      </c>
      <c r="AM17" s="26">
        <f t="shared" si="51"/>
        <v>-2.428133043302956E-2</v>
      </c>
      <c r="AN17" s="26">
        <f t="shared" si="9"/>
        <v>-3.1235957258032684E-8</v>
      </c>
      <c r="AO17" s="26">
        <f t="shared" si="10"/>
        <v>-4.859122992961238E-3</v>
      </c>
      <c r="AP17" s="26">
        <f t="shared" si="27"/>
        <v>11.778926467791832</v>
      </c>
      <c r="AQ17" s="26">
        <f t="shared" si="28"/>
        <v>-85.049927271951773</v>
      </c>
      <c r="AR17" s="25">
        <f t="shared" si="11"/>
        <v>18.562359853877492</v>
      </c>
      <c r="AS17" s="25">
        <f t="shared" si="12"/>
        <v>-26.547178687726607</v>
      </c>
      <c r="AT17" s="56">
        <f t="shared" si="29"/>
        <v>38.768803773201213</v>
      </c>
      <c r="AU17" s="57">
        <f t="shared" si="61"/>
        <v>-86.935537738944802</v>
      </c>
      <c r="AV17" s="26">
        <f t="shared" si="52"/>
        <v>7.9074852257369185E-14</v>
      </c>
      <c r="AW17" s="26">
        <f t="shared" si="53"/>
        <v>7.7289879892302866E-6</v>
      </c>
      <c r="AX17" s="27">
        <f t="shared" si="54"/>
        <v>-7.9074852257369904E-14</v>
      </c>
      <c r="AY17" s="26">
        <f t="shared" si="55"/>
        <v>-7.7289879892302866E-6</v>
      </c>
      <c r="AZ17" s="28">
        <f t="shared" si="62"/>
        <v>-7.1944114556156277E-28</v>
      </c>
      <c r="BA17" s="29">
        <f t="shared" si="63"/>
        <v>0</v>
      </c>
      <c r="BB17" s="5">
        <f t="shared" si="32"/>
        <v>38.768802212232636</v>
      </c>
      <c r="BC17" s="5">
        <f t="shared" si="33"/>
        <v>-86.971811785374612</v>
      </c>
      <c r="BD17" s="5">
        <f t="shared" si="64"/>
        <v>93.028188214625388</v>
      </c>
      <c r="BE17" s="41"/>
      <c r="BF17" s="40">
        <f t="shared" si="65"/>
        <v>39</v>
      </c>
      <c r="BG17" s="40">
        <f t="shared" si="66"/>
        <v>-87</v>
      </c>
      <c r="BH17" s="40">
        <f t="shared" si="67"/>
        <v>93</v>
      </c>
      <c r="BL17" s="26">
        <f t="shared" si="17"/>
        <v>-4.991877776491264E-9</v>
      </c>
      <c r="BM17" s="26">
        <f t="shared" si="18"/>
        <v>-1.9425065501877273E-3</v>
      </c>
      <c r="BO17" s="238" t="str">
        <f t="shared" si="38"/>
        <v>134.896288259165i</v>
      </c>
      <c r="BP17" s="238" t="str">
        <f t="shared" si="39"/>
        <v>0.99999964134225-0.000599198264983789i</v>
      </c>
      <c r="BQ17" s="238">
        <f t="shared" si="40"/>
        <v>-1.5559766988103193E-6</v>
      </c>
      <c r="BR17" s="238">
        <f t="shared" si="41"/>
        <v>-3.4331539879622203E-2</v>
      </c>
    </row>
    <row r="18" spans="1:70" x14ac:dyDescent="0.35">
      <c r="A18" t="s">
        <v>130</v>
      </c>
      <c r="B18" s="40">
        <f>Sheet1!B52</f>
        <v>50</v>
      </c>
      <c r="C18" t="s">
        <v>14</v>
      </c>
      <c r="F18" s="38"/>
      <c r="V18" s="24">
        <v>1.1399999999999999</v>
      </c>
      <c r="W18" s="32">
        <f t="shared" si="56"/>
        <v>138.03842646028852</v>
      </c>
      <c r="X18" s="25">
        <f t="shared" si="20"/>
        <v>26.994438391274116</v>
      </c>
      <c r="Y18" s="26">
        <f t="shared" si="42"/>
        <v>-4.7771408695385063E-3</v>
      </c>
      <c r="Z18" s="26">
        <f t="shared" si="43"/>
        <v>-1.9000922673692426</v>
      </c>
      <c r="AA18" s="26">
        <f t="shared" si="44"/>
        <v>1.214803793922791E-6</v>
      </c>
      <c r="AB18" s="26">
        <f t="shared" si="45"/>
        <v>-3.0302854222931476E-2</v>
      </c>
      <c r="AC18" s="26">
        <f t="shared" si="57"/>
        <v>1.0584959722526525E-9</v>
      </c>
      <c r="AD18" s="26">
        <f t="shared" si="46"/>
        <v>8.9448900338999905E-4</v>
      </c>
      <c r="AE18" s="26">
        <f t="shared" si="58"/>
        <v>26.989662466266868</v>
      </c>
      <c r="AF18" s="26">
        <f t="shared" si="59"/>
        <v>-1.9295006325887842</v>
      </c>
      <c r="AG18" s="26">
        <f t="shared" si="5"/>
        <v>64.334182199278899</v>
      </c>
      <c r="AH18" s="26">
        <f t="shared" si="47"/>
        <v>-52.786341552964807</v>
      </c>
      <c r="AI18" s="26">
        <f t="shared" si="48"/>
        <v>-89.868536274377917</v>
      </c>
      <c r="AJ18" s="26">
        <f t="shared" si="60"/>
        <v>3.2547352241991054E-2</v>
      </c>
      <c r="AK18" s="26">
        <f t="shared" si="49"/>
        <v>4.9569786348138791</v>
      </c>
      <c r="AL18" s="27">
        <f t="shared" si="50"/>
        <v>-8.1674035690535266E-7</v>
      </c>
      <c r="AM18" s="26">
        <f t="shared" si="51"/>
        <v>-2.4846915205269833E-2</v>
      </c>
      <c r="AN18" s="26">
        <f t="shared" si="9"/>
        <v>-3.27080629294479E-8</v>
      </c>
      <c r="AO18" s="26">
        <f t="shared" si="10"/>
        <v>-4.9723065067657085E-3</v>
      </c>
      <c r="AP18" s="26">
        <f t="shared" si="27"/>
        <v>11.580387149107663</v>
      </c>
      <c r="AQ18" s="26">
        <f t="shared" si="28"/>
        <v>-84.941376861276083</v>
      </c>
      <c r="AR18" s="25">
        <f t="shared" si="11"/>
        <v>18.562359853877492</v>
      </c>
      <c r="AS18" s="25">
        <f t="shared" si="12"/>
        <v>-26.547178687726607</v>
      </c>
      <c r="AT18" s="56">
        <f t="shared" si="29"/>
        <v>38.570049615374529</v>
      </c>
      <c r="AU18" s="57">
        <f t="shared" si="61"/>
        <v>-86.870877493864867</v>
      </c>
      <c r="AV18" s="26">
        <f t="shared" si="52"/>
        <v>8.2932162123582289E-14</v>
      </c>
      <c r="AW18" s="26">
        <f t="shared" si="53"/>
        <v>7.9090192468014691E-6</v>
      </c>
      <c r="AX18" s="27">
        <f t="shared" si="54"/>
        <v>-8.2932162123583096E-14</v>
      </c>
      <c r="AY18" s="26">
        <f t="shared" si="55"/>
        <v>-7.9090192468014691E-6</v>
      </c>
      <c r="AZ18" s="28">
        <f t="shared" si="62"/>
        <v>-8.0779356694631609E-28</v>
      </c>
      <c r="BA18" s="29">
        <f t="shared" si="63"/>
        <v>0</v>
      </c>
      <c r="BB18" s="5">
        <f t="shared" si="32"/>
        <v>38.570047980839782</v>
      </c>
      <c r="BC18" s="5">
        <f t="shared" si="33"/>
        <v>-86.907996471180596</v>
      </c>
      <c r="BD18" s="5">
        <f t="shared" si="64"/>
        <v>93.092003528819404</v>
      </c>
      <c r="BE18" s="31"/>
      <c r="BF18" s="40">
        <f t="shared" si="65"/>
        <v>39</v>
      </c>
      <c r="BG18" s="40">
        <f t="shared" si="66"/>
        <v>-87</v>
      </c>
      <c r="BH18" s="40">
        <f t="shared" si="67"/>
        <v>93</v>
      </c>
      <c r="BL18" s="26">
        <f t="shared" si="17"/>
        <v>-5.2271389626798631E-9</v>
      </c>
      <c r="BM18" s="26">
        <f t="shared" si="18"/>
        <v>-1.9877533402306723E-3</v>
      </c>
      <c r="BO18" s="238" t="str">
        <f t="shared" si="38"/>
        <v>138.038426460289i</v>
      </c>
      <c r="BP18" s="238" t="str">
        <f t="shared" si="39"/>
        <v>0.999999624439237-0.000613155375191533i</v>
      </c>
      <c r="BQ18" s="238">
        <f t="shared" si="40"/>
        <v>-1.6293076096760551E-6</v>
      </c>
      <c r="BR18" s="238">
        <f t="shared" si="41"/>
        <v>-3.5131223975504111E-2</v>
      </c>
    </row>
    <row r="19" spans="1:70" x14ac:dyDescent="0.35">
      <c r="B19" s="31"/>
      <c r="F19" s="38" t="s">
        <v>131</v>
      </c>
      <c r="V19" s="24">
        <v>1.1499999999999999</v>
      </c>
      <c r="W19" s="30">
        <f t="shared" si="56"/>
        <v>141.25375446227542</v>
      </c>
      <c r="X19" s="25">
        <f t="shared" si="20"/>
        <v>26.994438391274116</v>
      </c>
      <c r="Y19" s="26">
        <f t="shared" si="42"/>
        <v>-5.0021509746103502E-3</v>
      </c>
      <c r="Z19" s="26">
        <f t="shared" si="43"/>
        <v>-1.9443175178731382</v>
      </c>
      <c r="AA19" s="26">
        <f t="shared" si="44"/>
        <v>1.2720557261225872E-6</v>
      </c>
      <c r="AB19" s="26">
        <f t="shared" si="45"/>
        <v>-3.1008698236171112E-2</v>
      </c>
      <c r="AC19" s="26">
        <f t="shared" si="57"/>
        <v>1.1083806320912317E-9</v>
      </c>
      <c r="AD19" s="26">
        <f t="shared" si="46"/>
        <v>9.1532432883767694E-4</v>
      </c>
      <c r="AE19" s="26">
        <f t="shared" si="58"/>
        <v>26.98943751346361</v>
      </c>
      <c r="AF19" s="26">
        <f t="shared" si="59"/>
        <v>-1.9744108917804715</v>
      </c>
      <c r="AG19" s="26">
        <f t="shared" si="5"/>
        <v>64.334182199278899</v>
      </c>
      <c r="AH19" s="26">
        <f t="shared" si="47"/>
        <v>-52.986340523920042</v>
      </c>
      <c r="AI19" s="26">
        <f t="shared" si="48"/>
        <v>-89.871528743969634</v>
      </c>
      <c r="AJ19" s="26">
        <f t="shared" si="60"/>
        <v>3.40752594344534E-2</v>
      </c>
      <c r="AK19" s="26">
        <f t="shared" si="49"/>
        <v>5.0718460752436858</v>
      </c>
      <c r="AL19" s="27">
        <f t="shared" si="50"/>
        <v>-8.552321404299103E-7</v>
      </c>
      <c r="AM19" s="26">
        <f t="shared" si="51"/>
        <v>-2.5425674134230292E-2</v>
      </c>
      <c r="AN19" s="26">
        <f t="shared" si="9"/>
        <v>-3.4249546176639602E-8</v>
      </c>
      <c r="AO19" s="26">
        <f t="shared" si="10"/>
        <v>-5.088126403243352E-3</v>
      </c>
      <c r="AP19" s="26">
        <f t="shared" si="27"/>
        <v>11.381916045311625</v>
      </c>
      <c r="AQ19" s="26">
        <f t="shared" si="28"/>
        <v>-84.830196469263413</v>
      </c>
      <c r="AR19" s="25">
        <f t="shared" si="11"/>
        <v>18.562359853877492</v>
      </c>
      <c r="AS19" s="25">
        <f t="shared" si="12"/>
        <v>-26.547178687726607</v>
      </c>
      <c r="AT19" s="56">
        <f t="shared" si="29"/>
        <v>38.371353558775233</v>
      </c>
      <c r="AU19" s="57">
        <f t="shared" si="61"/>
        <v>-86.804607361043878</v>
      </c>
      <c r="AV19" s="26">
        <f t="shared" si="52"/>
        <v>8.6789471989795417E-14</v>
      </c>
      <c r="AW19" s="26">
        <f t="shared" si="53"/>
        <v>8.093243971065547E-6</v>
      </c>
      <c r="AX19" s="27">
        <f t="shared" si="54"/>
        <v>-8.6789471989796263E-14</v>
      </c>
      <c r="AY19" s="26">
        <f t="shared" si="55"/>
        <v>-8.093243971065547E-6</v>
      </c>
      <c r="AZ19" s="28">
        <f t="shared" si="62"/>
        <v>-8.4565889039692466E-28</v>
      </c>
      <c r="BA19" s="29">
        <f t="shared" si="63"/>
        <v>0</v>
      </c>
      <c r="BB19" s="5">
        <f t="shared" si="32"/>
        <v>38.371351847207244</v>
      </c>
      <c r="BC19" s="5">
        <f t="shared" si="33"/>
        <v>-86.842590950200005</v>
      </c>
      <c r="BD19" s="5">
        <f t="shared" si="64"/>
        <v>93.157409049799995</v>
      </c>
      <c r="BE19" s="41"/>
      <c r="BF19" s="40">
        <f t="shared" si="65"/>
        <v>38</v>
      </c>
      <c r="BG19" s="40">
        <f t="shared" si="66"/>
        <v>-87</v>
      </c>
      <c r="BH19" s="40">
        <f t="shared" si="67"/>
        <v>93</v>
      </c>
      <c r="BL19" s="26">
        <f t="shared" si="17"/>
        <v>-5.4734860574373098E-9</v>
      </c>
      <c r="BM19" s="26">
        <f t="shared" si="18"/>
        <v>-2.0340540634022487E-3</v>
      </c>
      <c r="BO19" s="238" t="str">
        <f t="shared" si="38"/>
        <v>141.253754462275i</v>
      </c>
      <c r="BP19" s="238" t="str">
        <f t="shared" si="39"/>
        <v>0.99999960673961-0.000627437587519148i</v>
      </c>
      <c r="BQ19" s="238">
        <f t="shared" si="40"/>
        <v>-1.7060944998288676E-6</v>
      </c>
      <c r="BR19" s="238">
        <f t="shared" si="41"/>
        <v>-3.5949535092731418E-2</v>
      </c>
    </row>
    <row r="20" spans="1:70" x14ac:dyDescent="0.35">
      <c r="A20" s="259" t="s">
        <v>67</v>
      </c>
      <c r="B20" s="259"/>
      <c r="D20" t="s">
        <v>68</v>
      </c>
      <c r="F20" s="54"/>
      <c r="V20" s="24">
        <v>1.1599999999999999</v>
      </c>
      <c r="W20" s="32">
        <f t="shared" si="56"/>
        <v>144.54397707459276</v>
      </c>
      <c r="X20" s="25">
        <f t="shared" si="20"/>
        <v>26.994438391274116</v>
      </c>
      <c r="Y20" s="26">
        <f t="shared" si="42"/>
        <v>-5.2377529849386472E-3</v>
      </c>
      <c r="Z20" s="26">
        <f t="shared" si="43"/>
        <v>-1.9895705071804597</v>
      </c>
      <c r="AA20" s="26">
        <f t="shared" si="44"/>
        <v>1.3320058554263478E-6</v>
      </c>
      <c r="AB20" s="26">
        <f t="shared" si="45"/>
        <v>-3.1730983458817356E-2</v>
      </c>
      <c r="AC20" s="26">
        <f t="shared" si="57"/>
        <v>1.1606182509476003E-9</v>
      </c>
      <c r="AD20" s="26">
        <f t="shared" si="46"/>
        <v>9.3664497135992418E-4</v>
      </c>
      <c r="AE20" s="26">
        <f t="shared" si="58"/>
        <v>26.98920197145565</v>
      </c>
      <c r="AF20" s="26">
        <f t="shared" si="59"/>
        <v>-2.0203648456679169</v>
      </c>
      <c r="AG20" s="26">
        <f t="shared" si="5"/>
        <v>64.334182199278899</v>
      </c>
      <c r="AH20" s="26">
        <f t="shared" si="47"/>
        <v>-53.186339541189689</v>
      </c>
      <c r="AI20" s="26">
        <f t="shared" si="48"/>
        <v>-89.874453097314515</v>
      </c>
      <c r="AJ20" s="26">
        <f t="shared" si="60"/>
        <v>3.5674598747772707E-2</v>
      </c>
      <c r="AK20" s="26">
        <f t="shared" si="49"/>
        <v>5.1893468134327385</v>
      </c>
      <c r="AL20" s="27">
        <f t="shared" si="50"/>
        <v>-8.9553798628349175E-7</v>
      </c>
      <c r="AM20" s="26">
        <f t="shared" si="51"/>
        <v>-2.6017914085083183E-2</v>
      </c>
      <c r="AN20" s="26">
        <f t="shared" si="9"/>
        <v>-3.5863677998424789E-8</v>
      </c>
      <c r="AO20" s="26">
        <f t="shared" si="10"/>
        <v>-5.2066440916325538E-3</v>
      </c>
      <c r="AP20" s="26">
        <f t="shared" si="27"/>
        <v>11.183516325435319</v>
      </c>
      <c r="AQ20" s="26">
        <f t="shared" si="28"/>
        <v>-84.716330842058497</v>
      </c>
      <c r="AR20" s="25">
        <f t="shared" si="11"/>
        <v>18.562359853877492</v>
      </c>
      <c r="AS20" s="25">
        <f t="shared" si="12"/>
        <v>-26.547178687726607</v>
      </c>
      <c r="AT20" s="56">
        <f t="shared" si="29"/>
        <v>38.17271829689097</v>
      </c>
      <c r="AU20" s="57">
        <f t="shared" si="61"/>
        <v>-86.73669568772641</v>
      </c>
      <c r="AV20" s="26">
        <f t="shared" si="52"/>
        <v>9.0646781856008508E-14</v>
      </c>
      <c r="AW20" s="26">
        <f t="shared" si="53"/>
        <v>8.2817598404098361E-6</v>
      </c>
      <c r="AX20" s="27">
        <f t="shared" si="54"/>
        <v>-9.0646781856009455E-14</v>
      </c>
      <c r="AY20" s="26">
        <f t="shared" si="55"/>
        <v>-8.2817598404098361E-6</v>
      </c>
      <c r="AZ20" s="28">
        <f t="shared" si="62"/>
        <v>-9.4663308626521417E-28</v>
      </c>
      <c r="BA20" s="29">
        <f t="shared" si="63"/>
        <v>0</v>
      </c>
      <c r="BB20" s="5">
        <f t="shared" si="32"/>
        <v>38.172716504659284</v>
      </c>
      <c r="BC20" s="5">
        <f t="shared" si="33"/>
        <v>-86.775564028104725</v>
      </c>
      <c r="BD20" s="5">
        <f t="shared" si="64"/>
        <v>93.224435971895275</v>
      </c>
      <c r="BE20" s="31"/>
      <c r="BF20" s="40">
        <f t="shared" si="65"/>
        <v>38</v>
      </c>
      <c r="BG20" s="40">
        <f t="shared" si="66"/>
        <v>-87</v>
      </c>
      <c r="BH20" s="40">
        <f t="shared" si="67"/>
        <v>93</v>
      </c>
      <c r="BL20" s="26">
        <f t="shared" si="17"/>
        <v>-5.7314436549066999E-9</v>
      </c>
      <c r="BM20" s="26">
        <f t="shared" si="18"/>
        <v>-2.0814332689585036E-3</v>
      </c>
      <c r="BO20" s="238" t="str">
        <f t="shared" si="38"/>
        <v>144.543977074593i</v>
      </c>
      <c r="BP20" s="238" t="str">
        <f t="shared" si="39"/>
        <v>0.999999588205826-0.000642052474514861i</v>
      </c>
      <c r="BQ20" s="238">
        <f t="shared" si="40"/>
        <v>-1.786500243338686E-6</v>
      </c>
      <c r="BR20" s="238">
        <f t="shared" si="41"/>
        <v>-3.678690710935905E-2</v>
      </c>
    </row>
    <row r="21" spans="1:70" x14ac:dyDescent="0.35">
      <c r="A21" t="s">
        <v>69</v>
      </c>
      <c r="B21" s="5">
        <f>Sheet1!B15</f>
        <v>0.37882352941176467</v>
      </c>
      <c r="D21">
        <f>1-B21</f>
        <v>0.62117647058823533</v>
      </c>
      <c r="V21" s="24">
        <v>1.17</v>
      </c>
      <c r="W21" s="30">
        <f t="shared" si="56"/>
        <v>147.91083881682073</v>
      </c>
      <c r="X21" s="25">
        <f t="shared" si="20"/>
        <v>26.994438391274116</v>
      </c>
      <c r="Y21" s="26">
        <f t="shared" si="42"/>
        <v>-5.4844448777003124E-3</v>
      </c>
      <c r="Z21" s="26">
        <f t="shared" si="43"/>
        <v>-2.0358750030635422</v>
      </c>
      <c r="AA21" s="26">
        <f t="shared" si="44"/>
        <v>1.3947813476207993E-6</v>
      </c>
      <c r="AB21" s="26">
        <f t="shared" si="45"/>
        <v>-3.2470092855137009E-2</v>
      </c>
      <c r="AC21" s="26">
        <f t="shared" si="57"/>
        <v>1.2153149048430218E-9</v>
      </c>
      <c r="AD21" s="26">
        <f t="shared" si="46"/>
        <v>9.5846223544359397E-4</v>
      </c>
      <c r="AE21" s="26">
        <f t="shared" si="58"/>
        <v>26.988955342393076</v>
      </c>
      <c r="AF21" s="26">
        <f t="shared" si="59"/>
        <v>-2.0673866336832356</v>
      </c>
      <c r="AG21" s="26">
        <f t="shared" si="5"/>
        <v>64.334182199278899</v>
      </c>
      <c r="AH21" s="26">
        <f t="shared" si="47"/>
        <v>-53.386338602689285</v>
      </c>
      <c r="AI21" s="26">
        <f t="shared" si="48"/>
        <v>-89.877310884882405</v>
      </c>
      <c r="AJ21" s="26">
        <f t="shared" si="60"/>
        <v>3.7348681574973883E-2</v>
      </c>
      <c r="AK21" s="26">
        <f t="shared" si="49"/>
        <v>5.3095391942784156</v>
      </c>
      <c r="AL21" s="27">
        <f t="shared" si="50"/>
        <v>-9.3774338598779995E-7</v>
      </c>
      <c r="AM21" s="26">
        <f t="shared" si="51"/>
        <v>-2.6623949070783144E-2</v>
      </c>
      <c r="AN21" s="26">
        <f t="shared" si="9"/>
        <v>-3.7553881757365039E-8</v>
      </c>
      <c r="AO21" s="26">
        <f t="shared" si="10"/>
        <v>-5.3279224115764055E-3</v>
      </c>
      <c r="AP21" s="26">
        <f t="shared" si="27"/>
        <v>10.985191302867321</v>
      </c>
      <c r="AQ21" s="26">
        <f t="shared" si="28"/>
        <v>-84.599723562086353</v>
      </c>
      <c r="AR21" s="25">
        <f t="shared" si="11"/>
        <v>18.562359853877492</v>
      </c>
      <c r="AS21" s="25">
        <f t="shared" si="12"/>
        <v>-26.547178687726607</v>
      </c>
      <c r="AT21" s="56">
        <f t="shared" si="29"/>
        <v>37.974146645260397</v>
      </c>
      <c r="AU21" s="57">
        <f t="shared" si="61"/>
        <v>-86.667110195769595</v>
      </c>
      <c r="AV21" s="26">
        <f t="shared" si="52"/>
        <v>9.643274665532817E-14</v>
      </c>
      <c r="AW21" s="26">
        <f t="shared" si="53"/>
        <v>8.4746668084435567E-6</v>
      </c>
      <c r="AX21" s="27">
        <f t="shared" si="54"/>
        <v>-9.6432746655329243E-14</v>
      </c>
      <c r="AY21" s="26">
        <f t="shared" si="55"/>
        <v>-8.4746668084435567E-6</v>
      </c>
      <c r="AZ21" s="28">
        <f t="shared" si="62"/>
        <v>-1.0728508311005761E-27</v>
      </c>
      <c r="BA21" s="29">
        <f t="shared" si="63"/>
        <v>0</v>
      </c>
      <c r="BB21" s="5">
        <f t="shared" si="32"/>
        <v>37.974144768563455</v>
      </c>
      <c r="BC21" s="5">
        <f t="shared" si="33"/>
        <v>-86.70688389585726</v>
      </c>
      <c r="BD21" s="5">
        <f t="shared" si="64"/>
        <v>93.29311610414274</v>
      </c>
      <c r="BE21" s="41"/>
      <c r="BF21" s="40">
        <f t="shared" si="65"/>
        <v>38</v>
      </c>
      <c r="BG21" s="40">
        <f t="shared" si="66"/>
        <v>-87</v>
      </c>
      <c r="BH21" s="40">
        <f t="shared" si="67"/>
        <v>93</v>
      </c>
      <c r="BL21" s="26">
        <f t="shared" si="17"/>
        <v>-6.0015575644355112E-9</v>
      </c>
      <c r="BM21" s="26">
        <f t="shared" si="18"/>
        <v>-2.1299160779811015E-3</v>
      </c>
      <c r="BO21" s="238" t="str">
        <f t="shared" si="38"/>
        <v>147.910838816821i</v>
      </c>
      <c r="BP21" s="238" t="str">
        <f t="shared" si="39"/>
        <v>0.999999568798573-0.000657007785110396i</v>
      </c>
      <c r="BQ21" s="238">
        <f t="shared" si="40"/>
        <v>-1.8706953855125083E-6</v>
      </c>
      <c r="BR21" s="238">
        <f t="shared" si="41"/>
        <v>-3.7643784009686557E-2</v>
      </c>
    </row>
    <row r="22" spans="1:70" x14ac:dyDescent="0.35">
      <c r="A22" t="s">
        <v>118</v>
      </c>
      <c r="B22">
        <f>Sheet1!U3</f>
        <v>0.37882352941176467</v>
      </c>
      <c r="D22" s="53"/>
      <c r="V22" s="24">
        <v>1.18</v>
      </c>
      <c r="W22" s="32">
        <f t="shared" si="56"/>
        <v>151.35612484362088</v>
      </c>
      <c r="X22" s="25">
        <f t="shared" si="20"/>
        <v>26.994438391274116</v>
      </c>
      <c r="Y22" s="26">
        <f t="shared" si="42"/>
        <v>-5.742747983078886E-3</v>
      </c>
      <c r="Z22" s="26">
        <f t="shared" si="43"/>
        <v>-2.0832553146971735</v>
      </c>
      <c r="AA22" s="26">
        <f t="shared" si="44"/>
        <v>1.4605153569588754E-6</v>
      </c>
      <c r="AB22" s="26">
        <f t="shared" si="45"/>
        <v>-3.3226418309730783E-2</v>
      </c>
      <c r="AC22" s="26">
        <f t="shared" si="57"/>
        <v>1.272592099038218E-9</v>
      </c>
      <c r="AD22" s="26">
        <f t="shared" si="46"/>
        <v>9.8078768889086482E-4</v>
      </c>
      <c r="AE22" s="26">
        <f t="shared" si="58"/>
        <v>26.988697105078987</v>
      </c>
      <c r="AF22" s="26">
        <f t="shared" si="59"/>
        <v>-2.1155009453180136</v>
      </c>
      <c r="AG22" s="26">
        <f t="shared" si="5"/>
        <v>64.334182199278899</v>
      </c>
      <c r="AH22" s="26">
        <f t="shared" si="47"/>
        <v>-53.586337706428175</v>
      </c>
      <c r="AI22" s="26">
        <f t="shared" si="48"/>
        <v>-89.880103621853209</v>
      </c>
      <c r="AJ22" s="26">
        <f t="shared" si="60"/>
        <v>3.9100970122699377E-2</v>
      </c>
      <c r="AK22" s="26">
        <f t="shared" si="49"/>
        <v>5.4324827117175207</v>
      </c>
      <c r="AL22" s="27">
        <f t="shared" si="50"/>
        <v>-9.819378648496579E-7</v>
      </c>
      <c r="AM22" s="26">
        <f t="shared" si="51"/>
        <v>-2.7244100418558705E-2</v>
      </c>
      <c r="AN22" s="26">
        <f t="shared" si="9"/>
        <v>-3.9323740894386673E-8</v>
      </c>
      <c r="AO22" s="26">
        <f t="shared" si="10"/>
        <v>-5.4520256664411012E-3</v>
      </c>
      <c r="AP22" s="26">
        <f t="shared" si="27"/>
        <v>10.786944441711819</v>
      </c>
      <c r="AQ22" s="26">
        <f t="shared" si="28"/>
        <v>-84.480317036220683</v>
      </c>
      <c r="AR22" s="25">
        <f t="shared" si="11"/>
        <v>18.562359853877492</v>
      </c>
      <c r="AS22" s="25">
        <f t="shared" si="12"/>
        <v>-26.547178687726607</v>
      </c>
      <c r="AT22" s="56">
        <f t="shared" si="29"/>
        <v>37.775641546790808</v>
      </c>
      <c r="AU22" s="57">
        <f t="shared" si="61"/>
        <v>-86.595817981538701</v>
      </c>
      <c r="AV22" s="26">
        <f t="shared" si="52"/>
        <v>1.0029005652154129E-13</v>
      </c>
      <c r="AW22" s="26">
        <f t="shared" si="53"/>
        <v>8.6720671569945965E-6</v>
      </c>
      <c r="AX22" s="27">
        <f t="shared" si="54"/>
        <v>-1.0029005652154243E-13</v>
      </c>
      <c r="AY22" s="26">
        <f t="shared" si="55"/>
        <v>-8.6720671569945965E-6</v>
      </c>
      <c r="AZ22" s="28">
        <f t="shared" si="62"/>
        <v>-1.1485814780017932E-27</v>
      </c>
      <c r="BA22" s="29">
        <f t="shared" si="63"/>
        <v>0</v>
      </c>
      <c r="BB22" s="5">
        <f t="shared" si="32"/>
        <v>37.77563958164788</v>
      </c>
      <c r="BC22" s="5">
        <f t="shared" si="33"/>
        <v>-86.636518129855048</v>
      </c>
      <c r="BD22" s="5">
        <f t="shared" si="64"/>
        <v>93.363481870144952</v>
      </c>
      <c r="BE22" s="31"/>
      <c r="BF22" s="40">
        <f t="shared" si="65"/>
        <v>38</v>
      </c>
      <c r="BG22" s="40">
        <f t="shared" si="66"/>
        <v>-87</v>
      </c>
      <c r="BH22" s="40">
        <f t="shared" si="67"/>
        <v>93</v>
      </c>
      <c r="BL22" s="26">
        <f t="shared" si="17"/>
        <v>-6.2844025251953601E-9</v>
      </c>
      <c r="BM22" s="26">
        <f t="shared" si="18"/>
        <v>-2.1795281966968546E-3</v>
      </c>
      <c r="BO22" s="238" t="str">
        <f t="shared" si="38"/>
        <v>151.356124843621i</v>
      </c>
      <c r="BP22" s="238" t="str">
        <f t="shared" si="39"/>
        <v>0.999999548476685-0.000672311448729234i</v>
      </c>
      <c r="BQ22" s="238">
        <f t="shared" si="40"/>
        <v>-1.9588585238049214E-6</v>
      </c>
      <c r="BR22" s="238">
        <f t="shared" si="41"/>
        <v>-3.852062011965942E-2</v>
      </c>
    </row>
    <row r="23" spans="1:70" x14ac:dyDescent="0.35">
      <c r="A23" s="45" t="s">
        <v>70</v>
      </c>
      <c r="B23">
        <f>1/PI()/B12/D8</f>
        <v>4160.9135448861525</v>
      </c>
      <c r="C23" t="s">
        <v>71</v>
      </c>
      <c r="D23">
        <f>fp</f>
        <v>4160.9135448861525</v>
      </c>
      <c r="E23">
        <f>fp</f>
        <v>4160.9135448861525</v>
      </c>
      <c r="F23">
        <v>180</v>
      </c>
      <c r="G23">
        <v>-180</v>
      </c>
      <c r="V23" s="24">
        <v>1.19</v>
      </c>
      <c r="W23" s="30">
        <f t="shared" si="56"/>
        <v>154.88166189124817</v>
      </c>
      <c r="X23" s="25">
        <f t="shared" si="20"/>
        <v>26.994438391274116</v>
      </c>
      <c r="Y23" s="26">
        <f t="shared" si="42"/>
        <v>-6.0132080737070317E-3</v>
      </c>
      <c r="Z23" s="26">
        <f t="shared" si="43"/>
        <v>-2.1317363043996416</v>
      </c>
      <c r="AA23" s="26">
        <f t="shared" si="44"/>
        <v>1.5293473115999375E-6</v>
      </c>
      <c r="AB23" s="26">
        <f t="shared" si="45"/>
        <v>-3.4000360835310897E-2</v>
      </c>
      <c r="AC23" s="26">
        <f t="shared" si="57"/>
        <v>1.3325674814840388E-9</v>
      </c>
      <c r="AD23" s="26">
        <f t="shared" si="46"/>
        <v>1.0036331689526382E-3</v>
      </c>
      <c r="AE23" s="26">
        <f t="shared" si="58"/>
        <v>26.988426713880287</v>
      </c>
      <c r="AF23" s="26">
        <f t="shared" si="59"/>
        <v>-2.1647330320659997</v>
      </c>
      <c r="AG23" s="26">
        <f t="shared" si="5"/>
        <v>64.334182199278899</v>
      </c>
      <c r="AH23" s="26">
        <f t="shared" si="47"/>
        <v>-53.786336850505272</v>
      </c>
      <c r="AI23" s="26">
        <f t="shared" si="48"/>
        <v>-89.882832788919913</v>
      </c>
      <c r="AJ23" s="26">
        <f t="shared" si="60"/>
        <v>4.0935084022554039E-2</v>
      </c>
      <c r="AK23" s="26">
        <f t="shared" si="49"/>
        <v>5.5582380209573863</v>
      </c>
      <c r="AL23" s="27">
        <f t="shared" si="50"/>
        <v>-1.0282151651835476E-6</v>
      </c>
      <c r="AM23" s="26">
        <f t="shared" si="51"/>
        <v>-2.7878696940281542E-2</v>
      </c>
      <c r="AN23" s="26">
        <f t="shared" si="9"/>
        <v>-4.11770124293659E-8</v>
      </c>
      <c r="AO23" s="26">
        <f t="shared" si="10"/>
        <v>-5.5790196574104049E-3</v>
      </c>
      <c r="AP23" s="26">
        <f t="shared" si="27"/>
        <v>10.588779363404004</v>
      </c>
      <c r="AQ23" s="26">
        <f t="shared" si="28"/>
        <v>-84.358052484560204</v>
      </c>
      <c r="AR23" s="25">
        <f t="shared" si="11"/>
        <v>18.562359853877492</v>
      </c>
      <c r="AS23" s="25">
        <f t="shared" si="12"/>
        <v>-26.547178687726607</v>
      </c>
      <c r="AT23" s="56">
        <f t="shared" si="29"/>
        <v>37.577206077284288</v>
      </c>
      <c r="AU23" s="57">
        <f t="shared" si="61"/>
        <v>-86.5227855166262</v>
      </c>
      <c r="AV23" s="26">
        <f t="shared" si="52"/>
        <v>1.0414736638775438E-13</v>
      </c>
      <c r="AW23" s="26">
        <f t="shared" si="53"/>
        <v>8.8740655503406496E-6</v>
      </c>
      <c r="AX23" s="27">
        <f t="shared" si="54"/>
        <v>-1.0414736638775564E-13</v>
      </c>
      <c r="AY23" s="26">
        <f t="shared" si="55"/>
        <v>-8.8740655503406496E-6</v>
      </c>
      <c r="AZ23" s="28">
        <f t="shared" si="62"/>
        <v>-1.2621774483536189E-27</v>
      </c>
      <c r="BA23" s="29">
        <f t="shared" si="63"/>
        <v>0</v>
      </c>
      <c r="BB23" s="5">
        <f t="shared" si="32"/>
        <v>37.577204019527052</v>
      </c>
      <c r="BC23" s="5">
        <f t="shared" si="33"/>
        <v>-86.564433692904061</v>
      </c>
      <c r="BD23" s="5">
        <f t="shared" si="64"/>
        <v>93.435566307095939</v>
      </c>
      <c r="BE23" s="41"/>
      <c r="BF23" s="40">
        <f t="shared" si="65"/>
        <v>38</v>
      </c>
      <c r="BG23" s="40">
        <f t="shared" si="66"/>
        <v>-87</v>
      </c>
      <c r="BH23" s="40">
        <f t="shared" si="67"/>
        <v>93</v>
      </c>
      <c r="BL23" s="26">
        <f t="shared" si="17"/>
        <v>-6.5805764202172083E-9</v>
      </c>
      <c r="BM23" s="26">
        <f t="shared" si="18"/>
        <v>-2.2302959301075003E-3</v>
      </c>
      <c r="BO23" s="238" t="str">
        <f t="shared" si="38"/>
        <v>154.881661891248i</v>
      </c>
      <c r="BP23" s="238" t="str">
        <f t="shared" si="39"/>
        <v>0.999999527197057-0.000687971579490509i</v>
      </c>
      <c r="BQ23" s="238">
        <f t="shared" si="40"/>
        <v>-2.0511766597988978E-6</v>
      </c>
      <c r="BR23" s="238">
        <f t="shared" si="41"/>
        <v>-3.9417880347750976E-2</v>
      </c>
    </row>
    <row r="24" spans="1:70" x14ac:dyDescent="0.35">
      <c r="A24" s="45" t="s">
        <v>136</v>
      </c>
      <c r="B24">
        <f>B12*(1-B22)^2/2/PI()/D7</f>
        <v>260999.1273819468</v>
      </c>
      <c r="C24" t="s">
        <v>71</v>
      </c>
      <c r="V24" s="24">
        <v>1.2</v>
      </c>
      <c r="W24" s="32">
        <f t="shared" si="56"/>
        <v>158.48931924611136</v>
      </c>
      <c r="X24" s="25">
        <f t="shared" si="20"/>
        <v>26.994438391274116</v>
      </c>
      <c r="Y24" s="26">
        <f t="shared" si="42"/>
        <v>-6.2963965043798392E-3</v>
      </c>
      <c r="Z24" s="26">
        <f t="shared" si="43"/>
        <v>-2.1813433995855656</v>
      </c>
      <c r="AA24" s="26">
        <f t="shared" si="44"/>
        <v>1.6014232164078192E-6</v>
      </c>
      <c r="AB24" s="26">
        <f t="shared" si="45"/>
        <v>-3.4792330785318418E-2</v>
      </c>
      <c r="AC24" s="26">
        <f t="shared" si="57"/>
        <v>1.3953702720609259E-9</v>
      </c>
      <c r="AD24" s="26">
        <f t="shared" si="46"/>
        <v>1.0270107886048104E-3</v>
      </c>
      <c r="AE24" s="26">
        <f t="shared" si="58"/>
        <v>26.988143597588326</v>
      </c>
      <c r="AF24" s="26">
        <f t="shared" si="59"/>
        <v>-2.2151087195822794</v>
      </c>
      <c r="AG24" s="26">
        <f t="shared" si="5"/>
        <v>64.334182199278899</v>
      </c>
      <c r="AH24" s="26">
        <f t="shared" si="47"/>
        <v>-53.98633603310509</v>
      </c>
      <c r="AI24" s="26">
        <f t="shared" si="48"/>
        <v>-89.885499833073453</v>
      </c>
      <c r="AJ24" s="26">
        <f t="shared" si="60"/>
        <v>4.2854807207617224E-2</v>
      </c>
      <c r="AK24" s="26">
        <f t="shared" si="49"/>
        <v>5.6868669500103755</v>
      </c>
      <c r="AL24" s="27">
        <f t="shared" si="50"/>
        <v>-1.0766734478564021E-6</v>
      </c>
      <c r="AM24" s="26">
        <f t="shared" si="51"/>
        <v>-2.8528075106804225E-2</v>
      </c>
      <c r="AN24" s="26">
        <f t="shared" si="9"/>
        <v>-4.3117625032474336E-8</v>
      </c>
      <c r="AO24" s="26">
        <f t="shared" si="10"/>
        <v>-5.7089717183743029E-3</v>
      </c>
      <c r="AP24" s="26">
        <f t="shared" si="27"/>
        <v>10.390699853590354</v>
      </c>
      <c r="AQ24" s="26">
        <f t="shared" si="28"/>
        <v>-84.232869929888267</v>
      </c>
      <c r="AR24" s="25">
        <f t="shared" si="11"/>
        <v>18.562359853877492</v>
      </c>
      <c r="AS24" s="25">
        <f t="shared" si="12"/>
        <v>-26.547178687726607</v>
      </c>
      <c r="AT24" s="56">
        <f t="shared" si="29"/>
        <v>37.378843451178682</v>
      </c>
      <c r="AU24" s="57">
        <f t="shared" si="61"/>
        <v>-86.447978649470542</v>
      </c>
      <c r="AV24" s="26">
        <f t="shared" si="52"/>
        <v>1.0800467625396748E-13</v>
      </c>
      <c r="AW24" s="26">
        <f t="shared" si="53"/>
        <v>9.0807690907036352E-6</v>
      </c>
      <c r="AX24" s="27">
        <f t="shared" si="54"/>
        <v>-1.0800467625396883E-13</v>
      </c>
      <c r="AY24" s="26">
        <f t="shared" si="55"/>
        <v>-9.0807690907036352E-6</v>
      </c>
      <c r="AZ24" s="28">
        <f t="shared" si="62"/>
        <v>-1.3505298697383722E-27</v>
      </c>
      <c r="BA24" s="29">
        <f t="shared" si="63"/>
        <v>0</v>
      </c>
      <c r="BB24" s="5">
        <f t="shared" si="32"/>
        <v>37.37884129644236</v>
      </c>
      <c r="BC24" s="5">
        <f t="shared" si="33"/>
        <v>-86.49059693609793</v>
      </c>
      <c r="BD24" s="5">
        <f t="shared" si="64"/>
        <v>93.50940306390207</v>
      </c>
      <c r="BE24" s="31"/>
      <c r="BF24" s="40">
        <f t="shared" si="65"/>
        <v>37</v>
      </c>
      <c r="BG24" s="40">
        <f t="shared" si="66"/>
        <v>-86</v>
      </c>
      <c r="BH24" s="40">
        <f t="shared" si="67"/>
        <v>94</v>
      </c>
      <c r="BL24" s="26">
        <f t="shared" si="17"/>
        <v>-6.8907099196660442E-9</v>
      </c>
      <c r="BM24" s="26">
        <f t="shared" si="18"/>
        <v>-2.2822461959369658E-3</v>
      </c>
      <c r="BO24" s="238" t="str">
        <f t="shared" si="38"/>
        <v>158.489319246111i</v>
      </c>
      <c r="BP24" s="238" t="str">
        <f t="shared" si="39"/>
        <v>0.999999504914552-0.000703996480510808i</v>
      </c>
      <c r="BQ24" s="238">
        <f t="shared" si="40"/>
        <v>-2.1478456100106998E-6</v>
      </c>
      <c r="BR24" s="238">
        <f t="shared" si="41"/>
        <v>-4.0336040431455063E-2</v>
      </c>
    </row>
    <row r="25" spans="1:70" x14ac:dyDescent="0.35">
      <c r="A25" s="45" t="s">
        <v>72</v>
      </c>
      <c r="B25">
        <f>B12*(1-B21)^2/2/PI()/D7</f>
        <v>260999.1273819468</v>
      </c>
      <c r="C25" t="s">
        <v>71</v>
      </c>
      <c r="D25">
        <f>fzRHP</f>
        <v>260999.1273819468</v>
      </c>
      <c r="E25">
        <f>fzRHP</f>
        <v>260999.1273819468</v>
      </c>
      <c r="V25" s="24">
        <v>1.21</v>
      </c>
      <c r="W25" s="30">
        <f t="shared" si="56"/>
        <v>162.18100973589299</v>
      </c>
      <c r="X25" s="25">
        <f t="shared" si="20"/>
        <v>26.994438391274116</v>
      </c>
      <c r="Y25" s="26">
        <f t="shared" si="42"/>
        <v>-6.5929114043035593E-3</v>
      </c>
      <c r="Z25" s="26">
        <f t="shared" si="43"/>
        <v>-2.2321026049310819</v>
      </c>
      <c r="AA25" s="26">
        <f t="shared" si="44"/>
        <v>1.6768959538201433E-6</v>
      </c>
      <c r="AB25" s="26">
        <f t="shared" si="45"/>
        <v>-3.5602748071492565E-2</v>
      </c>
      <c r="AC25" s="26">
        <f t="shared" si="57"/>
        <v>1.4611296906493148E-9</v>
      </c>
      <c r="AD25" s="26">
        <f t="shared" si="46"/>
        <v>1.0509329429707287E-3</v>
      </c>
      <c r="AE25" s="26">
        <f t="shared" si="58"/>
        <v>26.987847158226895</v>
      </c>
      <c r="AF25" s="26">
        <f t="shared" si="59"/>
        <v>-2.2666544200596039</v>
      </c>
      <c r="AG25" s="26">
        <f t="shared" si="5"/>
        <v>64.334182199278899</v>
      </c>
      <c r="AH25" s="26">
        <f t="shared" si="47"/>
        <v>-54.186335252493841</v>
      </c>
      <c r="AI25" s="26">
        <f t="shared" si="48"/>
        <v>-89.888106168369703</v>
      </c>
      <c r="AJ25" s="26">
        <f t="shared" si="60"/>
        <v>4.4864095062361026E-2</v>
      </c>
      <c r="AK25" s="26">
        <f t="shared" si="49"/>
        <v>5.8184325104521211</v>
      </c>
      <c r="AL25" s="27">
        <f t="shared" si="50"/>
        <v>-1.1274154976897434E-6</v>
      </c>
      <c r="AM25" s="26">
        <f t="shared" si="51"/>
        <v>-2.9192579226358466E-2</v>
      </c>
      <c r="AN25" s="26">
        <f t="shared" si="9"/>
        <v>-4.5149696382074129E-8</v>
      </c>
      <c r="AO25" s="26">
        <f t="shared" si="10"/>
        <v>-5.8419507516302852E-3</v>
      </c>
      <c r="AP25" s="26">
        <f t="shared" si="27"/>
        <v>10.192709869282226</v>
      </c>
      <c r="AQ25" s="26">
        <f t="shared" si="28"/>
        <v>-84.104708187895568</v>
      </c>
      <c r="AR25" s="25">
        <f t="shared" si="11"/>
        <v>18.562359853877492</v>
      </c>
      <c r="AS25" s="25">
        <f t="shared" si="12"/>
        <v>-26.547178687726607</v>
      </c>
      <c r="AT25" s="56">
        <f t="shared" si="29"/>
        <v>37.180557027509124</v>
      </c>
      <c r="AU25" s="57">
        <f t="shared" si="61"/>
        <v>-86.371362607955177</v>
      </c>
      <c r="AV25" s="26">
        <f t="shared" si="52"/>
        <v>1.1379064105328713E-13</v>
      </c>
      <c r="AW25" s="26">
        <f t="shared" si="53"/>
        <v>9.2922873750367007E-6</v>
      </c>
      <c r="AX25" s="27">
        <f t="shared" si="54"/>
        <v>-1.1379064105328862E-13</v>
      </c>
      <c r="AY25" s="26">
        <f t="shared" si="55"/>
        <v>-9.2922873750367007E-6</v>
      </c>
      <c r="AZ25" s="28">
        <f t="shared" si="62"/>
        <v>-1.4893693890572703E-27</v>
      </c>
      <c r="BA25" s="29">
        <f t="shared" si="63"/>
        <v>0</v>
      </c>
      <c r="BB25" s="5">
        <f t="shared" si="32"/>
        <v>37.180554771223235</v>
      </c>
      <c r="BC25" s="5">
        <f t="shared" si="33"/>
        <v>-86.414973601683599</v>
      </c>
      <c r="BD25" s="5">
        <f t="shared" si="64"/>
        <v>93.585026398316401</v>
      </c>
      <c r="BE25" s="41"/>
      <c r="BF25" s="40">
        <f t="shared" si="65"/>
        <v>37</v>
      </c>
      <c r="BG25" s="40">
        <f t="shared" si="66"/>
        <v>-86</v>
      </c>
      <c r="BH25" s="40">
        <f t="shared" si="67"/>
        <v>94</v>
      </c>
      <c r="BL25" s="26">
        <f t="shared" si="17"/>
        <v>-7.2154587662211634E-9</v>
      </c>
      <c r="BM25" s="26">
        <f t="shared" si="18"/>
        <v>-2.3354065389034947E-3</v>
      </c>
      <c r="BO25" s="238" t="str">
        <f t="shared" si="38"/>
        <v>162.181009735893i</v>
      </c>
      <c r="BP25" s="238" t="str">
        <f t="shared" si="39"/>
        <v>0.999999481581906-0.000720394648306156i</v>
      </c>
      <c r="BQ25" s="238">
        <f t="shared" si="40"/>
        <v>-2.2490704292311739E-6</v>
      </c>
      <c r="BR25" s="238">
        <f t="shared" si="41"/>
        <v>-4.1275587189520041E-2</v>
      </c>
    </row>
    <row r="26" spans="1:70" x14ac:dyDescent="0.35">
      <c r="A26" s="45" t="s">
        <v>73</v>
      </c>
      <c r="B26">
        <f>1/2/PI()/D8/D9</f>
        <v>8841941.2828830741</v>
      </c>
      <c r="C26" t="s">
        <v>71</v>
      </c>
      <c r="D26">
        <f>fzESR</f>
        <v>8841941.2828830741</v>
      </c>
      <c r="E26">
        <f>fzESR</f>
        <v>8841941.2828830741</v>
      </c>
      <c r="V26" s="24">
        <v>1.22</v>
      </c>
      <c r="W26" s="32">
        <f t="shared" si="56"/>
        <v>165.95869074375614</v>
      </c>
      <c r="X26" s="25">
        <f t="shared" si="20"/>
        <v>26.994438391274116</v>
      </c>
      <c r="Y26" s="26">
        <f t="shared" si="42"/>
        <v>-6.9033789242570528E-3</v>
      </c>
      <c r="Z26" s="26">
        <f t="shared" si="43"/>
        <v>-2.2840405147516889</v>
      </c>
      <c r="AA26" s="26">
        <f t="shared" si="44"/>
        <v>1.7559256097900696E-6</v>
      </c>
      <c r="AB26" s="26">
        <f t="shared" si="45"/>
        <v>-3.6432042386507817E-2</v>
      </c>
      <c r="AC26" s="26">
        <f t="shared" si="57"/>
        <v>1.5299903863690955E-9</v>
      </c>
      <c r="AD26" s="26">
        <f t="shared" si="46"/>
        <v>1.0754123158932529E-3</v>
      </c>
      <c r="AE26" s="26">
        <f t="shared" si="58"/>
        <v>26.987536769805459</v>
      </c>
      <c r="AF26" s="26">
        <f t="shared" si="59"/>
        <v>-2.3193971448223034</v>
      </c>
      <c r="AG26" s="26">
        <f t="shared" si="5"/>
        <v>64.334182199278899</v>
      </c>
      <c r="AH26" s="26">
        <f t="shared" si="47"/>
        <v>-54.386334507015761</v>
      </c>
      <c r="AI26" s="26">
        <f t="shared" si="48"/>
        <v>-89.890653176678953</v>
      </c>
      <c r="AJ26" s="26">
        <f t="shared" si="60"/>
        <v>4.6967081854178347E-2</v>
      </c>
      <c r="AK26" s="26">
        <f t="shared" si="49"/>
        <v>5.9529989073183991</v>
      </c>
      <c r="AL26" s="27">
        <f t="shared" si="50"/>
        <v>-1.1805489452554202E-6</v>
      </c>
      <c r="AM26" s="26">
        <f t="shared" si="51"/>
        <v>-2.9872561627108773E-2</v>
      </c>
      <c r="AN26" s="26">
        <f t="shared" si="9"/>
        <v>-4.7277535093373467E-8</v>
      </c>
      <c r="AO26" s="26">
        <f t="shared" si="10"/>
        <v>-5.978027264416241E-3</v>
      </c>
      <c r="AP26" s="26">
        <f t="shared" si="27"/>
        <v>9.9948135462908372</v>
      </c>
      <c r="AQ26" s="26">
        <f t="shared" si="28"/>
        <v>-83.973504858252085</v>
      </c>
      <c r="AR26" s="25">
        <f t="shared" si="11"/>
        <v>18.562359853877492</v>
      </c>
      <c r="AS26" s="25">
        <f t="shared" si="12"/>
        <v>-26.547178687726607</v>
      </c>
      <c r="AT26" s="56">
        <f t="shared" si="29"/>
        <v>36.982350316096294</v>
      </c>
      <c r="AU26" s="57">
        <f t="shared" si="61"/>
        <v>-86.292902003074389</v>
      </c>
      <c r="AV26" s="26">
        <f t="shared" si="52"/>
        <v>1.1957660585260678E-13</v>
      </c>
      <c r="AW26" s="26">
        <f t="shared" si="53"/>
        <v>9.5087325531339785E-6</v>
      </c>
      <c r="AX26" s="27">
        <f t="shared" si="54"/>
        <v>-1.1957660585260842E-13</v>
      </c>
      <c r="AY26" s="26">
        <f t="shared" si="55"/>
        <v>-9.5087325531339785E-6</v>
      </c>
      <c r="AZ26" s="28">
        <f t="shared" si="62"/>
        <v>-1.6408306828597046E-27</v>
      </c>
      <c r="BA26" s="29">
        <f t="shared" si="63"/>
        <v>0</v>
      </c>
      <c r="BB26" s="5">
        <f t="shared" si="32"/>
        <v>36.982347953474957</v>
      </c>
      <c r="BC26" s="5">
        <f t="shared" si="33"/>
        <v>-86.337528826999772</v>
      </c>
      <c r="BD26" s="5">
        <f t="shared" si="64"/>
        <v>93.662471173000228</v>
      </c>
      <c r="BE26" s="31"/>
      <c r="BF26" s="40">
        <f t="shared" si="65"/>
        <v>37</v>
      </c>
      <c r="BG26" s="40">
        <f t="shared" si="66"/>
        <v>-86</v>
      </c>
      <c r="BH26" s="40">
        <f t="shared" si="67"/>
        <v>94</v>
      </c>
      <c r="BL26" s="26">
        <f t="shared" si="17"/>
        <v>-7.5555134183508583E-9</v>
      </c>
      <c r="BM26" s="26">
        <f t="shared" si="18"/>
        <v>-2.3898051453242232E-3</v>
      </c>
      <c r="BO26" s="238" t="str">
        <f t="shared" si="38"/>
        <v>165.958690743756i</v>
      </c>
      <c r="BP26" s="238" t="str">
        <f t="shared" si="39"/>
        <v>0.999999457149627-0.000737174777296508i</v>
      </c>
      <c r="BQ26" s="238">
        <f t="shared" si="40"/>
        <v>-2.3550658242239147E-6</v>
      </c>
      <c r="BR26" s="238">
        <f t="shared" si="41"/>
        <v>-4.2237018780057409E-2</v>
      </c>
    </row>
    <row r="27" spans="1:70" x14ac:dyDescent="0.35">
      <c r="A27" t="s">
        <v>74</v>
      </c>
      <c r="B27">
        <f>20*LOG(B12*D21/2/Rsns)</f>
        <v>26.994438391274116</v>
      </c>
      <c r="C27" t="s">
        <v>75</v>
      </c>
      <c r="D27">
        <f>DC_gain_power</f>
        <v>26.994438391274116</v>
      </c>
      <c r="E27">
        <f>DC_gain_power</f>
        <v>26.994438391274116</v>
      </c>
      <c r="F27">
        <v>100</v>
      </c>
      <c r="G27">
        <v>1000000</v>
      </c>
      <c r="H27" t="s">
        <v>134</v>
      </c>
      <c r="V27" s="24">
        <v>1.23</v>
      </c>
      <c r="W27" s="30">
        <f t="shared" si="56"/>
        <v>169.82436524617447</v>
      </c>
      <c r="X27" s="25">
        <f t="shared" si="20"/>
        <v>26.994438391274116</v>
      </c>
      <c r="Y27" s="26">
        <f t="shared" si="42"/>
        <v>-7.2284545411114703E-3</v>
      </c>
      <c r="Z27" s="26">
        <f t="shared" si="43"/>
        <v>-2.3371843255926934</v>
      </c>
      <c r="AA27" s="26">
        <f t="shared" si="44"/>
        <v>1.838679817085846E-6</v>
      </c>
      <c r="AB27" s="26">
        <f t="shared" si="45"/>
        <v>-3.7280653431796276E-2</v>
      </c>
      <c r="AC27" s="26">
        <f t="shared" si="57"/>
        <v>1.6020989369950831E-9</v>
      </c>
      <c r="AD27" s="26">
        <f t="shared" si="46"/>
        <v>1.1004618866598916E-3</v>
      </c>
      <c r="AE27" s="26">
        <f t="shared" si="58"/>
        <v>26.987211777014924</v>
      </c>
      <c r="AF27" s="26">
        <f t="shared" si="59"/>
        <v>-2.3733645171378299</v>
      </c>
      <c r="AG27" s="26">
        <f t="shared" si="5"/>
        <v>64.334182199278899</v>
      </c>
      <c r="AH27" s="26">
        <f t="shared" si="47"/>
        <v>-54.586333795089594</v>
      </c>
      <c r="AI27" s="26">
        <f t="shared" si="48"/>
        <v>-89.893142208418425</v>
      </c>
      <c r="AJ27" s="26">
        <f t="shared" si="60"/>
        <v>4.916808845475773E-2</v>
      </c>
      <c r="AK27" s="26">
        <f t="shared" si="49"/>
        <v>6.0906315480495312</v>
      </c>
      <c r="AL27" s="27">
        <f t="shared" si="50"/>
        <v>-1.2361864954216843E-6</v>
      </c>
      <c r="AM27" s="26">
        <f t="shared" si="51"/>
        <v>-3.0568382843957978E-2</v>
      </c>
      <c r="AN27" s="26">
        <f t="shared" si="9"/>
        <v>-4.9505658076321808E-8</v>
      </c>
      <c r="AO27" s="26">
        <f t="shared" si="10"/>
        <v>-6.1172734062942807E-3</v>
      </c>
      <c r="AP27" s="26">
        <f t="shared" si="27"/>
        <v>9.7970152069519099</v>
      </c>
      <c r="AQ27" s="26">
        <f t="shared" si="28"/>
        <v>-83.839196316619137</v>
      </c>
      <c r="AR27" s="25">
        <f t="shared" si="11"/>
        <v>18.562359853877492</v>
      </c>
      <c r="AS27" s="25">
        <f t="shared" si="12"/>
        <v>-26.547178687726607</v>
      </c>
      <c r="AT27" s="56">
        <f t="shared" si="29"/>
        <v>36.784226983966832</v>
      </c>
      <c r="AU27" s="57">
        <f t="shared" si="61"/>
        <v>-86.212560833756967</v>
      </c>
      <c r="AV27" s="26">
        <f t="shared" si="52"/>
        <v>1.2536257065192643E-13</v>
      </c>
      <c r="AW27" s="26">
        <f t="shared" si="53"/>
        <v>9.7302193870938781E-6</v>
      </c>
      <c r="AX27" s="27">
        <f t="shared" si="54"/>
        <v>-1.2536257065192825E-13</v>
      </c>
      <c r="AY27" s="26">
        <f t="shared" si="55"/>
        <v>-9.7302193870938781E-6</v>
      </c>
      <c r="AZ27" s="28">
        <f t="shared" si="62"/>
        <v>-1.8175355256292112E-27</v>
      </c>
      <c r="BA27" s="29">
        <f t="shared" si="63"/>
        <v>0</v>
      </c>
      <c r="BB27" s="5">
        <f t="shared" si="32"/>
        <v>36.784224509998609</v>
      </c>
      <c r="BC27" s="5">
        <f t="shared" si="33"/>
        <v>-86.258227149579696</v>
      </c>
      <c r="BD27" s="5">
        <f t="shared" si="64"/>
        <v>93.741772850420304</v>
      </c>
      <c r="BE27" s="41"/>
      <c r="BF27" s="40">
        <f t="shared" si="65"/>
        <v>37</v>
      </c>
      <c r="BG27" s="40">
        <f t="shared" si="66"/>
        <v>-86</v>
      </c>
      <c r="BH27" s="40">
        <f t="shared" si="67"/>
        <v>94</v>
      </c>
      <c r="BL27" s="26">
        <f t="shared" si="17"/>
        <v>-7.9115932643476315E-9</v>
      </c>
      <c r="BM27" s="26">
        <f t="shared" si="18"/>
        <v>-2.4454708580599312E-3</v>
      </c>
      <c r="BO27" s="238" t="str">
        <f t="shared" si="38"/>
        <v>169.824365246174i</v>
      </c>
      <c r="BP27" s="238" t="str">
        <f t="shared" si="39"/>
        <v>0.999999431565891-0.000754345764415144i</v>
      </c>
      <c r="BQ27" s="238">
        <f t="shared" si="40"/>
        <v>-2.4660566310692114E-6</v>
      </c>
      <c r="BR27" s="238">
        <f t="shared" si="41"/>
        <v>-4.32208449646624E-2</v>
      </c>
    </row>
    <row r="28" spans="1:70" x14ac:dyDescent="0.35">
      <c r="V28" s="24">
        <v>1.24</v>
      </c>
      <c r="W28" s="32">
        <f t="shared" si="56"/>
        <v>173.78008287493756</v>
      </c>
      <c r="X28" s="25">
        <f t="shared" si="20"/>
        <v>26.994438391274116</v>
      </c>
      <c r="Y28" s="26">
        <f t="shared" si="42"/>
        <v>-7.5688244222856128E-3</v>
      </c>
      <c r="Z28" s="26">
        <f t="shared" si="43"/>
        <v>-2.3915618490319357</v>
      </c>
      <c r="AA28" s="26">
        <f t="shared" si="44"/>
        <v>1.9253341063048809E-6</v>
      </c>
      <c r="AB28" s="26">
        <f t="shared" si="45"/>
        <v>-3.8149031150676777E-2</v>
      </c>
      <c r="AC28" s="26">
        <f t="shared" si="57"/>
        <v>1.6776019203020847E-9</v>
      </c>
      <c r="AD28" s="26">
        <f t="shared" si="46"/>
        <v>1.1260949368845986E-3</v>
      </c>
      <c r="AE28" s="26">
        <f t="shared" si="58"/>
        <v>26.986871493863539</v>
      </c>
      <c r="AF28" s="26">
        <f t="shared" si="59"/>
        <v>-2.4285847852457279</v>
      </c>
      <c r="AG28" s="26">
        <f t="shared" si="5"/>
        <v>64.334182199278899</v>
      </c>
      <c r="AH28" s="26">
        <f t="shared" si="47"/>
        <v>-54.786333115205267</v>
      </c>
      <c r="AI28" s="26">
        <f t="shared" si="48"/>
        <v>-89.895574583268115</v>
      </c>
      <c r="AJ28" s="26">
        <f t="shared" si="60"/>
        <v>5.1471630359427596E-2</v>
      </c>
      <c r="AK28" s="26">
        <f t="shared" si="49"/>
        <v>6.2313970503851088</v>
      </c>
      <c r="AL28" s="27">
        <f t="shared" si="50"/>
        <v>-1.2944461607209445E-6</v>
      </c>
      <c r="AM28" s="26">
        <f t="shared" si="51"/>
        <v>-3.1280411809704096E-2</v>
      </c>
      <c r="AN28" s="26">
        <f t="shared" si="9"/>
        <v>-5.1838786678300765E-8</v>
      </c>
      <c r="AO28" s="26">
        <f t="shared" si="10"/>
        <v>-6.2597630074053921E-3</v>
      </c>
      <c r="AP28" s="26">
        <f t="shared" si="27"/>
        <v>9.5993193681481124</v>
      </c>
      <c r="AQ28" s="26">
        <f t="shared" si="28"/>
        <v>-83.701717707700112</v>
      </c>
      <c r="AR28" s="25">
        <f t="shared" si="11"/>
        <v>18.562359853877492</v>
      </c>
      <c r="AS28" s="25">
        <f t="shared" si="12"/>
        <v>-26.547178687726607</v>
      </c>
      <c r="AT28" s="56">
        <f t="shared" si="29"/>
        <v>36.586190862011648</v>
      </c>
      <c r="AU28" s="57">
        <f t="shared" si="61"/>
        <v>-86.130302492945845</v>
      </c>
      <c r="AV28" s="26">
        <f t="shared" si="52"/>
        <v>1.3114853545124605E-13</v>
      </c>
      <c r="AW28" s="26">
        <f t="shared" si="53"/>
        <v>9.9568653121674964E-6</v>
      </c>
      <c r="AX28" s="27">
        <f t="shared" si="54"/>
        <v>-1.3114853545124805E-13</v>
      </c>
      <c r="AY28" s="26">
        <f t="shared" si="55"/>
        <v>-9.9568653121674964E-6</v>
      </c>
      <c r="AZ28" s="28">
        <f t="shared" si="62"/>
        <v>-1.9942403683987178E-27</v>
      </c>
      <c r="BA28" s="29">
        <f t="shared" si="63"/>
        <v>0</v>
      </c>
      <c r="BB28" s="5">
        <f t="shared" si="32"/>
        <v>36.586188271448925</v>
      </c>
      <c r="BC28" s="5">
        <f t="shared" si="33"/>
        <v>-86.177032513516338</v>
      </c>
      <c r="BD28" s="5">
        <f t="shared" si="64"/>
        <v>93.822967486483662</v>
      </c>
      <c r="BE28" s="31"/>
      <c r="BF28" s="40">
        <f t="shared" si="65"/>
        <v>37</v>
      </c>
      <c r="BG28" s="40">
        <f t="shared" si="66"/>
        <v>-86</v>
      </c>
      <c r="BH28" s="40">
        <f t="shared" si="67"/>
        <v>94</v>
      </c>
      <c r="BL28" s="26">
        <f t="shared" si="17"/>
        <v>-8.2844562656028868E-9</v>
      </c>
      <c r="BM28" s="26">
        <f t="shared" si="18"/>
        <v>-2.5024331918079151E-3</v>
      </c>
      <c r="BO28" s="238" t="str">
        <f t="shared" si="38"/>
        <v>173.780082874938i</v>
      </c>
      <c r="BP28" s="238" t="str">
        <f t="shared" si="39"/>
        <v>0.999999404776433-0.000771916713825412i</v>
      </c>
      <c r="BQ28" s="238">
        <f t="shared" si="40"/>
        <v>-2.5822782616496815E-6</v>
      </c>
      <c r="BR28" s="238">
        <f t="shared" si="41"/>
        <v>-4.4227587378686567E-2</v>
      </c>
    </row>
    <row r="29" spans="1:70" x14ac:dyDescent="0.35">
      <c r="A29" s="259" t="s">
        <v>76</v>
      </c>
      <c r="B29" s="259"/>
      <c r="D29" s="53"/>
      <c r="V29" s="24">
        <v>1.25</v>
      </c>
      <c r="W29" s="30">
        <f t="shared" si="56"/>
        <v>177.82794100389236</v>
      </c>
      <c r="X29" s="25">
        <f t="shared" si="20"/>
        <v>26.994438391274116</v>
      </c>
      <c r="Y29" s="26">
        <f t="shared" si="42"/>
        <v>-7.9252068528280657E-3</v>
      </c>
      <c r="Z29" s="26">
        <f t="shared" si="43"/>
        <v>-2.4472015246939804</v>
      </c>
      <c r="AA29" s="26">
        <f t="shared" si="44"/>
        <v>2.0160722877461861E-6</v>
      </c>
      <c r="AB29" s="26">
        <f t="shared" si="45"/>
        <v>-3.9037635966913529E-2</v>
      </c>
      <c r="AC29" s="26">
        <f t="shared" si="57"/>
        <v>1.7566652006142255E-9</v>
      </c>
      <c r="AD29" s="26">
        <f t="shared" si="46"/>
        <v>1.1523250575498558E-3</v>
      </c>
      <c r="AE29" s="26">
        <f t="shared" si="58"/>
        <v>26.986515202250239</v>
      </c>
      <c r="AF29" s="26">
        <f t="shared" si="59"/>
        <v>-2.4850868356033438</v>
      </c>
      <c r="AG29" s="26">
        <f t="shared" si="5"/>
        <v>64.334182199278899</v>
      </c>
      <c r="AH29" s="26">
        <f t="shared" si="47"/>
        <v>-54.986332465920682</v>
      </c>
      <c r="AI29" s="26">
        <f t="shared" si="48"/>
        <v>-89.89795159087025</v>
      </c>
      <c r="AJ29" s="26">
        <f t="shared" si="60"/>
        <v>5.3882426012552276E-2</v>
      </c>
      <c r="AK29" s="26">
        <f t="shared" si="49"/>
        <v>6.3753632491051579</v>
      </c>
      <c r="AL29" s="27">
        <f t="shared" si="50"/>
        <v>-1.3554515207544134E-6</v>
      </c>
      <c r="AM29" s="26">
        <f t="shared" si="51"/>
        <v>-3.200902605064939E-2</v>
      </c>
      <c r="AN29" s="26">
        <f t="shared" si="9"/>
        <v>-5.4281873685294109E-8</v>
      </c>
      <c r="AO29" s="26">
        <f t="shared" si="10"/>
        <v>-6.4055716176151054E-3</v>
      </c>
      <c r="AP29" s="26">
        <f t="shared" si="27"/>
        <v>9.4017307496373768</v>
      </c>
      <c r="AQ29" s="26">
        <f t="shared" si="28"/>
        <v>-83.561002939433351</v>
      </c>
      <c r="AR29" s="25">
        <f t="shared" si="11"/>
        <v>18.562359853877492</v>
      </c>
      <c r="AS29" s="25">
        <f t="shared" si="12"/>
        <v>-26.547178687726607</v>
      </c>
      <c r="AT29" s="56">
        <f t="shared" si="29"/>
        <v>36.388245951887612</v>
      </c>
      <c r="AU29" s="57">
        <f t="shared" si="61"/>
        <v>-86.046089775036691</v>
      </c>
      <c r="AV29" s="26">
        <f t="shared" si="52"/>
        <v>1.3693450025056568E-13</v>
      </c>
      <c r="AW29" s="26">
        <f t="shared" si="53"/>
        <v>1.0188790499024322E-5</v>
      </c>
      <c r="AX29" s="27">
        <f t="shared" si="54"/>
        <v>-1.3693450025056785E-13</v>
      </c>
      <c r="AY29" s="26">
        <f t="shared" si="55"/>
        <v>-1.0188790499024322E-5</v>
      </c>
      <c r="AZ29" s="28">
        <f t="shared" si="62"/>
        <v>-2.1709452111682245E-27</v>
      </c>
      <c r="BA29" s="29">
        <f t="shared" si="63"/>
        <v>0</v>
      </c>
      <c r="BB29" s="5">
        <f t="shared" si="32"/>
        <v>36.388243239235472</v>
      </c>
      <c r="BC29" s="5">
        <f t="shared" si="33"/>
        <v>-86.093908277193236</v>
      </c>
      <c r="BD29" s="5">
        <f t="shared" si="64"/>
        <v>93.906091722806764</v>
      </c>
      <c r="BE29" s="41"/>
      <c r="BF29" s="40">
        <f t="shared" si="65"/>
        <v>36</v>
      </c>
      <c r="BG29" s="40">
        <f t="shared" si="66"/>
        <v>-86</v>
      </c>
      <c r="BH29" s="40">
        <f t="shared" si="67"/>
        <v>94</v>
      </c>
      <c r="BL29" s="26">
        <f t="shared" si="17"/>
        <v>-8.6748912419872147E-9</v>
      </c>
      <c r="BM29" s="26">
        <f t="shared" si="18"/>
        <v>-2.5607223487510637E-3</v>
      </c>
      <c r="BO29" s="238" t="str">
        <f t="shared" si="38"/>
        <v>177.827941003892i</v>
      </c>
      <c r="BP29" s="238" t="str">
        <f t="shared" si="39"/>
        <v>0.999999376724428-0.000789896941747256i</v>
      </c>
      <c r="BQ29" s="238">
        <f t="shared" si="40"/>
        <v>-2.7039772494618479E-6</v>
      </c>
      <c r="BR29" s="238">
        <f t="shared" si="41"/>
        <v>-4.5257779807802628E-2</v>
      </c>
    </row>
    <row r="30" spans="1:70" x14ac:dyDescent="0.35">
      <c r="A30" s="45" t="s">
        <v>77</v>
      </c>
      <c r="B30" s="7">
        <v>500</v>
      </c>
      <c r="C30" t="s">
        <v>78</v>
      </c>
      <c r="D30">
        <f>B30*1000000</f>
        <v>500000000</v>
      </c>
      <c r="V30" s="24">
        <v>1.26</v>
      </c>
      <c r="W30" s="32">
        <f t="shared" si="56"/>
        <v>181.97008586099841</v>
      </c>
      <c r="X30" s="25">
        <f t="shared" si="20"/>
        <v>26.994438391274116</v>
      </c>
      <c r="Y30" s="26">
        <f t="shared" si="42"/>
        <v>-8.2983537278790397E-3</v>
      </c>
      <c r="Z30" s="26">
        <f t="shared" si="43"/>
        <v>-2.5041324334746422</v>
      </c>
      <c r="AA30" s="26">
        <f t="shared" si="44"/>
        <v>2.1110868236394262E-6</v>
      </c>
      <c r="AB30" s="26">
        <f t="shared" si="45"/>
        <v>-3.9946939028831258E-2</v>
      </c>
      <c r="AC30" s="26">
        <f t="shared" si="57"/>
        <v>1.8394546422556199E-9</v>
      </c>
      <c r="AD30" s="26">
        <f t="shared" si="46"/>
        <v>1.1791661562127911E-3</v>
      </c>
      <c r="AE30" s="26">
        <f t="shared" si="58"/>
        <v>26.986142150472514</v>
      </c>
      <c r="AF30" s="26">
        <f t="shared" si="59"/>
        <v>-2.5429002063472605</v>
      </c>
      <c r="AG30" s="26">
        <f t="shared" si="5"/>
        <v>64.334182199278899</v>
      </c>
      <c r="AH30" s="26">
        <f t="shared" si="47"/>
        <v>-55.186331845858625</v>
      </c>
      <c r="AI30" s="26">
        <f t="shared" si="48"/>
        <v>-89.900274491512988</v>
      </c>
      <c r="AJ30" s="26">
        <f t="shared" si="60"/>
        <v>5.6405405446831189E-2</v>
      </c>
      <c r="AK30" s="26">
        <f t="shared" si="49"/>
        <v>6.5225992015071297</v>
      </c>
      <c r="AL30" s="27">
        <f t="shared" si="50"/>
        <v>-1.4193319709892045E-6</v>
      </c>
      <c r="AM30" s="26">
        <f t="shared" si="51"/>
        <v>-3.275461188676556E-2</v>
      </c>
      <c r="AN30" s="26">
        <f t="shared" si="9"/>
        <v>-5.6840099464578851E-8</v>
      </c>
      <c r="AO30" s="26">
        <f t="shared" si="10"/>
        <v>-6.5547765465709933E-3</v>
      </c>
      <c r="AP30" s="26">
        <f t="shared" si="27"/>
        <v>9.204254282695036</v>
      </c>
      <c r="AQ30" s="26">
        <f t="shared" si="28"/>
        <v>-83.416984678439178</v>
      </c>
      <c r="AR30" s="25">
        <f t="shared" si="11"/>
        <v>18.562359853877492</v>
      </c>
      <c r="AS30" s="25">
        <f t="shared" si="12"/>
        <v>-26.547178687726607</v>
      </c>
      <c r="AT30" s="56">
        <f t="shared" si="29"/>
        <v>36.19039643316755</v>
      </c>
      <c r="AU30" s="57">
        <f t="shared" si="61"/>
        <v>-85.959884884786433</v>
      </c>
      <c r="AV30" s="26">
        <f t="shared" si="52"/>
        <v>1.4272046504988532E-13</v>
      </c>
      <c r="AW30" s="26">
        <f t="shared" si="53"/>
        <v>1.0426117917468309E-5</v>
      </c>
      <c r="AX30" s="27">
        <f t="shared" si="54"/>
        <v>-1.4272046504988765E-13</v>
      </c>
      <c r="AY30" s="26">
        <f t="shared" si="55"/>
        <v>-1.0426117917468309E-5</v>
      </c>
      <c r="AZ30" s="28">
        <f t="shared" si="62"/>
        <v>-2.3224065049706588E-27</v>
      </c>
      <c r="BA30" s="29">
        <f t="shared" si="63"/>
        <v>0</v>
      </c>
      <c r="BB30" s="5">
        <f t="shared" si="32"/>
        <v>36.190393592672088</v>
      </c>
      <c r="BC30" s="5">
        <f t="shared" si="33"/>
        <v>-86.008817222492027</v>
      </c>
      <c r="BD30" s="5">
        <f t="shared" si="64"/>
        <v>93.991182777507973</v>
      </c>
      <c r="BE30" s="31"/>
      <c r="BF30" s="40">
        <f t="shared" si="65"/>
        <v>36</v>
      </c>
      <c r="BG30" s="40">
        <f t="shared" si="66"/>
        <v>-86</v>
      </c>
      <c r="BH30" s="40">
        <f t="shared" si="67"/>
        <v>94</v>
      </c>
      <c r="BL30" s="26">
        <f t="shared" si="17"/>
        <v>-9.0837255864701499E-9</v>
      </c>
      <c r="BM30" s="26">
        <f t="shared" si="18"/>
        <v>-2.6203692345714512E-3</v>
      </c>
      <c r="BO30" s="238" t="str">
        <f t="shared" si="38"/>
        <v>181.970085860998i</v>
      </c>
      <c r="BP30" s="238" t="str">
        <f t="shared" si="39"/>
        <v>0.999999347350374-0.000808295981396238i</v>
      </c>
      <c r="BQ30" s="238">
        <f t="shared" si="40"/>
        <v>-2.8314117337109539E-6</v>
      </c>
      <c r="BR30" s="238">
        <f t="shared" si="41"/>
        <v>-4.6311968471015978E-2</v>
      </c>
    </row>
    <row r="31" spans="1:70" x14ac:dyDescent="0.35">
      <c r="A31" s="52" t="s">
        <v>79</v>
      </c>
      <c r="B31" s="207">
        <f>2*PI()*Vout*Rsns*D8*B18/((1-B22)*Vref*D4)</f>
        <v>163.04980621862691</v>
      </c>
      <c r="C31" t="s">
        <v>7</v>
      </c>
      <c r="D31">
        <f>Sheet1!B55*1000</f>
        <v>100000</v>
      </c>
      <c r="V31" s="24">
        <v>1.27</v>
      </c>
      <c r="W31" s="30">
        <f t="shared" si="56"/>
        <v>186.2087136662868</v>
      </c>
      <c r="X31" s="25">
        <f t="shared" si="20"/>
        <v>26.994438391274116</v>
      </c>
      <c r="Y31" s="26">
        <f t="shared" si="42"/>
        <v>-8.6890521134571613E-3</v>
      </c>
      <c r="Z31" s="26">
        <f t="shared" si="43"/>
        <v>-2.5623843109742293</v>
      </c>
      <c r="AA31" s="26">
        <f t="shared" si="44"/>
        <v>2.2105792543761749E-6</v>
      </c>
      <c r="AB31" s="26">
        <f t="shared" si="45"/>
        <v>-4.0877422459116221E-2</v>
      </c>
      <c r="AC31" s="26">
        <f t="shared" si="57"/>
        <v>1.9261457528250355E-9</v>
      </c>
      <c r="AD31" s="26">
        <f t="shared" si="46"/>
        <v>1.2066324643791536E-3</v>
      </c>
      <c r="AE31" s="26">
        <f t="shared" si="58"/>
        <v>26.985751551666059</v>
      </c>
      <c r="AF31" s="26">
        <f t="shared" si="59"/>
        <v>-2.6020551009689661</v>
      </c>
      <c r="AG31" s="26">
        <f t="shared" si="5"/>
        <v>64.334182199278899</v>
      </c>
      <c r="AH31" s="26">
        <f t="shared" si="47"/>
        <v>-55.386331253703879</v>
      </c>
      <c r="AI31" s="26">
        <f t="shared" si="48"/>
        <v>-89.902544516798443</v>
      </c>
      <c r="AJ31" s="26">
        <f t="shared" si="60"/>
        <v>5.9045719244240916E-2</v>
      </c>
      <c r="AK31" s="26">
        <f t="shared" si="49"/>
        <v>6.6731751915008548</v>
      </c>
      <c r="AL31" s="27">
        <f t="shared" si="50"/>
        <v>-1.4862230149502271E-6</v>
      </c>
      <c r="AM31" s="26">
        <f t="shared" si="51"/>
        <v>-3.3517564636521308E-2</v>
      </c>
      <c r="AN31" s="26">
        <f t="shared" si="9"/>
        <v>-5.9518891251275679E-8</v>
      </c>
      <c r="AO31" s="26">
        <f t="shared" si="10"/>
        <v>-6.7074569046932549E-3</v>
      </c>
      <c r="AP31" s="26">
        <f t="shared" si="27"/>
        <v>9.0068951190773543</v>
      </c>
      <c r="AQ31" s="26">
        <f t="shared" si="28"/>
        <v>-83.269594346838801</v>
      </c>
      <c r="AR31" s="25">
        <f t="shared" si="11"/>
        <v>18.562359853877492</v>
      </c>
      <c r="AS31" s="25">
        <f t="shared" si="12"/>
        <v>-26.547178687726607</v>
      </c>
      <c r="AT31" s="56">
        <f t="shared" si="29"/>
        <v>35.992646670743412</v>
      </c>
      <c r="AU31" s="57">
        <f t="shared" si="61"/>
        <v>-85.871649447807769</v>
      </c>
      <c r="AV31" s="26">
        <f t="shared" si="52"/>
        <v>1.5043508478231148E-13</v>
      </c>
      <c r="AW31" s="26">
        <f t="shared" si="53"/>
        <v>1.0668973401638124E-5</v>
      </c>
      <c r="AX31" s="27">
        <f t="shared" si="54"/>
        <v>-1.5043508478231411E-13</v>
      </c>
      <c r="AY31" s="26">
        <f t="shared" si="55"/>
        <v>-1.0668973401638124E-5</v>
      </c>
      <c r="AZ31" s="28">
        <f t="shared" si="62"/>
        <v>-2.6253290925755273E-27</v>
      </c>
      <c r="BA31" s="29">
        <f t="shared" si="63"/>
        <v>0</v>
      </c>
      <c r="BB31" s="5">
        <f t="shared" si="32"/>
        <v>35.992643696379574</v>
      </c>
      <c r="BC31" s="5">
        <f t="shared" si="33"/>
        <v>-85.921721565592861</v>
      </c>
      <c r="BD31" s="5">
        <f t="shared" si="64"/>
        <v>94.078278434407139</v>
      </c>
      <c r="BE31" s="41"/>
      <c r="BF31" s="40">
        <f t="shared" si="65"/>
        <v>36</v>
      </c>
      <c r="BG31" s="40">
        <f t="shared" si="66"/>
        <v>-86</v>
      </c>
      <c r="BH31" s="40">
        <f t="shared" si="67"/>
        <v>94</v>
      </c>
      <c r="BL31" s="26">
        <f t="shared" si="17"/>
        <v>-9.5118291224300788E-9</v>
      </c>
      <c r="BM31" s="26">
        <f t="shared" si="18"/>
        <v>-2.6814054748369436E-3</v>
      </c>
      <c r="BO31" s="238" t="str">
        <f t="shared" si="38"/>
        <v>186.208713666287i</v>
      </c>
      <c r="BP31" s="238" t="str">
        <f t="shared" si="39"/>
        <v>0.999999316591966-0.000827123588037467i</v>
      </c>
      <c r="BQ31" s="238">
        <f t="shared" si="40"/>
        <v>-2.9648520109089396E-6</v>
      </c>
      <c r="BR31" s="238">
        <f t="shared" si="41"/>
        <v>-4.7390712310262179E-2</v>
      </c>
    </row>
    <row r="32" spans="1:70" x14ac:dyDescent="0.35">
      <c r="A32" s="52" t="s">
        <v>80</v>
      </c>
      <c r="B32" s="207">
        <f>B12*B8/(2*B31)</f>
        <v>0.23459089518151355</v>
      </c>
      <c r="C32" t="s">
        <v>123</v>
      </c>
      <c r="D32">
        <f>Sheet1!B57/10^9</f>
        <v>1.0000000000000001E-9</v>
      </c>
      <c r="V32" s="24">
        <v>1.28</v>
      </c>
      <c r="W32" s="32">
        <f t="shared" si="56"/>
        <v>190.54607179632478</v>
      </c>
      <c r="X32" s="25">
        <f t="shared" si="20"/>
        <v>26.994438391274116</v>
      </c>
      <c r="Y32" s="26">
        <f t="shared" si="42"/>
        <v>-9.0981258785712994E-3</v>
      </c>
      <c r="Z32" s="26">
        <f t="shared" si="43"/>
        <v>-2.6219875611373786</v>
      </c>
      <c r="AA32" s="26">
        <f t="shared" si="44"/>
        <v>2.3147606189550626E-6</v>
      </c>
      <c r="AB32" s="26">
        <f t="shared" si="45"/>
        <v>-4.1829579610435208E-2</v>
      </c>
      <c r="AC32" s="26">
        <f t="shared" si="57"/>
        <v>2.0169217545409584E-9</v>
      </c>
      <c r="AD32" s="26">
        <f t="shared" si="46"/>
        <v>1.2347385450490415E-3</v>
      </c>
      <c r="AE32" s="26">
        <f t="shared" si="58"/>
        <v>26.985342582173086</v>
      </c>
      <c r="AF32" s="26">
        <f t="shared" si="59"/>
        <v>-2.6625824022027649</v>
      </c>
      <c r="AG32" s="26">
        <f t="shared" si="5"/>
        <v>64.334182199278899</v>
      </c>
      <c r="AH32" s="26">
        <f t="shared" si="47"/>
        <v>-55.586330688200405</v>
      </c>
      <c r="AI32" s="26">
        <f t="shared" si="48"/>
        <v>-89.904762870295528</v>
      </c>
      <c r="AJ32" s="26">
        <f t="shared" si="60"/>
        <v>6.1808747826029742E-2</v>
      </c>
      <c r="AK32" s="26">
        <f t="shared" si="49"/>
        <v>6.827162732195994</v>
      </c>
      <c r="AL32" s="27">
        <f t="shared" si="50"/>
        <v>-1.5562665351969374E-6</v>
      </c>
      <c r="AM32" s="26">
        <f t="shared" si="51"/>
        <v>-3.4298288826480533E-2</v>
      </c>
      <c r="AN32" s="26">
        <f t="shared" si="9"/>
        <v>-6.2323930862969839E-8</v>
      </c>
      <c r="AO32" s="26">
        <f t="shared" si="10"/>
        <v>-6.8636936451200491E-3</v>
      </c>
      <c r="AP32" s="26">
        <f t="shared" si="27"/>
        <v>8.8096586403140567</v>
      </c>
      <c r="AQ32" s="26">
        <f t="shared" si="28"/>
        <v>-83.118762120571134</v>
      </c>
      <c r="AR32" s="25">
        <f t="shared" si="11"/>
        <v>18.562359853877492</v>
      </c>
      <c r="AS32" s="25">
        <f t="shared" si="12"/>
        <v>-26.547178687726607</v>
      </c>
      <c r="AT32" s="56">
        <f t="shared" si="29"/>
        <v>35.795001222487144</v>
      </c>
      <c r="AU32" s="57">
        <f t="shared" si="61"/>
        <v>-85.781344522773892</v>
      </c>
      <c r="AV32" s="26">
        <f t="shared" si="52"/>
        <v>1.5814970451473764E-13</v>
      </c>
      <c r="AW32" s="26">
        <f t="shared" si="53"/>
        <v>1.0917485716726047E-5</v>
      </c>
      <c r="AX32" s="27">
        <f t="shared" si="54"/>
        <v>-1.5814970451474054E-13</v>
      </c>
      <c r="AY32" s="26">
        <f t="shared" si="55"/>
        <v>-1.0917485716726047E-5</v>
      </c>
      <c r="AZ32" s="28">
        <f t="shared" si="62"/>
        <v>-2.9030081312133234E-27</v>
      </c>
      <c r="BA32" s="29">
        <f t="shared" si="63"/>
        <v>0</v>
      </c>
      <c r="BB32" s="5">
        <f t="shared" si="32"/>
        <v>35.794998107945901</v>
      </c>
      <c r="BC32" s="5">
        <f t="shared" si="33"/>
        <v>-85.832582969492421</v>
      </c>
      <c r="BD32" s="5">
        <f t="shared" si="64"/>
        <v>94.167417030507579</v>
      </c>
      <c r="BE32" s="31"/>
      <c r="BF32" s="40">
        <f t="shared" si="65"/>
        <v>36</v>
      </c>
      <c r="BG32" s="40">
        <f t="shared" si="66"/>
        <v>-86</v>
      </c>
      <c r="BH32" s="40">
        <f t="shared" si="67"/>
        <v>94</v>
      </c>
      <c r="BL32" s="26">
        <f t="shared" si="17"/>
        <v>-9.960106389034512E-9</v>
      </c>
      <c r="BM32" s="26">
        <f t="shared" si="18"/>
        <v>-2.7438634317694852E-3</v>
      </c>
      <c r="BO32" s="238" t="str">
        <f t="shared" si="38"/>
        <v>190.546071796325i</v>
      </c>
      <c r="BP32" s="238" t="str">
        <f t="shared" si="39"/>
        <v>0.99999928438396-0.000846389744157262i</v>
      </c>
      <c r="BQ32" s="238">
        <f t="shared" si="40"/>
        <v>-3.1045811366177183E-6</v>
      </c>
      <c r="BR32" s="238">
        <f t="shared" si="41"/>
        <v>-4.8494583286752171E-2</v>
      </c>
    </row>
    <row r="33" spans="1:70" x14ac:dyDescent="0.35">
      <c r="A33" s="52" t="s">
        <v>81</v>
      </c>
      <c r="B33" s="207">
        <f>B8*B9/B31</f>
        <v>0.11039571537953578</v>
      </c>
      <c r="C33" t="s">
        <v>15</v>
      </c>
      <c r="D33">
        <f>(Sheet1!B584+5)/1000000000000</f>
        <v>4.9999999999999997E-12</v>
      </c>
      <c r="V33" s="24">
        <v>1.29</v>
      </c>
      <c r="W33" s="30">
        <f t="shared" si="56"/>
        <v>194.98445997580464</v>
      </c>
      <c r="X33" s="25">
        <f t="shared" si="20"/>
        <v>26.994438391274116</v>
      </c>
      <c r="Y33" s="26">
        <f t="shared" si="42"/>
        <v>-9.5264374018112861E-3</v>
      </c>
      <c r="Z33" s="26">
        <f t="shared" si="43"/>
        <v>-2.6829732700968552</v>
      </c>
      <c r="AA33" s="26">
        <f t="shared" si="44"/>
        <v>2.4238518947133207E-6</v>
      </c>
      <c r="AB33" s="26">
        <f t="shared" si="45"/>
        <v>-4.280391532700828E-2</v>
      </c>
      <c r="AC33" s="26">
        <f t="shared" si="57"/>
        <v>2.1119774415514564E-9</v>
      </c>
      <c r="AD33" s="26">
        <f t="shared" si="46"/>
        <v>1.2634993004384007E-3</v>
      </c>
      <c r="AE33" s="26">
        <f t="shared" si="58"/>
        <v>26.98491437983618</v>
      </c>
      <c r="AF33" s="26">
        <f t="shared" si="59"/>
        <v>-2.7245136861234247</v>
      </c>
      <c r="AG33" s="26">
        <f t="shared" si="5"/>
        <v>64.334182199278899</v>
      </c>
      <c r="AH33" s="26">
        <f t="shared" si="47"/>
        <v>-55.786330148148721</v>
      </c>
      <c r="AI33" s="26">
        <f t="shared" si="48"/>
        <v>-89.906930728178025</v>
      </c>
      <c r="AJ33" s="26">
        <f t="shared" si="60"/>
        <v>6.470011107891474E-2</v>
      </c>
      <c r="AK33" s="26">
        <f t="shared" si="49"/>
        <v>6.9846345668486851</v>
      </c>
      <c r="AL33" s="27">
        <f t="shared" si="50"/>
        <v>-1.6296111048019188E-6</v>
      </c>
      <c r="AM33" s="26">
        <f t="shared" si="51"/>
        <v>-3.5097198405782522E-2</v>
      </c>
      <c r="AN33" s="26">
        <f t="shared" si="9"/>
        <v>-6.5261165307314559E-8</v>
      </c>
      <c r="AO33" s="26">
        <f t="shared" si="10"/>
        <v>-7.0235696066298908E-3</v>
      </c>
      <c r="AP33" s="26">
        <f t="shared" si="27"/>
        <v>8.6125504673368223</v>
      </c>
      <c r="AQ33" s="26">
        <f t="shared" si="28"/>
        <v>-82.964416929341752</v>
      </c>
      <c r="AR33" s="25">
        <f t="shared" si="11"/>
        <v>18.562359853877492</v>
      </c>
      <c r="AS33" s="25">
        <f t="shared" si="12"/>
        <v>-26.547178687726607</v>
      </c>
      <c r="AT33" s="56">
        <f t="shared" si="29"/>
        <v>35.597464847173001</v>
      </c>
      <c r="AU33" s="57">
        <f t="shared" si="61"/>
        <v>-85.688930615465182</v>
      </c>
      <c r="AV33" s="26">
        <f t="shared" si="52"/>
        <v>1.6586432424716379E-13</v>
      </c>
      <c r="AW33" s="26">
        <f t="shared" si="53"/>
        <v>1.1171786627250986E-5</v>
      </c>
      <c r="AX33" s="27">
        <f t="shared" si="54"/>
        <v>-1.6586432424716698E-13</v>
      </c>
      <c r="AY33" s="26">
        <f t="shared" si="55"/>
        <v>-1.1171786627250986E-5</v>
      </c>
      <c r="AZ33" s="28">
        <f t="shared" si="62"/>
        <v>-3.1806871698511196E-27</v>
      </c>
      <c r="BA33" s="29">
        <f t="shared" si="63"/>
        <v>0</v>
      </c>
      <c r="BB33" s="5">
        <f t="shared" si="32"/>
        <v>35.597461585848016</v>
      </c>
      <c r="BC33" s="5">
        <f t="shared" si="33"/>
        <v>-85.74136255837081</v>
      </c>
      <c r="BD33" s="5">
        <f t="shared" si="64"/>
        <v>94.25863744162919</v>
      </c>
      <c r="BE33" s="41"/>
      <c r="BF33" s="40">
        <f t="shared" si="65"/>
        <v>36</v>
      </c>
      <c r="BG33" s="40">
        <f t="shared" si="66"/>
        <v>-86</v>
      </c>
      <c r="BH33" s="40">
        <f t="shared" si="67"/>
        <v>94</v>
      </c>
      <c r="BL33" s="26">
        <f t="shared" si="17"/>
        <v>-1.0429512070479608E-8</v>
      </c>
      <c r="BM33" s="26">
        <f t="shared" si="18"/>
        <v>-2.8077762214039764E-3</v>
      </c>
      <c r="BO33" s="238" t="str">
        <f t="shared" si="38"/>
        <v>194.984459975805i</v>
      </c>
      <c r="BP33" s="238" t="str">
        <f t="shared" si="39"/>
        <v>0.999999250658041-0.000866104664755254i</v>
      </c>
      <c r="BQ33" s="238">
        <f t="shared" si="40"/>
        <v>-3.2508954780120079E-6</v>
      </c>
      <c r="BR33" s="238">
        <f t="shared" si="41"/>
        <v>-4.9624166684219935E-2</v>
      </c>
    </row>
    <row r="34" spans="1:70" x14ac:dyDescent="0.35">
      <c r="A34" t="s">
        <v>82</v>
      </c>
      <c r="B34">
        <f>1/2/PI()/D31/D32</f>
        <v>1591.5494309189535</v>
      </c>
      <c r="C34" t="s">
        <v>71</v>
      </c>
      <c r="D34">
        <f>fz_comp</f>
        <v>1591.5494309189535</v>
      </c>
      <c r="E34">
        <f>fz_comp</f>
        <v>1591.5494309189535</v>
      </c>
      <c r="F34">
        <v>180</v>
      </c>
      <c r="G34">
        <v>-180</v>
      </c>
      <c r="V34" s="24">
        <v>1.3</v>
      </c>
      <c r="W34" s="32">
        <f t="shared" si="56"/>
        <v>199.52623149688804</v>
      </c>
      <c r="X34" s="25">
        <f t="shared" si="20"/>
        <v>26.994438391274116</v>
      </c>
      <c r="Y34" s="26">
        <f t="shared" si="42"/>
        <v>-9.9748893557104271E-3</v>
      </c>
      <c r="Z34" s="26">
        <f t="shared" si="43"/>
        <v>-2.7453732202181111</v>
      </c>
      <c r="AA34" s="26">
        <f t="shared" si="44"/>
        <v>2.5380844814172101E-6</v>
      </c>
      <c r="AB34" s="26">
        <f t="shared" si="45"/>
        <v>-4.3800946212273838E-2</v>
      </c>
      <c r="AC34" s="26">
        <f t="shared" si="57"/>
        <v>2.2115114653144483E-9</v>
      </c>
      <c r="AD34" s="26">
        <f t="shared" si="46"/>
        <v>1.2929299798803732E-3</v>
      </c>
      <c r="AE34" s="26">
        <f t="shared" si="58"/>
        <v>26.984466042214397</v>
      </c>
      <c r="AF34" s="26">
        <f t="shared" si="59"/>
        <v>-2.7878812364505046</v>
      </c>
      <c r="AG34" s="26">
        <f t="shared" si="5"/>
        <v>64.334182199278899</v>
      </c>
      <c r="AH34" s="26">
        <f t="shared" si="47"/>
        <v>-55.986329632403297</v>
      </c>
      <c r="AI34" s="26">
        <f t="shared" si="48"/>
        <v>-89.909049239848031</v>
      </c>
      <c r="AJ34" s="26">
        <f t="shared" si="60"/>
        <v>6.7725678324215069E-2</v>
      </c>
      <c r="AK34" s="26">
        <f t="shared" si="49"/>
        <v>7.1456646680258054</v>
      </c>
      <c r="AL34" s="27">
        <f t="shared" si="50"/>
        <v>-1.70641229304357E-6</v>
      </c>
      <c r="AM34" s="26">
        <f t="shared" si="51"/>
        <v>-3.5914716965617682E-2</v>
      </c>
      <c r="AN34" s="26">
        <f t="shared" si="9"/>
        <v>-6.8336829925891728E-8</v>
      </c>
      <c r="AO34" s="26">
        <f t="shared" si="10"/>
        <v>-7.187169557563813E-3</v>
      </c>
      <c r="AP34" s="26">
        <f t="shared" si="27"/>
        <v>8.415576470450695</v>
      </c>
      <c r="AQ34" s="26">
        <f t="shared" si="28"/>
        <v>-82.806486458345418</v>
      </c>
      <c r="AR34" s="25">
        <f t="shared" si="11"/>
        <v>18.562359853877492</v>
      </c>
      <c r="AS34" s="25">
        <f t="shared" si="12"/>
        <v>-26.547178687726607</v>
      </c>
      <c r="AT34" s="56">
        <f t="shared" si="29"/>
        <v>35.400042512665095</v>
      </c>
      <c r="AU34" s="57">
        <f t="shared" si="61"/>
        <v>-85.59436769479592</v>
      </c>
      <c r="AV34" s="26">
        <f t="shared" si="52"/>
        <v>1.7357894397958995E-13</v>
      </c>
      <c r="AW34" s="26">
        <f t="shared" si="53"/>
        <v>1.1432010966921768E-5</v>
      </c>
      <c r="AX34" s="27">
        <f t="shared" si="54"/>
        <v>-1.7357894397959341E-13</v>
      </c>
      <c r="AY34" s="26">
        <f t="shared" si="55"/>
        <v>-1.1432010966921768E-5</v>
      </c>
      <c r="AZ34" s="28">
        <f t="shared" si="62"/>
        <v>-3.4583662084889158E-27</v>
      </c>
      <c r="BA34" s="29">
        <f t="shared" si="63"/>
        <v>0</v>
      </c>
      <c r="BB34" s="5">
        <f t="shared" si="32"/>
        <v>35.400039097638654</v>
      </c>
      <c r="BC34" s="5">
        <f t="shared" si="33"/>
        <v>-85.648020933946299</v>
      </c>
      <c r="BD34" s="5">
        <f t="shared" si="64"/>
        <v>94.351979066053701</v>
      </c>
      <c r="BE34" s="31"/>
      <c r="BF34" s="40">
        <f t="shared" si="65"/>
        <v>35</v>
      </c>
      <c r="BG34" s="40">
        <f t="shared" si="66"/>
        <v>-86</v>
      </c>
      <c r="BH34" s="40">
        <f t="shared" si="67"/>
        <v>94</v>
      </c>
      <c r="BL34" s="26">
        <f t="shared" si="17"/>
        <v>-1.0921039424060586E-8</v>
      </c>
      <c r="BM34" s="26">
        <f t="shared" si="18"/>
        <v>-2.8731777311468303E-3</v>
      </c>
      <c r="BO34" s="238" t="str">
        <f t="shared" si="38"/>
        <v>199.526231496888i</v>
      </c>
      <c r="BP34" s="238" t="str">
        <f t="shared" si="39"/>
        <v>0.99999921534267-0.000886278802759678i</v>
      </c>
      <c r="BQ34" s="238">
        <f t="shared" si="40"/>
        <v>-3.4041054014483512E-6</v>
      </c>
      <c r="BR34" s="238">
        <f t="shared" si="41"/>
        <v>-5.0780061419231394E-2</v>
      </c>
    </row>
    <row r="35" spans="1:70" x14ac:dyDescent="0.35">
      <c r="A35" t="s">
        <v>133</v>
      </c>
      <c r="B35">
        <f>1/2/PI()/(D32+D33)/D30</f>
        <v>0.31672625490924444</v>
      </c>
      <c r="C35" t="s">
        <v>71</v>
      </c>
      <c r="D35">
        <f>fp_comp1</f>
        <v>0.31672625490924444</v>
      </c>
      <c r="E35">
        <f>fp_comp1</f>
        <v>0.31672625490924444</v>
      </c>
      <c r="V35" s="24">
        <v>1.31</v>
      </c>
      <c r="W35" s="30">
        <f t="shared" si="56"/>
        <v>204.17379446695298</v>
      </c>
      <c r="X35" s="25">
        <f t="shared" si="20"/>
        <v>26.994438391274116</v>
      </c>
      <c r="Y35" s="26">
        <f t="shared" si="42"/>
        <v>-1.0444426572249891E-2</v>
      </c>
      <c r="Z35" s="26">
        <f t="shared" si="43"/>
        <v>-2.8092199043407557</v>
      </c>
      <c r="AA35" s="26">
        <f t="shared" si="44"/>
        <v>2.6577006814949572E-6</v>
      </c>
      <c r="AB35" s="26">
        <f t="shared" si="45"/>
        <v>-4.4821200902787836E-2</v>
      </c>
      <c r="AC35" s="26">
        <f t="shared" si="57"/>
        <v>2.3157359778723657E-9</v>
      </c>
      <c r="AD35" s="26">
        <f t="shared" si="46"/>
        <v>1.3230461879106981E-3</v>
      </c>
      <c r="AE35" s="26">
        <f t="shared" si="58"/>
        <v>26.983996624718284</v>
      </c>
      <c r="AF35" s="26">
        <f t="shared" si="59"/>
        <v>-2.8527180590556331</v>
      </c>
      <c r="AG35" s="26">
        <f t="shared" si="5"/>
        <v>64.334182199278899</v>
      </c>
      <c r="AH35" s="26">
        <f t="shared" si="47"/>
        <v>-56.186329139870182</v>
      </c>
      <c r="AI35" s="26">
        <f t="shared" si="48"/>
        <v>-89.911119528545285</v>
      </c>
      <c r="AJ35" s="26">
        <f t="shared" si="60"/>
        <v>7.0891578636194302E-2</v>
      </c>
      <c r="AK35" s="26">
        <f t="shared" si="49"/>
        <v>7.3103282348366738</v>
      </c>
      <c r="AL35" s="27">
        <f t="shared" si="50"/>
        <v>-1.7868330106363111E-6</v>
      </c>
      <c r="AM35" s="26">
        <f t="shared" si="51"/>
        <v>-3.6751277963815339E-2</v>
      </c>
      <c r="AN35" s="26">
        <f t="shared" si="9"/>
        <v>-7.1557444536903486E-8</v>
      </c>
      <c r="AO35" s="26">
        <f t="shared" si="10"/>
        <v>-7.3545802407706286E-3</v>
      </c>
      <c r="AP35" s="26">
        <f t="shared" si="27"/>
        <v>8.2187427796544572</v>
      </c>
      <c r="AQ35" s="26">
        <f t="shared" si="28"/>
        <v>-82.644897151913199</v>
      </c>
      <c r="AR35" s="25">
        <f t="shared" si="11"/>
        <v>18.562359853877492</v>
      </c>
      <c r="AS35" s="25">
        <f t="shared" si="12"/>
        <v>-26.547178687726607</v>
      </c>
      <c r="AT35" s="56">
        <f t="shared" si="29"/>
        <v>35.202739404372743</v>
      </c>
      <c r="AU35" s="57">
        <f t="shared" si="61"/>
        <v>-85.497615210968831</v>
      </c>
      <c r="AV35" s="26">
        <f t="shared" si="52"/>
        <v>1.8129356371201606E-13</v>
      </c>
      <c r="AW35" s="26">
        <f t="shared" si="53"/>
        <v>1.1698296710127764E-5</v>
      </c>
      <c r="AX35" s="27">
        <f t="shared" si="54"/>
        <v>-1.8129356371201984E-13</v>
      </c>
      <c r="AY35" s="26">
        <f t="shared" si="55"/>
        <v>-1.1698296710127764E-5</v>
      </c>
      <c r="AZ35" s="28">
        <f t="shared" si="62"/>
        <v>-3.7865323450608567E-27</v>
      </c>
      <c r="BA35" s="29">
        <f t="shared" si="63"/>
        <v>0</v>
      </c>
      <c r="BB35" s="5">
        <f t="shared" si="32"/>
        <v>35.202735828401131</v>
      </c>
      <c r="BC35" s="5">
        <f t="shared" si="33"/>
        <v>-85.552518193965284</v>
      </c>
      <c r="BD35" s="5">
        <f t="shared" si="64"/>
        <v>94.447481806034716</v>
      </c>
      <c r="BE35" s="41"/>
      <c r="BF35" s="40">
        <f t="shared" si="65"/>
        <v>35</v>
      </c>
      <c r="BG35" s="40">
        <f t="shared" si="66"/>
        <v>-86</v>
      </c>
      <c r="BH35" s="40">
        <f t="shared" si="67"/>
        <v>94</v>
      </c>
      <c r="BL35" s="26">
        <f t="shared" si="17"/>
        <v>-1.1435733780756331E-8</v>
      </c>
      <c r="BM35" s="26">
        <f t="shared" si="18"/>
        <v>-2.9401026377435216E-3</v>
      </c>
      <c r="BO35" s="238" t="str">
        <f t="shared" si="38"/>
        <v>204.173794466953i</v>
      </c>
      <c r="BP35" s="238" t="str">
        <f t="shared" si="39"/>
        <v>0.99999917836294-0.000906922854568786i</v>
      </c>
      <c r="BQ35" s="238">
        <f t="shared" si="40"/>
        <v>-3.5645358780666063E-6</v>
      </c>
      <c r="BR35" s="238">
        <f t="shared" si="41"/>
        <v>-5.1962880358721347E-2</v>
      </c>
    </row>
    <row r="36" spans="1:70" x14ac:dyDescent="0.35">
      <c r="A36" t="s">
        <v>132</v>
      </c>
      <c r="B36">
        <f>1/2/PI()/D31/D33</f>
        <v>318309.88618379075</v>
      </c>
      <c r="C36" t="s">
        <v>71</v>
      </c>
      <c r="D36">
        <f>fp_comp2</f>
        <v>318309.88618379075</v>
      </c>
      <c r="E36">
        <f>fp_comp2</f>
        <v>318309.88618379075</v>
      </c>
      <c r="V36" s="24">
        <v>1.32</v>
      </c>
      <c r="W36" s="32">
        <f t="shared" si="56"/>
        <v>208.92961308540401</v>
      </c>
      <c r="X36" s="25">
        <f t="shared" si="20"/>
        <v>26.994438391274116</v>
      </c>
      <c r="Y36" s="26">
        <f t="shared" si="42"/>
        <v>-1.0936037993116376E-2</v>
      </c>
      <c r="Z36" s="26">
        <f t="shared" si="43"/>
        <v>-2.8745465402124264</v>
      </c>
      <c r="AA36" s="26">
        <f t="shared" si="44"/>
        <v>2.7829542149852713E-6</v>
      </c>
      <c r="AB36" s="26">
        <f t="shared" si="45"/>
        <v>-4.5865220348502329E-2</v>
      </c>
      <c r="AC36" s="26">
        <f t="shared" si="57"/>
        <v>2.4248747031972176E-9</v>
      </c>
      <c r="AD36" s="26">
        <f t="shared" si="46"/>
        <v>1.3538638925414425E-3</v>
      </c>
      <c r="AE36" s="26">
        <f t="shared" si="58"/>
        <v>26.983505138660092</v>
      </c>
      <c r="AF36" s="26">
        <f t="shared" si="59"/>
        <v>-2.9190578966683871</v>
      </c>
      <c r="AG36" s="26">
        <f t="shared" si="5"/>
        <v>64.334182199278899</v>
      </c>
      <c r="AH36" s="26">
        <f t="shared" si="47"/>
        <v>-56.386328669504664</v>
      </c>
      <c r="AI36" s="26">
        <f t="shared" si="48"/>
        <v>-89.913142691942653</v>
      </c>
      <c r="AJ36" s="26">
        <f t="shared" si="60"/>
        <v>7.4204211515347132E-2</v>
      </c>
      <c r="AK36" s="26">
        <f t="shared" si="49"/>
        <v>7.4787016880730128</v>
      </c>
      <c r="AL36" s="27">
        <f t="shared" si="50"/>
        <v>-1.8710438395316367E-6</v>
      </c>
      <c r="AM36" s="26">
        <f t="shared" si="51"/>
        <v>-3.7607324954662395E-2</v>
      </c>
      <c r="AN36" s="26">
        <f t="shared" si="9"/>
        <v>-7.4929844293652955E-8</v>
      </c>
      <c r="AO36" s="26">
        <f t="shared" si="10"/>
        <v>-7.5258904195990755E-3</v>
      </c>
      <c r="AP36" s="26">
        <f t="shared" si="27"/>
        <v>8.0220557953159002</v>
      </c>
      <c r="AQ36" s="26">
        <f t="shared" si="28"/>
        <v>-82.479574219243901</v>
      </c>
      <c r="AR36" s="25">
        <f t="shared" si="11"/>
        <v>18.562359853877492</v>
      </c>
      <c r="AS36" s="25">
        <f t="shared" si="12"/>
        <v>-26.547178687726607</v>
      </c>
      <c r="AT36" s="56">
        <f t="shared" si="29"/>
        <v>35.005560933975993</v>
      </c>
      <c r="AU36" s="57">
        <f t="shared" si="61"/>
        <v>-85.398632115912292</v>
      </c>
      <c r="AV36" s="26">
        <f t="shared" si="52"/>
        <v>1.8900818344444224E-13</v>
      </c>
      <c r="AW36" s="26">
        <f t="shared" si="53"/>
        <v>1.1970785045094733E-5</v>
      </c>
      <c r="AX36" s="27">
        <f t="shared" si="54"/>
        <v>-1.8900818344444633E-13</v>
      </c>
      <c r="AY36" s="26">
        <f t="shared" si="55"/>
        <v>-1.1970785045094733E-5</v>
      </c>
      <c r="AZ36" s="28">
        <f t="shared" si="62"/>
        <v>-4.0894549326657252E-27</v>
      </c>
      <c r="BA36" s="29">
        <f t="shared" si="63"/>
        <v>0</v>
      </c>
      <c r="BB36" s="5">
        <f t="shared" si="32"/>
        <v>35.005557189474096</v>
      </c>
      <c r="BC36" s="5">
        <f t="shared" si="33"/>
        <v>-85.454813952982889</v>
      </c>
      <c r="BD36" s="5">
        <f t="shared" si="64"/>
        <v>94.545186047017111</v>
      </c>
      <c r="BE36" s="31"/>
      <c r="BF36" s="40">
        <f t="shared" si="65"/>
        <v>35</v>
      </c>
      <c r="BG36" s="40">
        <f t="shared" si="66"/>
        <v>-85</v>
      </c>
      <c r="BH36" s="40">
        <f t="shared" si="67"/>
        <v>95</v>
      </c>
      <c r="BL36" s="26">
        <f t="shared" si="17"/>
        <v>-1.1974682901954725E-8</v>
      </c>
      <c r="BM36" s="26">
        <f t="shared" si="18"/>
        <v>-3.0085864256646539E-3</v>
      </c>
      <c r="BO36" s="238" t="str">
        <f t="shared" si="38"/>
        <v>208.929613085404i</v>
      </c>
      <c r="BP36" s="238" t="str">
        <f t="shared" si="39"/>
        <v>0.999999139640411-0.000928047765721278i</v>
      </c>
      <c r="BQ36" s="238">
        <f t="shared" si="40"/>
        <v>-3.7325272108970969E-6</v>
      </c>
      <c r="BR36" s="238">
        <f t="shared" si="41"/>
        <v>-5.3173250644925882E-2</v>
      </c>
    </row>
    <row r="37" spans="1:70" x14ac:dyDescent="0.35">
      <c r="A37" t="s">
        <v>83</v>
      </c>
      <c r="B37">
        <f>20*LOG(D30*D4*Rdown/(Rdown+Rup))</f>
        <v>64.334182199278899</v>
      </c>
      <c r="C37" t="s">
        <v>75</v>
      </c>
      <c r="D37">
        <f>DC_gain_comp</f>
        <v>64.334182199278899</v>
      </c>
      <c r="E37">
        <f>DC_gain_comp</f>
        <v>64.334182199278899</v>
      </c>
      <c r="F37">
        <v>100</v>
      </c>
      <c r="G37">
        <v>1000000</v>
      </c>
      <c r="H37" t="s">
        <v>135</v>
      </c>
      <c r="V37" s="24">
        <v>1.33</v>
      </c>
      <c r="W37" s="30">
        <f t="shared" si="56"/>
        <v>213.79620895022333</v>
      </c>
      <c r="X37" s="25">
        <f t="shared" si="20"/>
        <v>26.994438391274116</v>
      </c>
      <c r="Y37" s="26">
        <f t="shared" si="42"/>
        <v>-1.1450758708320746E-2</v>
      </c>
      <c r="Z37" s="26">
        <f t="shared" si="43"/>
        <v>-2.9413870851098212</v>
      </c>
      <c r="AA37" s="26">
        <f t="shared" si="44"/>
        <v>2.9141107634154527E-6</v>
      </c>
      <c r="AB37" s="26">
        <f t="shared" si="45"/>
        <v>-4.6933558099571955E-2</v>
      </c>
      <c r="AC37" s="26">
        <f t="shared" si="57"/>
        <v>2.5391552225708583E-9</v>
      </c>
      <c r="AD37" s="26">
        <f t="shared" si="46"/>
        <v>1.3853994337274505E-3</v>
      </c>
      <c r="AE37" s="26">
        <f t="shared" si="58"/>
        <v>26.982990549215714</v>
      </c>
      <c r="AF37" s="26">
        <f t="shared" si="59"/>
        <v>-2.9869352437756658</v>
      </c>
      <c r="AG37" s="26">
        <f t="shared" si="5"/>
        <v>64.334182199278899</v>
      </c>
      <c r="AH37" s="26">
        <f t="shared" si="47"/>
        <v>-56.586328220309028</v>
      </c>
      <c r="AI37" s="26">
        <f t="shared" si="48"/>
        <v>-89.915119802727915</v>
      </c>
      <c r="AJ37" s="26">
        <f t="shared" si="60"/>
        <v>7.7670257921736985E-2</v>
      </c>
      <c r="AK37" s="26">
        <f t="shared" si="49"/>
        <v>7.6508626630887395</v>
      </c>
      <c r="AL37" s="27">
        <f t="shared" si="50"/>
        <v>-1.9592233974350635E-6</v>
      </c>
      <c r="AM37" s="26">
        <f t="shared" si="51"/>
        <v>-3.8483311824074891E-2</v>
      </c>
      <c r="AN37" s="26">
        <f t="shared" si="9"/>
        <v>-7.846117872021855E-8</v>
      </c>
      <c r="AO37" s="26">
        <f t="shared" si="10"/>
        <v>-7.70119092496127E-3</v>
      </c>
      <c r="AP37" s="26">
        <f t="shared" si="27"/>
        <v>7.8255221992070316</v>
      </c>
      <c r="AQ37" s="26">
        <f t="shared" si="28"/>
        <v>-82.310441642388213</v>
      </c>
      <c r="AR37" s="25">
        <f t="shared" si="11"/>
        <v>18.562359853877492</v>
      </c>
      <c r="AS37" s="25">
        <f t="shared" si="12"/>
        <v>-26.547178687726607</v>
      </c>
      <c r="AT37" s="56">
        <f t="shared" si="29"/>
        <v>34.808512748422743</v>
      </c>
      <c r="AU37" s="57">
        <f t="shared" si="61"/>
        <v>-85.297376886163875</v>
      </c>
      <c r="AV37" s="26">
        <f t="shared" si="52"/>
        <v>1.9865145810997485E-13</v>
      </c>
      <c r="AW37" s="26">
        <f t="shared" si="53"/>
        <v>1.2249620448744686E-5</v>
      </c>
      <c r="AX37" s="27">
        <f t="shared" si="54"/>
        <v>-1.986514581099794E-13</v>
      </c>
      <c r="AY37" s="26">
        <f t="shared" si="55"/>
        <v>-1.2249620448744686E-5</v>
      </c>
      <c r="AZ37" s="28">
        <f t="shared" si="62"/>
        <v>-4.543838814073028E-27</v>
      </c>
      <c r="BA37" s="29">
        <f t="shared" si="63"/>
        <v>0</v>
      </c>
      <c r="BB37" s="5">
        <f t="shared" si="32"/>
        <v>34.808508827447987</v>
      </c>
      <c r="BC37" s="5">
        <f t="shared" si="33"/>
        <v>-85.354867365597684</v>
      </c>
      <c r="BD37" s="5">
        <f t="shared" si="64"/>
        <v>94.645132634402316</v>
      </c>
      <c r="BE37" s="41"/>
      <c r="BF37" s="40">
        <f t="shared" si="65"/>
        <v>35</v>
      </c>
      <c r="BG37" s="40">
        <f t="shared" si="66"/>
        <v>-85</v>
      </c>
      <c r="BH37" s="40">
        <f t="shared" si="67"/>
        <v>95</v>
      </c>
      <c r="BL37" s="26">
        <f t="shared" si="17"/>
        <v>-1.2539032408692205E-8</v>
      </c>
      <c r="BM37" s="26">
        <f t="shared" si="18"/>
        <v>-3.0786654059202887E-3</v>
      </c>
      <c r="BO37" s="238" t="str">
        <f t="shared" si="38"/>
        <v>213.796208950223i</v>
      </c>
      <c r="BP37" s="238" t="str">
        <f t="shared" si="39"/>
        <v>0.999999099092949-0.000949664736698763i</v>
      </c>
      <c r="BQ37" s="238">
        <f t="shared" si="40"/>
        <v>-3.9084357224307234E-6</v>
      </c>
      <c r="BR37" s="238">
        <f t="shared" si="41"/>
        <v>-5.4411814027881839E-2</v>
      </c>
    </row>
    <row r="38" spans="1:70" x14ac:dyDescent="0.35">
      <c r="A38" t="s">
        <v>84</v>
      </c>
      <c r="B38">
        <f>20*LOG(D31*D4)</f>
        <v>16.901960800285135</v>
      </c>
      <c r="C38" t="s">
        <v>75</v>
      </c>
      <c r="D38">
        <f>B38</f>
        <v>16.901960800285135</v>
      </c>
      <c r="E38">
        <f>B38</f>
        <v>16.901960800285135</v>
      </c>
      <c r="H38" t="s">
        <v>137</v>
      </c>
      <c r="V38" s="24">
        <v>1.34</v>
      </c>
      <c r="W38" s="32">
        <f t="shared" si="56"/>
        <v>218.77616239495538</v>
      </c>
      <c r="X38" s="25">
        <f t="shared" si="20"/>
        <v>26.994438391274116</v>
      </c>
      <c r="Y38" s="26">
        <f t="shared" si="42"/>
        <v>-1.1989672087081503E-2</v>
      </c>
      <c r="Z38" s="26">
        <f t="shared" si="43"/>
        <v>-3.0097762506408645</v>
      </c>
      <c r="AA38" s="26">
        <f t="shared" si="44"/>
        <v>3.0514485233225371E-6</v>
      </c>
      <c r="AB38" s="26">
        <f t="shared" si="45"/>
        <v>-4.8026780599840259E-2</v>
      </c>
      <c r="AC38" s="26">
        <f t="shared" si="57"/>
        <v>2.6588205465145826E-9</v>
      </c>
      <c r="AD38" s="26">
        <f t="shared" si="46"/>
        <v>1.4176695320300043E-3</v>
      </c>
      <c r="AE38" s="26">
        <f t="shared" si="58"/>
        <v>26.982451773294375</v>
      </c>
      <c r="AF38" s="26">
        <f t="shared" si="59"/>
        <v>-3.0563853617086751</v>
      </c>
      <c r="AG38" s="26">
        <f t="shared" si="5"/>
        <v>64.334182199278899</v>
      </c>
      <c r="AH38" s="26">
        <f t="shared" si="47"/>
        <v>-56.786327791330478</v>
      </c>
      <c r="AI38" s="26">
        <f t="shared" si="48"/>
        <v>-89.917051909172557</v>
      </c>
      <c r="AJ38" s="26">
        <f t="shared" si="60"/>
        <v>8.1296691672749888E-2</v>
      </c>
      <c r="AK38" s="26">
        <f t="shared" si="49"/>
        <v>7.8268900002415016</v>
      </c>
      <c r="AL38" s="27">
        <f t="shared" si="50"/>
        <v>-2.0515587302886908E-6</v>
      </c>
      <c r="AM38" s="26">
        <f t="shared" si="51"/>
        <v>-3.9379703030247001E-2</v>
      </c>
      <c r="AN38" s="26">
        <f t="shared" si="9"/>
        <v>-8.2158940641280103E-8</v>
      </c>
      <c r="AO38" s="26">
        <f t="shared" si="10"/>
        <v>-7.8805747034923924E-3</v>
      </c>
      <c r="AP38" s="26">
        <f t="shared" si="27"/>
        <v>7.6291489659035001</v>
      </c>
      <c r="AQ38" s="26">
        <f t="shared" si="28"/>
        <v>-82.137422186664793</v>
      </c>
      <c r="AR38" s="25">
        <f t="shared" si="11"/>
        <v>18.562359853877492</v>
      </c>
      <c r="AS38" s="25">
        <f t="shared" si="12"/>
        <v>-26.547178687726607</v>
      </c>
      <c r="AT38" s="56">
        <f t="shared" si="29"/>
        <v>34.611600739197875</v>
      </c>
      <c r="AU38" s="57">
        <f t="shared" si="61"/>
        <v>-85.193807548373471</v>
      </c>
      <c r="AV38" s="26">
        <f t="shared" si="52"/>
        <v>2.0829473277550752E-13</v>
      </c>
      <c r="AW38" s="26">
        <f t="shared" si="53"/>
        <v>1.2534950763299455E-5</v>
      </c>
      <c r="AX38" s="27">
        <f t="shared" si="54"/>
        <v>-2.0829473277551252E-13</v>
      </c>
      <c r="AY38" s="26">
        <f t="shared" si="55"/>
        <v>-1.2534950763299455E-5</v>
      </c>
      <c r="AZ38" s="28">
        <f t="shared" si="62"/>
        <v>-4.9982226954803308E-27</v>
      </c>
      <c r="BA38" s="29">
        <f t="shared" si="63"/>
        <v>0</v>
      </c>
      <c r="BB38" s="5">
        <f t="shared" si="32"/>
        <v>34.611596633433365</v>
      </c>
      <c r="BC38" s="5">
        <f t="shared" si="33"/>
        <v>-85.252637152314449</v>
      </c>
      <c r="BD38" s="5">
        <f t="shared" si="64"/>
        <v>94.747362847685551</v>
      </c>
      <c r="BE38" s="31"/>
      <c r="BF38" s="40">
        <f t="shared" si="65"/>
        <v>35</v>
      </c>
      <c r="BG38" s="40">
        <f t="shared" si="66"/>
        <v>-85</v>
      </c>
      <c r="BH38" s="40">
        <f t="shared" si="67"/>
        <v>95</v>
      </c>
      <c r="BL38" s="26">
        <f t="shared" si="17"/>
        <v>-1.3129978067034057E-8</v>
      </c>
      <c r="BM38" s="26">
        <f t="shared" si="18"/>
        <v>-3.1503767353125243E-3</v>
      </c>
      <c r="BO38" s="238" t="str">
        <f t="shared" si="38"/>
        <v>218.776162394955i</v>
      </c>
      <c r="BP38" s="238" t="str">
        <f t="shared" si="39"/>
        <v>0.999999056634548-0.000971785228863328i</v>
      </c>
      <c r="BQ38" s="238">
        <f t="shared" si="40"/>
        <v>-4.0926345338006471E-6</v>
      </c>
      <c r="BR38" s="238">
        <f t="shared" si="41"/>
        <v>-5.5679227205671145E-2</v>
      </c>
    </row>
    <row r="39" spans="1:70" x14ac:dyDescent="0.35">
      <c r="A39" s="45"/>
      <c r="V39" s="24">
        <v>1.35</v>
      </c>
      <c r="W39" s="30">
        <f t="shared" si="56"/>
        <v>223.87211385683403</v>
      </c>
      <c r="X39" s="25">
        <f t="shared" si="20"/>
        <v>26.994438391274116</v>
      </c>
      <c r="Y39" s="26">
        <f t="shared" si="42"/>
        <v>-1.2553912004909977E-2</v>
      </c>
      <c r="Z39" s="26">
        <f t="shared" si="43"/>
        <v>-3.0797495177211225</v>
      </c>
      <c r="AA39" s="26">
        <f t="shared" si="44"/>
        <v>3.1952588099191867E-6</v>
      </c>
      <c r="AB39" s="26">
        <f t="shared" si="45"/>
        <v>-4.9145467487161573E-2</v>
      </c>
      <c r="AC39" s="26">
        <f t="shared" si="57"/>
        <v>2.7841271861341889E-9</v>
      </c>
      <c r="AD39" s="26">
        <f t="shared" si="46"/>
        <v>1.4506912974822869E-3</v>
      </c>
      <c r="AE39" s="26">
        <f t="shared" si="58"/>
        <v>26.981887677312141</v>
      </c>
      <c r="AF39" s="26">
        <f t="shared" si="59"/>
        <v>-3.127444293910802</v>
      </c>
      <c r="AG39" s="26">
        <f t="shared" si="5"/>
        <v>64.334182199278899</v>
      </c>
      <c r="AH39" s="26">
        <f t="shared" si="47"/>
        <v>-56.986327381659116</v>
      </c>
      <c r="AI39" s="26">
        <f t="shared" si="48"/>
        <v>-89.918940035687385</v>
      </c>
      <c r="AJ39" s="26">
        <f t="shared" si="60"/>
        <v>8.5090791208743966E-2</v>
      </c>
      <c r="AK39" s="26">
        <f t="shared" si="49"/>
        <v>8.0068637327078687</v>
      </c>
      <c r="AL39" s="27">
        <f t="shared" si="50"/>
        <v>-2.1482456902889644E-6</v>
      </c>
      <c r="AM39" s="26">
        <f t="shared" si="51"/>
        <v>-4.0296973849905125E-2</v>
      </c>
      <c r="AN39" s="26">
        <f t="shared" si="9"/>
        <v>-8.6030971968085852E-8</v>
      </c>
      <c r="AO39" s="26">
        <f t="shared" si="10"/>
        <v>-8.0641368668321681E-3</v>
      </c>
      <c r="AP39" s="26">
        <f t="shared" si="27"/>
        <v>7.4329433745518649</v>
      </c>
      <c r="AQ39" s="26">
        <f t="shared" si="28"/>
        <v>-81.960437413696255</v>
      </c>
      <c r="AR39" s="25">
        <f t="shared" si="11"/>
        <v>18.562359853877492</v>
      </c>
      <c r="AS39" s="25">
        <f t="shared" si="12"/>
        <v>-26.547178687726607</v>
      </c>
      <c r="AT39" s="56">
        <f t="shared" si="29"/>
        <v>34.414831051864006</v>
      </c>
      <c r="AU39" s="57">
        <f t="shared" si="61"/>
        <v>-85.087881707607053</v>
      </c>
      <c r="AV39" s="26">
        <f t="shared" si="52"/>
        <v>2.1793800744104016E-13</v>
      </c>
      <c r="AW39" s="26">
        <f t="shared" si="53"/>
        <v>1.2826927274668612E-5</v>
      </c>
      <c r="AX39" s="27">
        <f t="shared" si="54"/>
        <v>-2.1793800744104561E-13</v>
      </c>
      <c r="AY39" s="26">
        <f t="shared" si="55"/>
        <v>-1.2826927274668612E-5</v>
      </c>
      <c r="AZ39" s="28">
        <f t="shared" si="62"/>
        <v>-5.4526065768876336E-27</v>
      </c>
      <c r="BA39" s="29">
        <f t="shared" si="63"/>
        <v>0</v>
      </c>
      <c r="BB39" s="5">
        <f t="shared" si="32"/>
        <v>34.414826752600867</v>
      </c>
      <c r="BC39" s="5">
        <f t="shared" si="33"/>
        <v>-85.148081628215778</v>
      </c>
      <c r="BD39" s="5">
        <f t="shared" si="64"/>
        <v>94.851918371784222</v>
      </c>
      <c r="BE39" s="41"/>
      <c r="BF39" s="40">
        <f t="shared" si="65"/>
        <v>34</v>
      </c>
      <c r="BG39" s="40">
        <f t="shared" si="66"/>
        <v>-85</v>
      </c>
      <c r="BH39" s="40">
        <f t="shared" si="67"/>
        <v>95</v>
      </c>
      <c r="BL39" s="26">
        <f t="shared" si="17"/>
        <v>-1.3748775431349145E-8</v>
      </c>
      <c r="BM39" s="26">
        <f t="shared" si="18"/>
        <v>-3.2237584361365147E-3</v>
      </c>
      <c r="BO39" s="238" t="str">
        <f t="shared" si="38"/>
        <v>223.872113856834i</v>
      </c>
      <c r="BP39" s="238" t="str">
        <f t="shared" si="39"/>
        <v>0.999999012175148-0.000994420970533349i</v>
      </c>
      <c r="BQ39" s="238">
        <f t="shared" si="40"/>
        <v>-4.2855143613223593E-6</v>
      </c>
      <c r="BR39" s="238">
        <f t="shared" si="41"/>
        <v>-5.6976162172588732E-2</v>
      </c>
    </row>
    <row r="40" spans="1:70" x14ac:dyDescent="0.35">
      <c r="A40" s="259" t="s">
        <v>85</v>
      </c>
      <c r="B40" s="259"/>
      <c r="V40" s="24">
        <v>1.36</v>
      </c>
      <c r="W40" s="32">
        <f t="shared" si="56"/>
        <v>229.08676527677738</v>
      </c>
      <c r="X40" s="25">
        <f t="shared" si="20"/>
        <v>26.994438391274116</v>
      </c>
      <c r="Y40" s="26">
        <f t="shared" si="42"/>
        <v>-1.31446651710449E-2</v>
      </c>
      <c r="Z40" s="26">
        <f t="shared" si="43"/>
        <v>-3.1513431517166688</v>
      </c>
      <c r="AA40" s="26">
        <f t="shared" si="44"/>
        <v>3.3458466588306317E-6</v>
      </c>
      <c r="AB40" s="26">
        <f t="shared" si="45"/>
        <v>-5.0290211900717509E-2</v>
      </c>
      <c r="AC40" s="26">
        <f t="shared" si="57"/>
        <v>2.9153393671551793E-9</v>
      </c>
      <c r="AD40" s="26">
        <f t="shared" si="46"/>
        <v>1.4844822386613488E-3</v>
      </c>
      <c r="AE40" s="26">
        <f t="shared" si="58"/>
        <v>26.981297074865068</v>
      </c>
      <c r="AF40" s="26">
        <f t="shared" si="59"/>
        <v>-3.2001488813787247</v>
      </c>
      <c r="AG40" s="26">
        <f t="shared" si="5"/>
        <v>64.334182199278899</v>
      </c>
      <c r="AH40" s="26">
        <f t="shared" si="47"/>
        <v>-57.186326990425954</v>
      </c>
      <c r="AI40" s="26">
        <f t="shared" si="48"/>
        <v>-89.92078518336568</v>
      </c>
      <c r="AJ40" s="26">
        <f t="shared" si="60"/>
        <v>8.9060151729221715E-2</v>
      </c>
      <c r="AK40" s="26">
        <f t="shared" si="49"/>
        <v>8.190865071473862</v>
      </c>
      <c r="AL40" s="27">
        <f t="shared" si="50"/>
        <v>-2.2494893640496101E-6</v>
      </c>
      <c r="AM40" s="26">
        <f t="shared" si="51"/>
        <v>-4.1235610630297521E-2</v>
      </c>
      <c r="AN40" s="26">
        <f t="shared" si="9"/>
        <v>-9.0085486842314132E-8</v>
      </c>
      <c r="AO40" s="26">
        <f t="shared" si="10"/>
        <v>-8.2519747420542588E-3</v>
      </c>
      <c r="AP40" s="26">
        <f t="shared" si="27"/>
        <v>7.2369130210073171</v>
      </c>
      <c r="AQ40" s="26">
        <f t="shared" si="28"/>
        <v>-81.779407697264162</v>
      </c>
      <c r="AR40" s="25">
        <f t="shared" si="11"/>
        <v>18.562359853877492</v>
      </c>
      <c r="AS40" s="25">
        <f t="shared" si="12"/>
        <v>-26.547178687726607</v>
      </c>
      <c r="AT40" s="56">
        <f t="shared" si="29"/>
        <v>34.218210095872386</v>
      </c>
      <c r="AU40" s="57">
        <f t="shared" si="61"/>
        <v>-84.979556578642885</v>
      </c>
      <c r="AV40" s="26">
        <f t="shared" si="52"/>
        <v>2.275812821065728E-13</v>
      </c>
      <c r="AW40" s="26">
        <f t="shared" si="53"/>
        <v>1.312570479266325E-5</v>
      </c>
      <c r="AX40" s="27">
        <f t="shared" si="54"/>
        <v>-2.2758128210657875E-13</v>
      </c>
      <c r="AY40" s="26">
        <f t="shared" si="55"/>
        <v>-1.312570479266325E-5</v>
      </c>
      <c r="AZ40" s="28">
        <f t="shared" si="62"/>
        <v>-5.9574775562290812E-27</v>
      </c>
      <c r="BA40" s="29">
        <f t="shared" si="63"/>
        <v>0</v>
      </c>
      <c r="BB40" s="5">
        <f t="shared" si="32"/>
        <v>34.218205593991335</v>
      </c>
      <c r="BC40" s="5">
        <f t="shared" si="33"/>
        <v>-85.041158734634649</v>
      </c>
      <c r="BD40" s="5">
        <f t="shared" si="64"/>
        <v>94.958841265365351</v>
      </c>
      <c r="BE40" s="31"/>
      <c r="BF40" s="40">
        <f t="shared" si="65"/>
        <v>34</v>
      </c>
      <c r="BG40" s="40">
        <f t="shared" si="66"/>
        <v>-85</v>
      </c>
      <c r="BH40" s="40">
        <f t="shared" si="67"/>
        <v>95</v>
      </c>
      <c r="BL40" s="26">
        <f t="shared" si="17"/>
        <v>-1.4396735987000112E-8</v>
      </c>
      <c r="BM40" s="26">
        <f t="shared" si="18"/>
        <v>-3.2988494163403975E-3</v>
      </c>
      <c r="BO40" s="238" t="str">
        <f t="shared" si="38"/>
        <v>229.086765276777i</v>
      </c>
      <c r="BP40" s="238" t="str">
        <f t="shared" si="39"/>
        <v>0.999998965620446-0.00101758396320075i</v>
      </c>
      <c r="BQ40" s="238">
        <f t="shared" si="40"/>
        <v>-4.4874843188202327E-6</v>
      </c>
      <c r="BR40" s="238">
        <f t="shared" si="41"/>
        <v>-5.8303306575418254E-2</v>
      </c>
    </row>
    <row r="41" spans="1:70" x14ac:dyDescent="0.35">
      <c r="A41" t="s">
        <v>86</v>
      </c>
      <c r="B41" s="7">
        <f>Sheet1!B46</f>
        <v>30</v>
      </c>
      <c r="C41" t="s">
        <v>7</v>
      </c>
      <c r="D41">
        <f>B41*1000</f>
        <v>30000</v>
      </c>
      <c r="V41" s="24">
        <v>1.37</v>
      </c>
      <c r="W41" s="30">
        <f t="shared" si="56"/>
        <v>234.42288153199235</v>
      </c>
      <c r="X41" s="25">
        <f t="shared" si="20"/>
        <v>26.994438391274116</v>
      </c>
      <c r="Y41" s="26">
        <f t="shared" si="42"/>
        <v>-1.3763173560521529E-2</v>
      </c>
      <c r="Z41" s="26">
        <f t="shared" si="43"/>
        <v>-3.2245942177446083</v>
      </c>
      <c r="AA41" s="26">
        <f t="shared" si="44"/>
        <v>3.5035314914768944E-6</v>
      </c>
      <c r="AB41" s="26">
        <f t="shared" si="45"/>
        <v>-5.1461620795490812E-2</v>
      </c>
      <c r="AC41" s="26">
        <f t="shared" si="57"/>
        <v>3.0527348158875562E-9</v>
      </c>
      <c r="AD41" s="26">
        <f t="shared" si="46"/>
        <v>1.5190602719713855E-3</v>
      </c>
      <c r="AE41" s="26">
        <f t="shared" si="58"/>
        <v>26.980678724297817</v>
      </c>
      <c r="AF41" s="26">
        <f t="shared" si="59"/>
        <v>-3.2745367782681276</v>
      </c>
      <c r="AG41" s="26">
        <f t="shared" si="5"/>
        <v>64.334182199278899</v>
      </c>
      <c r="AH41" s="26">
        <f t="shared" si="47"/>
        <v>-57.386326616801171</v>
      </c>
      <c r="AI41" s="26">
        <f t="shared" si="48"/>
        <v>-89.922588330513832</v>
      </c>
      <c r="AJ41" s="26">
        <f t="shared" si="60"/>
        <v>9.3212697700918334E-2</v>
      </c>
      <c r="AK41" s="26">
        <f t="shared" si="49"/>
        <v>8.3789763872918552</v>
      </c>
      <c r="AL41" s="27">
        <f t="shared" si="50"/>
        <v>-2.3555045046220228E-6</v>
      </c>
      <c r="AM41" s="26">
        <f t="shared" si="51"/>
        <v>-4.219611104705303E-2</v>
      </c>
      <c r="AN41" s="26">
        <f t="shared" si="9"/>
        <v>-9.4331085136660617E-8</v>
      </c>
      <c r="AO41" s="26">
        <f t="shared" si="10"/>
        <v>-8.4441879232702698E-3</v>
      </c>
      <c r="AP41" s="26">
        <f t="shared" si="27"/>
        <v>7.041065830343058</v>
      </c>
      <c r="AQ41" s="26">
        <f t="shared" si="28"/>
        <v>-81.594252242192297</v>
      </c>
      <c r="AR41" s="25">
        <f t="shared" si="11"/>
        <v>18.562359853877492</v>
      </c>
      <c r="AS41" s="25">
        <f t="shared" si="12"/>
        <v>-26.547178687726607</v>
      </c>
      <c r="AT41" s="56">
        <f t="shared" si="29"/>
        <v>34.021744554640875</v>
      </c>
      <c r="AU41" s="57">
        <f t="shared" si="61"/>
        <v>-84.868789020460426</v>
      </c>
      <c r="AV41" s="26">
        <f t="shared" si="52"/>
        <v>2.3915321170521189E-13</v>
      </c>
      <c r="AW41" s="26">
        <f t="shared" si="53"/>
        <v>1.3431441733078207E-5</v>
      </c>
      <c r="AX41" s="27">
        <f t="shared" si="54"/>
        <v>-2.3915321170521851E-13</v>
      </c>
      <c r="AY41" s="26">
        <f t="shared" si="55"/>
        <v>-1.3431441733078207E-5</v>
      </c>
      <c r="AZ41" s="28">
        <f t="shared" si="62"/>
        <v>-6.613809829372963E-27</v>
      </c>
      <c r="BA41" s="29">
        <f t="shared" si="63"/>
        <v>0</v>
      </c>
      <c r="BB41" s="5">
        <f t="shared" si="32"/>
        <v>34.021739840592815</v>
      </c>
      <c r="BC41" s="5">
        <f t="shared" si="33"/>
        <v>-84.931826074028592</v>
      </c>
      <c r="BD41" s="5">
        <f t="shared" si="64"/>
        <v>95.068173925971408</v>
      </c>
      <c r="BE41" s="41"/>
      <c r="BF41" s="40">
        <f t="shared" si="65"/>
        <v>34</v>
      </c>
      <c r="BG41" s="40">
        <f t="shared" si="66"/>
        <v>-85</v>
      </c>
      <c r="BH41" s="40">
        <f t="shared" si="67"/>
        <v>95</v>
      </c>
      <c r="BL41" s="26">
        <f t="shared" si="17"/>
        <v>-1.5075232936308237E-8</v>
      </c>
      <c r="BM41" s="26">
        <f t="shared" si="18"/>
        <v>-3.3756894901547912E-3</v>
      </c>
      <c r="BO41" s="238" t="str">
        <f t="shared" si="38"/>
        <v>234.422881531992i</v>
      </c>
      <c r="BP41" s="238" t="str">
        <f t="shared" si="39"/>
        <v>0.999998916871692-0.00104128648789305i</v>
      </c>
      <c r="BQ41" s="238">
        <f t="shared" si="40"/>
        <v>-4.6989728269950457E-6</v>
      </c>
      <c r="BR41" s="238">
        <f t="shared" si="41"/>
        <v>-5.9661364078008032E-2</v>
      </c>
    </row>
    <row r="42" spans="1:70" x14ac:dyDescent="0.35">
      <c r="A42" t="s">
        <v>87</v>
      </c>
      <c r="B42">
        <f>(B11-B3)/B3*B41</f>
        <v>607.49999999999989</v>
      </c>
      <c r="C42" t="s">
        <v>7</v>
      </c>
      <c r="D42">
        <f>B42*1000</f>
        <v>607499.99999999988</v>
      </c>
      <c r="V42" s="24">
        <v>1.38</v>
      </c>
      <c r="W42" s="32">
        <f t="shared" si="56"/>
        <v>239.88329190194906</v>
      </c>
      <c r="X42" s="25">
        <f t="shared" si="20"/>
        <v>26.994438391274116</v>
      </c>
      <c r="Y42" s="26">
        <f t="shared" si="42"/>
        <v>-1.4410736955348568E-2</v>
      </c>
      <c r="Z42" s="26">
        <f t="shared" si="43"/>
        <v>-3.2995405961214117</v>
      </c>
      <c r="AA42" s="26">
        <f t="shared" si="44"/>
        <v>3.6686477727400395E-6</v>
      </c>
      <c r="AB42" s="26">
        <f t="shared" si="45"/>
        <v>-5.2660315264063458E-2</v>
      </c>
      <c r="AC42" s="26">
        <f t="shared" si="57"/>
        <v>3.1966047592258185E-9</v>
      </c>
      <c r="AD42" s="26">
        <f t="shared" si="46"/>
        <v>1.5544437311432496E-3</v>
      </c>
      <c r="AE42" s="26">
        <f t="shared" si="58"/>
        <v>26.980031326163143</v>
      </c>
      <c r="AF42" s="26">
        <f t="shared" si="59"/>
        <v>-3.3506464676543319</v>
      </c>
      <c r="AG42" s="26">
        <f t="shared" si="5"/>
        <v>64.334182199278899</v>
      </c>
      <c r="AH42" s="26">
        <f t="shared" si="47"/>
        <v>-57.586326259992219</v>
      </c>
      <c r="AI42" s="26">
        <f t="shared" si="48"/>
        <v>-89.924350433170048</v>
      </c>
      <c r="AJ42" s="26">
        <f t="shared" si="60"/>
        <v>9.7556695738074184E-2</v>
      </c>
      <c r="AK42" s="26">
        <f t="shared" si="49"/>
        <v>8.5712811893841714</v>
      </c>
      <c r="AL42" s="27">
        <f t="shared" si="50"/>
        <v>-2.4665159789450573E-6</v>
      </c>
      <c r="AM42" s="26">
        <f t="shared" si="51"/>
        <v>-4.3178984368045639E-2</v>
      </c>
      <c r="AN42" s="26">
        <f t="shared" si="9"/>
        <v>-9.8776771741390589E-8</v>
      </c>
      <c r="AO42" s="26">
        <f t="shared" si="10"/>
        <v>-8.640878324435804E-3</v>
      </c>
      <c r="AP42" s="26">
        <f t="shared" si="27"/>
        <v>6.8454100697320035</v>
      </c>
      <c r="AQ42" s="26">
        <f t="shared" si="28"/>
        <v>-81.404889106478365</v>
      </c>
      <c r="AR42" s="25">
        <f t="shared" si="11"/>
        <v>18.562359853877492</v>
      </c>
      <c r="AS42" s="25">
        <f t="shared" si="12"/>
        <v>-26.547178687726607</v>
      </c>
      <c r="AT42" s="56">
        <f t="shared" si="29"/>
        <v>33.825441395895147</v>
      </c>
      <c r="AU42" s="57">
        <f t="shared" si="61"/>
        <v>-84.755535574132693</v>
      </c>
      <c r="AV42" s="26">
        <f t="shared" si="52"/>
        <v>2.5072514130385104E-13</v>
      </c>
      <c r="AW42" s="26">
        <f t="shared" si="53"/>
        <v>1.3744300201686178E-5</v>
      </c>
      <c r="AX42" s="27">
        <f t="shared" si="54"/>
        <v>-2.5072514130385826E-13</v>
      </c>
      <c r="AY42" s="26">
        <f t="shared" si="55"/>
        <v>-1.3744300201686178E-5</v>
      </c>
      <c r="AZ42" s="28">
        <f t="shared" si="62"/>
        <v>-7.2196550045827E-27</v>
      </c>
      <c r="BA42" s="29">
        <f t="shared" si="63"/>
        <v>0</v>
      </c>
      <c r="BB42" s="5">
        <f t="shared" si="32"/>
        <v>33.825436459680972</v>
      </c>
      <c r="BC42" s="5">
        <f t="shared" si="33"/>
        <v>-84.820040948266225</v>
      </c>
      <c r="BD42" s="5">
        <f t="shared" si="64"/>
        <v>95.179959051733775</v>
      </c>
      <c r="BE42" s="31"/>
      <c r="BF42" s="40">
        <f t="shared" si="65"/>
        <v>34</v>
      </c>
      <c r="BG42" s="40">
        <f t="shared" si="66"/>
        <v>-85</v>
      </c>
      <c r="BH42" s="40">
        <f t="shared" si="67"/>
        <v>95</v>
      </c>
      <c r="BL42" s="26">
        <f t="shared" si="17"/>
        <v>-1.5785706984518328E-8</v>
      </c>
      <c r="BM42" s="26">
        <f t="shared" si="18"/>
        <v>-3.4543193992028209E-3</v>
      </c>
      <c r="BO42" s="238" t="str">
        <f t="shared" si="38"/>
        <v>239.883291901949i</v>
      </c>
      <c r="BP42" s="238" t="str">
        <f t="shared" si="39"/>
        <v>0.999998865825485-0.00106554111168347i</v>
      </c>
      <c r="BQ42" s="238">
        <f t="shared" si="40"/>
        <v>-4.9204284697541001E-6</v>
      </c>
      <c r="BR42" s="238">
        <f t="shared" si="41"/>
        <v>-6.1051054734333261E-2</v>
      </c>
    </row>
    <row r="43" spans="1:70" x14ac:dyDescent="0.35">
      <c r="V43" s="24">
        <v>1.39</v>
      </c>
      <c r="W43" s="30">
        <f t="shared" si="56"/>
        <v>245.47089156850305</v>
      </c>
      <c r="X43" s="25">
        <f t="shared" si="20"/>
        <v>26.994438391274116</v>
      </c>
      <c r="Y43" s="26">
        <f t="shared" si="42"/>
        <v>-1.5088715599369255E-2</v>
      </c>
      <c r="Z43" s="26">
        <f t="shared" si="43"/>
        <v>-3.3762209979480793</v>
      </c>
      <c r="AA43" s="26">
        <f t="shared" si="44"/>
        <v>3.8415457399912492E-6</v>
      </c>
      <c r="AB43" s="26">
        <f t="shared" si="45"/>
        <v>-5.3886930865909649E-2</v>
      </c>
      <c r="AC43" s="26">
        <f t="shared" si="57"/>
        <v>3.3472558533038899E-9</v>
      </c>
      <c r="AD43" s="26">
        <f t="shared" si="46"/>
        <v>1.5906513769552431E-3</v>
      </c>
      <c r="AE43" s="26">
        <f t="shared" si="58"/>
        <v>26.979353520567745</v>
      </c>
      <c r="AF43" s="26">
        <f t="shared" si="59"/>
        <v>-3.4285172774370336</v>
      </c>
      <c r="AG43" s="26">
        <f t="shared" si="5"/>
        <v>64.334182199278899</v>
      </c>
      <c r="AH43" s="26">
        <f t="shared" si="47"/>
        <v>-57.786325919242294</v>
      </c>
      <c r="AI43" s="26">
        <f t="shared" si="48"/>
        <v>-89.926072425611125</v>
      </c>
      <c r="AJ43" s="26">
        <f t="shared" si="60"/>
        <v>0.10210076785374467</v>
      </c>
      <c r="AK43" s="26">
        <f t="shared" si="49"/>
        <v>8.7678641006625373</v>
      </c>
      <c r="AL43" s="27">
        <f t="shared" si="50"/>
        <v>-2.5827592606183909E-6</v>
      </c>
      <c r="AM43" s="26">
        <f t="shared" si="51"/>
        <v>-4.4184751723404872E-2</v>
      </c>
      <c r="AN43" s="26">
        <f t="shared" si="9"/>
        <v>-1.0343197777954645E-7</v>
      </c>
      <c r="AO43" s="26">
        <f t="shared" si="10"/>
        <v>-8.8421502333865219E-3</v>
      </c>
      <c r="AP43" s="26">
        <f t="shared" si="27"/>
        <v>6.6499543616991117</v>
      </c>
      <c r="AQ43" s="26">
        <f t="shared" si="28"/>
        <v>-81.211235226905387</v>
      </c>
      <c r="AR43" s="25">
        <f t="shared" si="11"/>
        <v>18.562359853877492</v>
      </c>
      <c r="AS43" s="25">
        <f t="shared" si="12"/>
        <v>-26.547178687726607</v>
      </c>
      <c r="AT43" s="56">
        <f t="shared" si="29"/>
        <v>33.629307882266858</v>
      </c>
      <c r="AU43" s="57">
        <f t="shared" si="61"/>
        <v>-84.639752504342425</v>
      </c>
      <c r="AV43" s="26">
        <f t="shared" si="52"/>
        <v>2.6229707090249013E-13</v>
      </c>
      <c r="AW43" s="26">
        <f t="shared" si="53"/>
        <v>1.4064446080188407E-5</v>
      </c>
      <c r="AX43" s="27">
        <f t="shared" si="54"/>
        <v>-2.6229707090249806E-13</v>
      </c>
      <c r="AY43" s="26">
        <f t="shared" si="55"/>
        <v>-1.4064446080188407E-5</v>
      </c>
      <c r="AZ43" s="28">
        <f t="shared" si="62"/>
        <v>-7.9264743756607266E-27</v>
      </c>
      <c r="BA43" s="29">
        <f t="shared" si="63"/>
        <v>0</v>
      </c>
      <c r="BB43" s="5">
        <f t="shared" si="32"/>
        <v>33.629302713416209</v>
      </c>
      <c r="BC43" s="5">
        <f t="shared" si="33"/>
        <v>-84.705760400546779</v>
      </c>
      <c r="BD43" s="5">
        <f t="shared" si="64"/>
        <v>95.294239599453221</v>
      </c>
      <c r="BE43" s="41"/>
      <c r="BF43" s="40">
        <f t="shared" si="65"/>
        <v>34</v>
      </c>
      <c r="BG43" s="40">
        <f t="shared" si="66"/>
        <v>-85</v>
      </c>
      <c r="BH43" s="40">
        <f t="shared" si="67"/>
        <v>95</v>
      </c>
      <c r="BL43" s="26">
        <f t="shared" si="17"/>
        <v>-1.6529664411143852E-8</v>
      </c>
      <c r="BM43" s="26">
        <f t="shared" si="18"/>
        <v>-3.534780834101873E-3</v>
      </c>
      <c r="BO43" s="238" t="str">
        <f t="shared" si="38"/>
        <v>245.470891568503i</v>
      </c>
      <c r="BP43" s="238" t="str">
        <f t="shared" si="39"/>
        <v>0.99999881237355-0.00109036069435268i</v>
      </c>
      <c r="BQ43" s="238">
        <f t="shared" si="40"/>
        <v>-5.1523209845836037E-6</v>
      </c>
      <c r="BR43" s="238">
        <f t="shared" si="41"/>
        <v>-6.2473115370251846E-2</v>
      </c>
    </row>
    <row r="44" spans="1:70" x14ac:dyDescent="0.35">
      <c r="V44" s="24">
        <v>1.4</v>
      </c>
      <c r="W44" s="32">
        <f t="shared" si="56"/>
        <v>251.188643150958</v>
      </c>
      <c r="X44" s="25">
        <f t="shared" si="20"/>
        <v>26.994438391274116</v>
      </c>
      <c r="Y44" s="26">
        <f t="shared" si="42"/>
        <v>-1.5798532971641334E-2</v>
      </c>
      <c r="Z44" s="26">
        <f t="shared" si="43"/>
        <v>-3.4546749808198514</v>
      </c>
      <c r="AA44" s="26">
        <f t="shared" si="44"/>
        <v>4.0225921301888319E-6</v>
      </c>
      <c r="AB44" s="26">
        <f t="shared" si="45"/>
        <v>-5.5142117964357557E-2</v>
      </c>
      <c r="AC44" s="26">
        <f t="shared" si="57"/>
        <v>3.5050082548401836E-9</v>
      </c>
      <c r="AD44" s="26">
        <f t="shared" si="46"/>
        <v>1.6277024071803246E-3</v>
      </c>
      <c r="AE44" s="26">
        <f t="shared" si="58"/>
        <v>26.978643884399613</v>
      </c>
      <c r="AF44" s="26">
        <f t="shared" si="59"/>
        <v>-3.5081893963770283</v>
      </c>
      <c r="AG44" s="26">
        <f t="shared" si="5"/>
        <v>64.334182199278899</v>
      </c>
      <c r="AH44" s="26">
        <f t="shared" si="47"/>
        <v>-57.986325593828631</v>
      </c>
      <c r="AI44" s="26">
        <f t="shared" si="48"/>
        <v>-89.927755220847786</v>
      </c>
      <c r="AJ44" s="26">
        <f t="shared" si="60"/>
        <v>0.10685390507945133</v>
      </c>
      <c r="AK44" s="26">
        <f t="shared" si="49"/>
        <v>8.9688108292213187</v>
      </c>
      <c r="AL44" s="27">
        <f t="shared" si="50"/>
        <v>-2.7044809178544388E-6</v>
      </c>
      <c r="AM44" s="26">
        <f t="shared" si="51"/>
        <v>-4.521394638181464E-2</v>
      </c>
      <c r="AN44" s="26">
        <f t="shared" si="9"/>
        <v>-1.0830657603619077E-7</v>
      </c>
      <c r="AO44" s="26">
        <f t="shared" si="10"/>
        <v>-9.0481103671328066E-3</v>
      </c>
      <c r="AP44" s="26">
        <f t="shared" si="27"/>
        <v>6.4547076977422257</v>
      </c>
      <c r="AQ44" s="26">
        <f t="shared" si="28"/>
        <v>-81.013206448375414</v>
      </c>
      <c r="AR44" s="25">
        <f t="shared" si="11"/>
        <v>18.562359853877492</v>
      </c>
      <c r="AS44" s="25">
        <f t="shared" si="12"/>
        <v>-26.547178687726607</v>
      </c>
      <c r="AT44" s="56">
        <f t="shared" si="29"/>
        <v>33.433351582141839</v>
      </c>
      <c r="AU44" s="57">
        <f t="shared" si="61"/>
        <v>-84.521395844752448</v>
      </c>
      <c r="AV44" s="26">
        <f t="shared" si="52"/>
        <v>2.7386900050112923E-13</v>
      </c>
      <c r="AW44" s="26">
        <f t="shared" si="53"/>
        <v>1.4392049114167303E-5</v>
      </c>
      <c r="AX44" s="27">
        <f t="shared" si="54"/>
        <v>-2.7386900050113786E-13</v>
      </c>
      <c r="AY44" s="26">
        <f t="shared" si="55"/>
        <v>-1.4392049114167303E-5</v>
      </c>
      <c r="AZ44" s="28">
        <f t="shared" si="62"/>
        <v>-8.6332937467387532E-27</v>
      </c>
      <c r="BA44" s="29">
        <f t="shared" si="63"/>
        <v>0</v>
      </c>
      <c r="BB44" s="5">
        <f t="shared" si="32"/>
        <v>33.433346169690907</v>
      </c>
      <c r="BC44" s="5">
        <f t="shared" si="33"/>
        <v>-84.588941261183166</v>
      </c>
      <c r="BD44" s="5">
        <f t="shared" si="64"/>
        <v>95.411058738816834</v>
      </c>
      <c r="BE44" s="31"/>
      <c r="BF44" s="40">
        <f t="shared" si="65"/>
        <v>33</v>
      </c>
      <c r="BG44" s="40">
        <f t="shared" si="66"/>
        <v>-85</v>
      </c>
      <c r="BH44" s="40">
        <f t="shared" si="67"/>
        <v>95</v>
      </c>
      <c r="BL44" s="26">
        <f t="shared" si="17"/>
        <v>-1.7308682855931837E-8</v>
      </c>
      <c r="BM44" s="26">
        <f t="shared" si="18"/>
        <v>-3.6171164565684901E-3</v>
      </c>
      <c r="BO44" s="238" t="str">
        <f t="shared" si="38"/>
        <v>251.188643150958i</v>
      </c>
      <c r="BP44" s="238" t="str">
        <f t="shared" si="39"/>
        <v>0.999998756402509-0.00111575839520557i</v>
      </c>
      <c r="BQ44" s="238">
        <f t="shared" si="40"/>
        <v>-5.3951422442428644E-6</v>
      </c>
      <c r="BR44" s="238">
        <f t="shared" si="41"/>
        <v>-6.3928299974146702E-2</v>
      </c>
    </row>
    <row r="45" spans="1:70" x14ac:dyDescent="0.35">
      <c r="A45" t="s">
        <v>212</v>
      </c>
      <c r="B45">
        <v>3.5</v>
      </c>
      <c r="C45" t="s">
        <v>15</v>
      </c>
      <c r="D45">
        <f>B45/10^12</f>
        <v>3.5E-12</v>
      </c>
      <c r="V45" s="24">
        <v>1.41</v>
      </c>
      <c r="W45" s="30">
        <f t="shared" si="56"/>
        <v>257.03957827688646</v>
      </c>
      <c r="X45" s="25">
        <f t="shared" si="20"/>
        <v>26.994438391274116</v>
      </c>
      <c r="Y45" s="26">
        <f t="shared" si="42"/>
        <v>-1.6541678683228984E-2</v>
      </c>
      <c r="Z45" s="26">
        <f t="shared" si="43"/>
        <v>-3.5349429646469845</v>
      </c>
      <c r="AA45" s="26">
        <f t="shared" si="44"/>
        <v>4.2121709629067331E-6</v>
      </c>
      <c r="AB45" s="26">
        <f t="shared" si="45"/>
        <v>-5.6426542071399237E-2</v>
      </c>
      <c r="AC45" s="26">
        <f t="shared" si="57"/>
        <v>3.6701936924826674E-9</v>
      </c>
      <c r="AD45" s="26">
        <f t="shared" si="46"/>
        <v>1.665616466765024E-3</v>
      </c>
      <c r="AE45" s="26">
        <f t="shared" si="58"/>
        <v>26.977900928432046</v>
      </c>
      <c r="AF45" s="26">
        <f t="shared" si="59"/>
        <v>-3.5897038902516187</v>
      </c>
      <c r="AG45" s="26">
        <f t="shared" si="5"/>
        <v>64.334182199278899</v>
      </c>
      <c r="AH45" s="26">
        <f t="shared" si="47"/>
        <v>-58.186325283060967</v>
      </c>
      <c r="AI45" s="26">
        <f t="shared" si="48"/>
        <v>-89.929399711108758</v>
      </c>
      <c r="AJ45" s="26">
        <f t="shared" si="60"/>
        <v>0.11182548144876334</v>
      </c>
      <c r="AK45" s="26">
        <f t="shared" si="49"/>
        <v>9.1742081358511136</v>
      </c>
      <c r="AL45" s="27">
        <f t="shared" si="50"/>
        <v>-2.8319391361462797E-6</v>
      </c>
      <c r="AM45" s="26">
        <f t="shared" si="51"/>
        <v>-4.6267114033247667E-2</v>
      </c>
      <c r="AN45" s="26">
        <f t="shared" si="9"/>
        <v>-1.1341090699525179E-7</v>
      </c>
      <c r="AO45" s="26">
        <f t="shared" si="10"/>
        <v>-9.2588679284424814E-3</v>
      </c>
      <c r="AP45" s="26">
        <f t="shared" si="27"/>
        <v>6.2596794523166519</v>
      </c>
      <c r="AQ45" s="26">
        <f t="shared" si="28"/>
        <v>-80.81071755721932</v>
      </c>
      <c r="AR45" s="25">
        <f t="shared" si="11"/>
        <v>18.562359853877492</v>
      </c>
      <c r="AS45" s="25">
        <f t="shared" si="12"/>
        <v>-26.547178687726607</v>
      </c>
      <c r="AT45" s="56">
        <f t="shared" si="29"/>
        <v>33.237580380748696</v>
      </c>
      <c r="AU45" s="57">
        <f t="shared" si="61"/>
        <v>-84.400421447470933</v>
      </c>
      <c r="AV45" s="26">
        <f t="shared" si="52"/>
        <v>2.8736958503287483E-13</v>
      </c>
      <c r="AW45" s="26">
        <f t="shared" si="53"/>
        <v>1.4727283003087827E-5</v>
      </c>
      <c r="AX45" s="27">
        <f t="shared" si="54"/>
        <v>-2.8736958503288433E-13</v>
      </c>
      <c r="AY45" s="26">
        <f t="shared" si="55"/>
        <v>-1.4727283003087827E-5</v>
      </c>
      <c r="AZ45" s="28">
        <f t="shared" si="62"/>
        <v>-9.491574411619214E-27</v>
      </c>
      <c r="BA45" s="29">
        <f t="shared" si="63"/>
        <v>0</v>
      </c>
      <c r="BB45" s="5">
        <f t="shared" si="32"/>
        <v>33.237574713216979</v>
      </c>
      <c r="BC45" s="5">
        <f t="shared" si="33"/>
        <v>-84.469540197489636</v>
      </c>
      <c r="BD45" s="5">
        <f t="shared" si="64"/>
        <v>95.530459802510364</v>
      </c>
      <c r="BE45" s="41"/>
      <c r="BF45" s="40">
        <f t="shared" si="65"/>
        <v>33</v>
      </c>
      <c r="BG45" s="40">
        <f t="shared" si="66"/>
        <v>-84</v>
      </c>
      <c r="BH45" s="40">
        <f t="shared" si="67"/>
        <v>96</v>
      </c>
      <c r="BL45" s="26">
        <f t="shared" si="17"/>
        <v>-1.8124415176172838E-8</v>
      </c>
      <c r="BM45" s="26">
        <f t="shared" si="18"/>
        <v>-3.7013699220381879E-3</v>
      </c>
      <c r="BO45" s="238" t="str">
        <f t="shared" si="38"/>
        <v>257.039578276886i</v>
      </c>
      <c r="BP45" s="238" t="str">
        <f t="shared" si="39"/>
        <v>0.999998697793641-0.00114174768004673i</v>
      </c>
      <c r="BQ45" s="238">
        <f t="shared" si="40"/>
        <v>-5.6494073011406259E-6</v>
      </c>
      <c r="BR45" s="238">
        <f t="shared" si="41"/>
        <v>-6.5417380096666478E-2</v>
      </c>
    </row>
    <row r="46" spans="1:70" x14ac:dyDescent="0.35">
      <c r="A46" t="s">
        <v>213</v>
      </c>
      <c r="B46">
        <v>3</v>
      </c>
      <c r="C46" t="s">
        <v>15</v>
      </c>
      <c r="D46">
        <f>B46/10^12</f>
        <v>3.0000000000000001E-12</v>
      </c>
      <c r="V46" s="24">
        <v>1.42</v>
      </c>
      <c r="W46" s="32">
        <f t="shared" si="56"/>
        <v>263.02679918953822</v>
      </c>
      <c r="X46" s="25">
        <f t="shared" si="20"/>
        <v>26.994438391274116</v>
      </c>
      <c r="Y46" s="26">
        <f t="shared" si="42"/>
        <v>-1.7319711502608783E-2</v>
      </c>
      <c r="Z46" s="26">
        <f t="shared" si="43"/>
        <v>-3.6170662475715494</v>
      </c>
      <c r="AA46" s="26">
        <f t="shared" si="44"/>
        <v>4.4106843638642803E-6</v>
      </c>
      <c r="AB46" s="26">
        <f t="shared" si="45"/>
        <v>-5.77408842005308E-2</v>
      </c>
      <c r="AC46" s="26">
        <f t="shared" si="57"/>
        <v>3.84316511008352E-9</v>
      </c>
      <c r="AD46" s="26">
        <f t="shared" si="46"/>
        <v>1.7044136582454502E-3</v>
      </c>
      <c r="AE46" s="26">
        <f t="shared" si="58"/>
        <v>26.977123094299039</v>
      </c>
      <c r="AF46" s="26">
        <f t="shared" si="59"/>
        <v>-3.6731027181138347</v>
      </c>
      <c r="AG46" s="26">
        <f t="shared" si="5"/>
        <v>64.334182199278899</v>
      </c>
      <c r="AH46" s="26">
        <f t="shared" si="47"/>
        <v>-58.386324986280123</v>
      </c>
      <c r="AI46" s="26">
        <f t="shared" si="48"/>
        <v>-89.931006768313651</v>
      </c>
      <c r="AJ46" s="26">
        <f t="shared" si="60"/>
        <v>0.11702526833849447</v>
      </c>
      <c r="AK46" s="26">
        <f t="shared" si="49"/>
        <v>9.3841437973077646</v>
      </c>
      <c r="AL46" s="27">
        <f t="shared" si="50"/>
        <v>-2.9654042689013034E-6</v>
      </c>
      <c r="AM46" s="26">
        <f t="shared" si="51"/>
        <v>-4.7344813078284725E-2</v>
      </c>
      <c r="AN46" s="26">
        <f t="shared" si="9"/>
        <v>-1.1875580005473193E-7</v>
      </c>
      <c r="AO46" s="26">
        <f t="shared" si="10"/>
        <v>-9.4745346637414227E-3</v>
      </c>
      <c r="AP46" s="26">
        <f t="shared" si="27"/>
        <v>6.0648793971772026</v>
      </c>
      <c r="AQ46" s="26">
        <f t="shared" si="28"/>
        <v>-80.6036823187479</v>
      </c>
      <c r="AR46" s="25">
        <f t="shared" si="11"/>
        <v>18.562359853877492</v>
      </c>
      <c r="AS46" s="25">
        <f t="shared" si="12"/>
        <v>-26.547178687726607</v>
      </c>
      <c r="AT46" s="56">
        <f t="shared" si="29"/>
        <v>33.042002491476239</v>
      </c>
      <c r="AU46" s="57">
        <f t="shared" si="61"/>
        <v>-84.276785036861739</v>
      </c>
      <c r="AV46" s="26">
        <f t="shared" si="52"/>
        <v>3.0087016956462034E-13</v>
      </c>
      <c r="AW46" s="26">
        <f t="shared" si="53"/>
        <v>1.5070325492395213E-5</v>
      </c>
      <c r="AX46" s="27">
        <f t="shared" si="54"/>
        <v>-3.0087016956463079E-13</v>
      </c>
      <c r="AY46" s="26">
        <f t="shared" si="55"/>
        <v>-1.5070325492395213E-5</v>
      </c>
      <c r="AZ46" s="28">
        <f t="shared" si="62"/>
        <v>-1.0450829272367964E-26</v>
      </c>
      <c r="BA46" s="29">
        <f t="shared" si="63"/>
        <v>0</v>
      </c>
      <c r="BB46" s="5">
        <f t="shared" si="32"/>
        <v>33.041996556842165</v>
      </c>
      <c r="BC46" s="5">
        <f t="shared" si="33"/>
        <v>-84.347513768024328</v>
      </c>
      <c r="BD46" s="5">
        <f t="shared" si="64"/>
        <v>95.652486231975672</v>
      </c>
      <c r="BE46" s="31"/>
      <c r="BF46" s="40">
        <f t="shared" si="65"/>
        <v>33</v>
      </c>
      <c r="BG46" s="40">
        <f t="shared" si="66"/>
        <v>-84</v>
      </c>
      <c r="BH46" s="40">
        <f t="shared" si="67"/>
        <v>96</v>
      </c>
      <c r="BL46" s="26">
        <f t="shared" si="17"/>
        <v>-1.8978593304010911E-8</v>
      </c>
      <c r="BM46" s="26">
        <f t="shared" si="18"/>
        <v>-3.7875859028121228E-3</v>
      </c>
      <c r="BO46" s="238" t="str">
        <f t="shared" si="38"/>
        <v>263.026799189538i</v>
      </c>
      <c r="BP46" s="238" t="str">
        <f t="shared" si="39"/>
        <v>0.99999863642263-0.00116834232831834i</v>
      </c>
      <c r="BQ46" s="238">
        <f t="shared" si="40"/>
        <v>-5.9156554789643788E-6</v>
      </c>
      <c r="BR46" s="238">
        <f t="shared" si="41"/>
        <v>-6.6941145259777124E-2</v>
      </c>
    </row>
    <row r="47" spans="1:70" x14ac:dyDescent="0.35">
      <c r="A47" s="45" t="s">
        <v>215</v>
      </c>
      <c r="B47" s="209">
        <f>(Rup+Rdown)/(2*PI()*(Rup*Rdown)*B45)*10^9</f>
        <v>1590613.7757567435</v>
      </c>
      <c r="C47" t="s">
        <v>71</v>
      </c>
      <c r="V47" s="24">
        <v>1.43</v>
      </c>
      <c r="W47" s="30">
        <f t="shared" si="56"/>
        <v>269.15348039269156</v>
      </c>
      <c r="X47" s="25">
        <f t="shared" si="20"/>
        <v>26.994438391274116</v>
      </c>
      <c r="Y47" s="26">
        <f t="shared" si="42"/>
        <v>-1.8134262514943419E-2</v>
      </c>
      <c r="Z47" s="26">
        <f t="shared" si="43"/>
        <v>-3.7010870219638132</v>
      </c>
      <c r="AA47" s="26">
        <f t="shared" si="44"/>
        <v>4.6185534038846122E-6</v>
      </c>
      <c r="AB47" s="26">
        <f t="shared" si="45"/>
        <v>-5.9085841227810215E-2</v>
      </c>
      <c r="AC47" s="26">
        <f t="shared" si="57"/>
        <v>4.0242870234244636E-9</v>
      </c>
      <c r="AD47" s="26">
        <f t="shared" si="46"/>
        <v>1.7441145524059272E-3</v>
      </c>
      <c r="AE47" s="26">
        <f t="shared" si="58"/>
        <v>26.976308751336862</v>
      </c>
      <c r="AF47" s="26">
        <f t="shared" si="59"/>
        <v>-3.7584287486392176</v>
      </c>
      <c r="AG47" s="26">
        <f t="shared" si="5"/>
        <v>64.334182199278899</v>
      </c>
      <c r="AH47" s="26">
        <f t="shared" si="47"/>
        <v>-58.586324702856601</v>
      </c>
      <c r="AI47" s="26">
        <f t="shared" si="48"/>
        <v>-89.932577244535395</v>
      </c>
      <c r="AJ47" s="26">
        <f t="shared" si="60"/>
        <v>0.1224634491591178</v>
      </c>
      <c r="AK47" s="26">
        <f t="shared" si="49"/>
        <v>9.5987065650603931</v>
      </c>
      <c r="AL47" s="27">
        <f t="shared" si="50"/>
        <v>-3.1051594170049543E-6</v>
      </c>
      <c r="AM47" s="26">
        <f t="shared" si="51"/>
        <v>-4.8447614924172516E-2</v>
      </c>
      <c r="AN47" s="26">
        <f t="shared" si="9"/>
        <v>-1.24352587027297E-7</v>
      </c>
      <c r="AO47" s="26">
        <f t="shared" si="10"/>
        <v>-9.695224922362914E-3</v>
      </c>
      <c r="AP47" s="26">
        <f t="shared" si="27"/>
        <v>5.8703177160694127</v>
      </c>
      <c r="AQ47" s="26">
        <f t="shared" si="28"/>
        <v>-80.392013519321537</v>
      </c>
      <c r="AR47" s="25">
        <f t="shared" si="11"/>
        <v>18.562359853877492</v>
      </c>
      <c r="AS47" s="25">
        <f t="shared" si="12"/>
        <v>-26.547178687726607</v>
      </c>
      <c r="AT47" s="56">
        <f t="shared" si="29"/>
        <v>32.846626467406274</v>
      </c>
      <c r="AU47" s="57">
        <f t="shared" si="61"/>
        <v>-84.150442267960756</v>
      </c>
      <c r="AV47" s="26">
        <f t="shared" si="52"/>
        <v>3.1437075409636594E-13</v>
      </c>
      <c r="AW47" s="26">
        <f t="shared" si="53"/>
        <v>1.5421358467758007E-5</v>
      </c>
      <c r="AX47" s="27">
        <f t="shared" si="54"/>
        <v>-3.1437075409637725E-13</v>
      </c>
      <c r="AY47" s="26">
        <f t="shared" si="55"/>
        <v>-1.5421358467758007E-5</v>
      </c>
      <c r="AZ47" s="28">
        <f t="shared" si="62"/>
        <v>-1.1309109937248425E-26</v>
      </c>
      <c r="BA47" s="29">
        <f t="shared" si="63"/>
        <v>0</v>
      </c>
      <c r="BB47" s="5">
        <f t="shared" si="32"/>
        <v>32.846620253081717</v>
      </c>
      <c r="BC47" s="5">
        <f t="shared" si="33"/>
        <v>-84.222818481447831</v>
      </c>
      <c r="BD47" s="5">
        <f t="shared" si="64"/>
        <v>95.777181518552169</v>
      </c>
      <c r="BE47" s="41"/>
      <c r="BF47" s="40">
        <f t="shared" si="65"/>
        <v>33</v>
      </c>
      <c r="BG47" s="40">
        <f t="shared" si="66"/>
        <v>-84</v>
      </c>
      <c r="BH47" s="40">
        <f t="shared" si="67"/>
        <v>96</v>
      </c>
      <c r="BL47" s="26">
        <f t="shared" si="17"/>
        <v>-1.9873026317788799E-8</v>
      </c>
      <c r="BM47" s="26">
        <f t="shared" si="18"/>
        <v>-3.8758101117429425E-3</v>
      </c>
      <c r="BO47" s="238" t="str">
        <f t="shared" si="38"/>
        <v>269.153480392692i</v>
      </c>
      <c r="BP47" s="238" t="str">
        <f t="shared" si="39"/>
        <v>0.999998572159301-0.0011955564404042i</v>
      </c>
      <c r="BQ47" s="238">
        <f t="shared" si="40"/>
        <v>-6.1944515260276754E-6</v>
      </c>
      <c r="BR47" s="238">
        <f t="shared" si="41"/>
        <v>-6.850040337533829E-2</v>
      </c>
    </row>
    <row r="48" spans="1:70" x14ac:dyDescent="0.35">
      <c r="A48" s="45" t="s">
        <v>214</v>
      </c>
      <c r="B48" s="209">
        <f>1/(2*PI()*10*1000*4*0.000000000001)</f>
        <v>3978873.5772973835</v>
      </c>
      <c r="C48" t="s">
        <v>71</v>
      </c>
      <c r="V48" s="24">
        <v>1.44</v>
      </c>
      <c r="W48" s="32">
        <f t="shared" si="56"/>
        <v>275.42287033381666</v>
      </c>
      <c r="X48" s="25">
        <f t="shared" si="20"/>
        <v>26.994438391274116</v>
      </c>
      <c r="Y48" s="26">
        <f t="shared" si="42"/>
        <v>-1.8987038420722337E-2</v>
      </c>
      <c r="Z48" s="26">
        <f t="shared" si="43"/>
        <v>-3.7870483904800234</v>
      </c>
      <c r="AA48" s="26">
        <f t="shared" si="44"/>
        <v>4.8362189976407734E-6</v>
      </c>
      <c r="AB48" s="26">
        <f t="shared" si="45"/>
        <v>-6.0462126261323711E-2</v>
      </c>
      <c r="AC48" s="26">
        <f t="shared" si="57"/>
        <v>4.2139470921463554E-9</v>
      </c>
      <c r="AD48" s="26">
        <f t="shared" si="46"/>
        <v>1.7847401991858893E-3</v>
      </c>
      <c r="AE48" s="26">
        <f t="shared" si="58"/>
        <v>26.975456193286341</v>
      </c>
      <c r="AF48" s="26">
        <f t="shared" si="59"/>
        <v>-3.8457257765421615</v>
      </c>
      <c r="AG48" s="26">
        <f t="shared" si="5"/>
        <v>64.334182199278899</v>
      </c>
      <c r="AH48" s="26">
        <f t="shared" si="47"/>
        <v>-58.786324432189225</v>
      </c>
      <c r="AI48" s="26">
        <f t="shared" si="48"/>
        <v>-89.934111972451788</v>
      </c>
      <c r="AJ48" s="26">
        <f t="shared" si="60"/>
        <v>0.12815063438364518</v>
      </c>
      <c r="AK48" s="26">
        <f t="shared" si="49"/>
        <v>9.8179861192304969</v>
      </c>
      <c r="AL48" s="27">
        <f t="shared" si="50"/>
        <v>-3.2515010170636858E-6</v>
      </c>
      <c r="AM48" s="26">
        <f t="shared" si="51"/>
        <v>-4.9576104287776777E-2</v>
      </c>
      <c r="AN48" s="26">
        <f t="shared" si="9"/>
        <v>-1.3021314457069006E-7</v>
      </c>
      <c r="AO48" s="26">
        <f t="shared" si="10"/>
        <v>-9.9210557171770554E-3</v>
      </c>
      <c r="AP48" s="26">
        <f t="shared" si="27"/>
        <v>5.6760050197591578</v>
      </c>
      <c r="AQ48" s="26">
        <f t="shared" si="28"/>
        <v>-80.175623013226243</v>
      </c>
      <c r="AR48" s="25">
        <f t="shared" si="11"/>
        <v>18.562359853877492</v>
      </c>
      <c r="AS48" s="25">
        <f t="shared" si="12"/>
        <v>-26.547178687726607</v>
      </c>
      <c r="AT48" s="56">
        <f t="shared" si="29"/>
        <v>32.651461213045501</v>
      </c>
      <c r="AU48" s="57">
        <f t="shared" si="61"/>
        <v>-84.02134878976841</v>
      </c>
      <c r="AV48" s="26">
        <f t="shared" si="52"/>
        <v>3.297999935612179E-13</v>
      </c>
      <c r="AW48" s="26">
        <f t="shared" si="53"/>
        <v>1.5780568051506222E-5</v>
      </c>
      <c r="AX48" s="27">
        <f t="shared" si="54"/>
        <v>-3.2979999356123047E-13</v>
      </c>
      <c r="AY48" s="26">
        <f t="shared" si="55"/>
        <v>-1.5780568051506222E-5</v>
      </c>
      <c r="AZ48" s="28">
        <f t="shared" si="62"/>
        <v>-1.2571287385602044E-26</v>
      </c>
      <c r="BA48" s="29">
        <f t="shared" si="63"/>
        <v>0</v>
      </c>
      <c r="BB48" s="5">
        <f t="shared" si="32"/>
        <v>32.651454705849069</v>
      </c>
      <c r="BC48" s="5">
        <f t="shared" si="33"/>
        <v>-84.095410860268302</v>
      </c>
      <c r="BD48" s="5">
        <f t="shared" si="64"/>
        <v>95.904589139731698</v>
      </c>
      <c r="BE48" s="31"/>
      <c r="BF48" s="40">
        <f t="shared" si="65"/>
        <v>33</v>
      </c>
      <c r="BG48" s="40">
        <f t="shared" si="66"/>
        <v>-84</v>
      </c>
      <c r="BH48" s="40">
        <f t="shared" si="67"/>
        <v>96</v>
      </c>
      <c r="BL48" s="26">
        <f t="shared" si="17"/>
        <v>-2.0809613942632591E-8</v>
      </c>
      <c r="BM48" s="26">
        <f t="shared" si="18"/>
        <v>-3.9660893264723343E-3</v>
      </c>
      <c r="BO48" s="238" t="str">
        <f t="shared" si="38"/>
        <v>275.422870333817i</v>
      </c>
      <c r="BP48" s="238" t="str">
        <f t="shared" si="39"/>
        <v>0.999998504867342-0.00122340444510376i</v>
      </c>
      <c r="BQ48" s="238">
        <f t="shared" si="40"/>
        <v>-6.4863868187635762E-6</v>
      </c>
      <c r="BR48" s="238">
        <f t="shared" si="41"/>
        <v>-7.0095981173426414E-2</v>
      </c>
    </row>
    <row r="49" spans="1:70" x14ac:dyDescent="0.35">
      <c r="V49" s="24">
        <v>1.45</v>
      </c>
      <c r="W49" s="30">
        <f t="shared" si="56"/>
        <v>281.83829312644548</v>
      </c>
      <c r="X49" s="25">
        <f t="shared" si="20"/>
        <v>26.994438391274116</v>
      </c>
      <c r="Y49" s="26">
        <f t="shared" si="42"/>
        <v>-1.9879824979462179E-2</v>
      </c>
      <c r="Z49" s="26">
        <f t="shared" si="43"/>
        <v>-3.8749943821617392</v>
      </c>
      <c r="AA49" s="26">
        <f t="shared" si="44"/>
        <v>5.0641428467601843E-6</v>
      </c>
      <c r="AB49" s="26">
        <f t="shared" si="45"/>
        <v>-6.1870469019256844E-2</v>
      </c>
      <c r="AC49" s="26">
        <f t="shared" si="57"/>
        <v>4.4125445478195858E-9</v>
      </c>
      <c r="AD49" s="26">
        <f t="shared" si="46"/>
        <v>1.8263121388408402E-3</v>
      </c>
      <c r="AE49" s="26">
        <f t="shared" si="58"/>
        <v>26.974563634850046</v>
      </c>
      <c r="AF49" s="26">
        <f t="shared" si="59"/>
        <v>-3.9350385390421549</v>
      </c>
      <c r="AG49" s="26">
        <f t="shared" si="5"/>
        <v>64.334182199278899</v>
      </c>
      <c r="AH49" s="26">
        <f t="shared" si="47"/>
        <v>-58.986324173703871</v>
      </c>
      <c r="AI49" s="26">
        <f t="shared" si="48"/>
        <v>-89.935611765787101</v>
      </c>
      <c r="AJ49" s="26">
        <f t="shared" si="60"/>
        <v>0.13409787690168615</v>
      </c>
      <c r="AK49" s="26">
        <f t="shared" si="49"/>
        <v>10.042073017422997</v>
      </c>
      <c r="AL49" s="27">
        <f t="shared" si="50"/>
        <v>-3.4047394778646145E-6</v>
      </c>
      <c r="AM49" s="26">
        <f t="shared" si="51"/>
        <v>-5.0730879505591214E-2</v>
      </c>
      <c r="AN49" s="26">
        <f t="shared" si="9"/>
        <v>-1.3634990093802904E-7</v>
      </c>
      <c r="AO49" s="26">
        <f t="shared" si="10"/>
        <v>-1.0152146786632399E-2</v>
      </c>
      <c r="AP49" s="26">
        <f t="shared" si="27"/>
        <v>5.4819523613873358</v>
      </c>
      <c r="AQ49" s="26">
        <f t="shared" si="28"/>
        <v>-79.954421774656339</v>
      </c>
      <c r="AR49" s="25">
        <f t="shared" si="11"/>
        <v>18.562359853877492</v>
      </c>
      <c r="AS49" s="25">
        <f t="shared" si="12"/>
        <v>-26.547178687726607</v>
      </c>
      <c r="AT49" s="56">
        <f t="shared" si="29"/>
        <v>32.456515996237385</v>
      </c>
      <c r="AU49" s="57">
        <f t="shared" si="61"/>
        <v>-83.889460313698493</v>
      </c>
      <c r="AV49" s="26">
        <f t="shared" si="52"/>
        <v>3.4522923302606991E-13</v>
      </c>
      <c r="AW49" s="26">
        <f t="shared" si="53"/>
        <v>1.6148144701315859E-5</v>
      </c>
      <c r="AX49" s="27">
        <f t="shared" si="54"/>
        <v>-3.4522923302608369E-13</v>
      </c>
      <c r="AY49" s="26">
        <f t="shared" si="55"/>
        <v>-1.6148144701315859E-5</v>
      </c>
      <c r="AZ49" s="28">
        <f t="shared" si="62"/>
        <v>-1.3782977736021518E-26</v>
      </c>
      <c r="BA49" s="29">
        <f t="shared" si="63"/>
        <v>0</v>
      </c>
      <c r="BB49" s="5">
        <f t="shared" si="32"/>
        <v>32.456509182366474</v>
      </c>
      <c r="BC49" s="5">
        <f t="shared" si="33"/>
        <v>-83.965247509753368</v>
      </c>
      <c r="BD49" s="5">
        <f t="shared" si="64"/>
        <v>96.034752490246632</v>
      </c>
      <c r="BE49" s="41"/>
      <c r="BF49" s="40">
        <f t="shared" si="65"/>
        <v>32</v>
      </c>
      <c r="BG49" s="40">
        <f t="shared" si="66"/>
        <v>-84</v>
      </c>
      <c r="BH49" s="40">
        <f t="shared" si="67"/>
        <v>96</v>
      </c>
      <c r="BL49" s="26">
        <f t="shared" si="17"/>
        <v>-2.1790340764487073E-8</v>
      </c>
      <c r="BM49" s="26">
        <f t="shared" si="18"/>
        <v>-4.0584714142331418E-3</v>
      </c>
      <c r="BO49" s="238" t="str">
        <f t="shared" si="38"/>
        <v>281.838293126445i</v>
      </c>
      <c r="BP49" s="238" t="str">
        <f t="shared" si="39"/>
        <v>0.999998434404021-0.00125190110728025i</v>
      </c>
      <c r="BQ49" s="238">
        <f t="shared" si="40"/>
        <v>-6.7920805700409458E-6</v>
      </c>
      <c r="BR49" s="238">
        <f t="shared" si="41"/>
        <v>-7.1728724640638869E-2</v>
      </c>
    </row>
    <row r="50" spans="1:70" x14ac:dyDescent="0.35">
      <c r="V50" s="24">
        <v>1.46</v>
      </c>
      <c r="W50" s="32">
        <f t="shared" si="56"/>
        <v>288.40315031266067</v>
      </c>
      <c r="X50" s="25">
        <f t="shared" si="20"/>
        <v>26.994438391274116</v>
      </c>
      <c r="Y50" s="26">
        <f t="shared" si="42"/>
        <v>-2.0814490604289491E-2</v>
      </c>
      <c r="Z50" s="26">
        <f t="shared" si="43"/>
        <v>-3.9649699685549353</v>
      </c>
      <c r="AA50" s="26">
        <f t="shared" si="44"/>
        <v>5.3028083983576195E-6</v>
      </c>
      <c r="AB50" s="26">
        <f t="shared" si="45"/>
        <v>-6.3311616216770297E-2</v>
      </c>
      <c r="AC50" s="26">
        <f t="shared" si="57"/>
        <v>4.6204998372187359E-9</v>
      </c>
      <c r="AD50" s="26">
        <f t="shared" si="46"/>
        <v>1.8688524133632781E-3</v>
      </c>
      <c r="AE50" s="26">
        <f t="shared" si="58"/>
        <v>26.973629208098721</v>
      </c>
      <c r="AF50" s="26">
        <f t="shared" si="59"/>
        <v>-4.0264127323583425</v>
      </c>
      <c r="AG50" s="26">
        <f t="shared" si="5"/>
        <v>64.334182199278899</v>
      </c>
      <c r="AH50" s="26">
        <f t="shared" si="47"/>
        <v>-59.186323926852261</v>
      </c>
      <c r="AI50" s="26">
        <f t="shared" si="48"/>
        <v>-89.937077419743375</v>
      </c>
      <c r="AJ50" s="26">
        <f t="shared" si="60"/>
        <v>0.14031668768265759</v>
      </c>
      <c r="AK50" s="26">
        <f t="shared" si="49"/>
        <v>10.271058638138944</v>
      </c>
      <c r="AL50" s="27">
        <f t="shared" si="50"/>
        <v>-3.5651998409436913E-6</v>
      </c>
      <c r="AM50" s="26">
        <f t="shared" si="51"/>
        <v>-5.1912552850966749E-2</v>
      </c>
      <c r="AN50" s="26">
        <f t="shared" si="9"/>
        <v>-1.4277587262225681E-7</v>
      </c>
      <c r="AO50" s="26">
        <f t="shared" si="10"/>
        <v>-1.038862065824272E-2</v>
      </c>
      <c r="AP50" s="26">
        <f t="shared" si="27"/>
        <v>5.2881712521335826</v>
      </c>
      <c r="AQ50" s="26">
        <f t="shared" si="28"/>
        <v>-79.728319955113648</v>
      </c>
      <c r="AR50" s="25">
        <f t="shared" si="11"/>
        <v>18.562359853877492</v>
      </c>
      <c r="AS50" s="25">
        <f t="shared" si="12"/>
        <v>-26.547178687726607</v>
      </c>
      <c r="AT50" s="56">
        <f t="shared" si="29"/>
        <v>32.261800460232301</v>
      </c>
      <c r="AU50" s="57">
        <f t="shared" si="61"/>
        <v>-83.754732687471986</v>
      </c>
      <c r="AV50" s="26">
        <f t="shared" si="52"/>
        <v>3.6258712742402843E-13</v>
      </c>
      <c r="AW50" s="26">
        <f t="shared" si="53"/>
        <v>1.6524283311192086E-5</v>
      </c>
      <c r="AX50" s="27">
        <f t="shared" si="54"/>
        <v>-3.6258712742404353E-13</v>
      </c>
      <c r="AY50" s="26">
        <f t="shared" si="55"/>
        <v>-1.6524283311192086E-5</v>
      </c>
      <c r="AZ50" s="28">
        <f t="shared" si="62"/>
        <v>-1.5095642282309282E-26</v>
      </c>
      <c r="BA50" s="29">
        <f t="shared" si="63"/>
        <v>0</v>
      </c>
      <c r="BB50" s="5">
        <f t="shared" si="32"/>
        <v>32.261793325233803</v>
      </c>
      <c r="BC50" s="5">
        <f t="shared" si="33"/>
        <v>-83.832285192297803</v>
      </c>
      <c r="BD50" s="5">
        <f t="shared" si="64"/>
        <v>96.167714807702197</v>
      </c>
      <c r="BE50" s="31"/>
      <c r="BF50" s="40">
        <f t="shared" si="65"/>
        <v>32</v>
      </c>
      <c r="BG50" s="40">
        <f t="shared" si="66"/>
        <v>-84</v>
      </c>
      <c r="BH50" s="40">
        <f t="shared" si="67"/>
        <v>96</v>
      </c>
      <c r="BL50" s="26">
        <f t="shared" si="17"/>
        <v>-2.281728780204548E-8</v>
      </c>
      <c r="BM50" s="26">
        <f t="shared" si="18"/>
        <v>-4.1530053572291902E-3</v>
      </c>
      <c r="BO50" s="238" t="str">
        <f t="shared" si="38"/>
        <v>288.403150312661i</v>
      </c>
      <c r="BP50" s="238" t="str">
        <f t="shared" si="39"/>
        <v>0.999998360619876-0.00128106153568661i</v>
      </c>
      <c r="BQ50" s="238">
        <f t="shared" si="40"/>
        <v>-7.1121812100967842E-6</v>
      </c>
      <c r="BR50" s="238">
        <f t="shared" si="41"/>
        <v>-7.3399499468593588E-2</v>
      </c>
    </row>
    <row r="51" spans="1:70" x14ac:dyDescent="0.35">
      <c r="V51" s="24">
        <v>1.47</v>
      </c>
      <c r="W51" s="30">
        <f t="shared" si="56"/>
        <v>295.12092266663865</v>
      </c>
      <c r="X51" s="25">
        <f t="shared" si="20"/>
        <v>26.994438391274116</v>
      </c>
      <c r="Y51" s="26">
        <f t="shared" si="42"/>
        <v>-2.179299011345899E-2</v>
      </c>
      <c r="Z51" s="26">
        <f t="shared" si="43"/>
        <v>-4.0570210798251356</v>
      </c>
      <c r="AA51" s="26">
        <f t="shared" si="44"/>
        <v>5.5527219000000801E-6</v>
      </c>
      <c r="AB51" s="26">
        <f t="shared" si="45"/>
        <v>-6.478633196188581E-2</v>
      </c>
      <c r="AC51" s="26">
        <f t="shared" si="57"/>
        <v>4.8382584796324324E-9</v>
      </c>
      <c r="AD51" s="26">
        <f t="shared" si="46"/>
        <v>1.9123835781696549E-3</v>
      </c>
      <c r="AE51" s="26">
        <f t="shared" si="58"/>
        <v>26.972650958720816</v>
      </c>
      <c r="AF51" s="26">
        <f t="shared" si="59"/>
        <v>-4.1198950282088518</v>
      </c>
      <c r="AG51" s="26">
        <f t="shared" si="5"/>
        <v>64.334182199278899</v>
      </c>
      <c r="AH51" s="26">
        <f t="shared" si="47"/>
        <v>-59.386323691110789</v>
      </c>
      <c r="AI51" s="26">
        <f t="shared" si="48"/>
        <v>-89.938509711422043</v>
      </c>
      <c r="AJ51" s="26">
        <f t="shared" si="60"/>
        <v>0.14681905172900181</v>
      </c>
      <c r="AK51" s="26">
        <f t="shared" si="49"/>
        <v>10.505035118448951</v>
      </c>
      <c r="AL51" s="27">
        <f t="shared" si="50"/>
        <v>-3.7332224604407954E-6</v>
      </c>
      <c r="AM51" s="26">
        <f t="shared" si="51"/>
        <v>-5.3121750858729083E-2</v>
      </c>
      <c r="AN51" s="26">
        <f t="shared" si="9"/>
        <v>-1.495046923216446E-7</v>
      </c>
      <c r="AO51" s="26">
        <f t="shared" si="10"/>
        <v>-1.0630602713552612E-2</v>
      </c>
      <c r="AP51" s="26">
        <f t="shared" si="27"/>
        <v>5.0946736771699603</v>
      </c>
      <c r="AQ51" s="26">
        <f t="shared" si="28"/>
        <v>-79.497226946545368</v>
      </c>
      <c r="AR51" s="25">
        <f t="shared" si="11"/>
        <v>18.562359853877492</v>
      </c>
      <c r="AS51" s="25">
        <f t="shared" si="12"/>
        <v>-26.547178687726607</v>
      </c>
      <c r="AT51" s="56">
        <f t="shared" si="29"/>
        <v>32.067324635890778</v>
      </c>
      <c r="AU51" s="57">
        <f t="shared" si="61"/>
        <v>-83.617121974754212</v>
      </c>
      <c r="AV51" s="26">
        <f t="shared" si="52"/>
        <v>3.7801636688888034E-13</v>
      </c>
      <c r="AW51" s="26">
        <f t="shared" si="53"/>
        <v>1.6909183314804658E-5</v>
      </c>
      <c r="AX51" s="27">
        <f t="shared" si="54"/>
        <v>-3.7801636688889675E-13</v>
      </c>
      <c r="AY51" s="26">
        <f t="shared" si="55"/>
        <v>-1.6909183314804658E-5</v>
      </c>
      <c r="AZ51" s="28">
        <f t="shared" si="62"/>
        <v>-1.6408306828597046E-26</v>
      </c>
      <c r="BA51" s="29">
        <f t="shared" si="63"/>
        <v>0</v>
      </c>
      <c r="BB51" s="5">
        <f t="shared" si="32"/>
        <v>32.067317164630445</v>
      </c>
      <c r="BC51" s="5">
        <f t="shared" si="33"/>
        <v>-83.696480907545705</v>
      </c>
      <c r="BD51" s="5">
        <f t="shared" si="64"/>
        <v>96.303519092454295</v>
      </c>
      <c r="BE51" s="41"/>
      <c r="BF51" s="40">
        <f t="shared" si="65"/>
        <v>32</v>
      </c>
      <c r="BG51" s="40">
        <f t="shared" si="66"/>
        <v>-84</v>
      </c>
      <c r="BH51" s="40">
        <f t="shared" si="67"/>
        <v>96</v>
      </c>
      <c r="BL51" s="26">
        <f t="shared" si="17"/>
        <v>-2.3892634435404614E-8</v>
      </c>
      <c r="BM51" s="26">
        <f t="shared" si="18"/>
        <v>-4.2497412786063043E-3</v>
      </c>
      <c r="BO51" s="238" t="str">
        <f t="shared" si="38"/>
        <v>295.120922666639i</v>
      </c>
      <c r="BP51" s="238" t="str">
        <f t="shared" si="39"/>
        <v>0.999998283358403-0.00131090119097378i</v>
      </c>
      <c r="BQ51" s="238">
        <f t="shared" si="40"/>
        <v>-7.4473676999670354E-6</v>
      </c>
      <c r="BR51" s="238">
        <f t="shared" si="41"/>
        <v>-7.5109191512883575E-2</v>
      </c>
    </row>
    <row r="52" spans="1:70" x14ac:dyDescent="0.35">
      <c r="V52" s="24">
        <v>1.48</v>
      </c>
      <c r="W52" s="32">
        <f t="shared" si="56"/>
        <v>301.99517204020162</v>
      </c>
      <c r="X52" s="25">
        <f t="shared" si="20"/>
        <v>26.994438391274116</v>
      </c>
      <c r="Y52" s="26">
        <f t="shared" si="42"/>
        <v>-2.2817368645021513E-2</v>
      </c>
      <c r="Z52" s="26">
        <f t="shared" si="43"/>
        <v>-4.15119462084263</v>
      </c>
      <c r="AA52" s="26">
        <f t="shared" si="44"/>
        <v>5.8144134450275135E-6</v>
      </c>
      <c r="AB52" s="26">
        <f t="shared" si="45"/>
        <v>-6.6295398160591379E-2</v>
      </c>
      <c r="AC52" s="26">
        <f t="shared" si="57"/>
        <v>5.0662775662788181E-9</v>
      </c>
      <c r="AD52" s="26">
        <f t="shared" si="46"/>
        <v>1.9569287140595525E-3</v>
      </c>
      <c r="AE52" s="26">
        <f t="shared" si="58"/>
        <v>26.971626842108815</v>
      </c>
      <c r="AF52" s="26">
        <f t="shared" si="59"/>
        <v>-4.2155330902891626</v>
      </c>
      <c r="AG52" s="26">
        <f t="shared" si="5"/>
        <v>64.334182199278899</v>
      </c>
      <c r="AH52" s="26">
        <f t="shared" si="47"/>
        <v>-59.586323465979419</v>
      </c>
      <c r="AI52" s="26">
        <f t="shared" si="48"/>
        <v>-89.939909400235976</v>
      </c>
      <c r="AJ52" s="26">
        <f t="shared" si="60"/>
        <v>0.15361744429702798</v>
      </c>
      <c r="AK52" s="26">
        <f t="shared" si="49"/>
        <v>10.74409528559605</v>
      </c>
      <c r="AL52" s="27">
        <f t="shared" si="50"/>
        <v>-3.9091637350289237E-6</v>
      </c>
      <c r="AM52" s="26">
        <f t="shared" si="51"/>
        <v>-5.4359114657356454E-2</v>
      </c>
      <c r="AN52" s="26">
        <f t="shared" si="9"/>
        <v>-1.5655063208365848E-7</v>
      </c>
      <c r="AO52" s="26">
        <f t="shared" si="10"/>
        <v>-1.0878221254616259E-2</v>
      </c>
      <c r="AP52" s="26">
        <f t="shared" si="27"/>
        <v>4.9014721118821418</v>
      </c>
      <c r="AQ52" s="26">
        <f t="shared" si="28"/>
        <v>-79.261051450551903</v>
      </c>
      <c r="AR52" s="25">
        <f t="shared" si="11"/>
        <v>18.562359853877492</v>
      </c>
      <c r="AS52" s="25">
        <f t="shared" si="12"/>
        <v>-26.547178687726607</v>
      </c>
      <c r="AT52" s="56">
        <f t="shared" si="29"/>
        <v>31.873098953990958</v>
      </c>
      <c r="AU52" s="57">
        <f t="shared" si="61"/>
        <v>-83.47658454084106</v>
      </c>
      <c r="AV52" s="26">
        <f t="shared" si="52"/>
        <v>3.9730291621994516E-13</v>
      </c>
      <c r="AW52" s="26">
        <f t="shared" si="53"/>
        <v>1.7303048791230228E-5</v>
      </c>
      <c r="AX52" s="27">
        <f t="shared" si="54"/>
        <v>-3.9730291621996334E-13</v>
      </c>
      <c r="AY52" s="26">
        <f t="shared" si="55"/>
        <v>-1.7303048791230228E-5</v>
      </c>
      <c r="AZ52" s="28">
        <f t="shared" si="62"/>
        <v>-1.8175355256292112E-26</v>
      </c>
      <c r="BA52" s="29">
        <f t="shared" si="63"/>
        <v>0</v>
      </c>
      <c r="BB52" s="5">
        <f t="shared" si="32"/>
        <v>31.873091130621294</v>
      </c>
      <c r="BC52" s="5">
        <f t="shared" si="33"/>
        <v>-83.557791978572808</v>
      </c>
      <c r="BD52" s="5">
        <f t="shared" si="64"/>
        <v>96.442208021427192</v>
      </c>
      <c r="BE52" s="31"/>
      <c r="BF52" s="40">
        <f t="shared" si="65"/>
        <v>32</v>
      </c>
      <c r="BG52" s="40">
        <f t="shared" si="66"/>
        <v>-84</v>
      </c>
      <c r="BH52" s="40">
        <f t="shared" si="67"/>
        <v>96</v>
      </c>
      <c r="BL52" s="26">
        <f t="shared" si="17"/>
        <v>-2.5018658406065012E-8</v>
      </c>
      <c r="BM52" s="26">
        <f t="shared" si="18"/>
        <v>-4.3487304690282402E-3</v>
      </c>
      <c r="BO52" s="238" t="str">
        <f t="shared" si="38"/>
        <v>301.995172040202i</v>
      </c>
      <c r="BP52" s="238" t="str">
        <f t="shared" si="39"/>
        <v>0.999998202455723-0.00134143589388528i</v>
      </c>
      <c r="BQ52" s="238">
        <f t="shared" si="40"/>
        <v>-7.7983510049974358E-6</v>
      </c>
      <c r="BR52" s="238">
        <f t="shared" si="41"/>
        <v>-7.6858707262713946E-2</v>
      </c>
    </row>
    <row r="53" spans="1:70" x14ac:dyDescent="0.35">
      <c r="V53" s="24">
        <v>1.49</v>
      </c>
      <c r="W53" s="30">
        <f t="shared" si="56"/>
        <v>309.0295432513592</v>
      </c>
      <c r="X53" s="25">
        <f t="shared" si="20"/>
        <v>26.994438391274116</v>
      </c>
      <c r="Y53" s="26">
        <f t="shared" si="42"/>
        <v>-2.3889765741053684E-2</v>
      </c>
      <c r="Z53" s="26">
        <f t="shared" si="43"/>
        <v>-4.2475384872096091</v>
      </c>
      <c r="AA53" s="26">
        <f t="shared" si="44"/>
        <v>6.088438118162585E-6</v>
      </c>
      <c r="AB53" s="26">
        <f t="shared" si="45"/>
        <v>-6.7839614931380937E-2</v>
      </c>
      <c r="AC53" s="26">
        <f t="shared" si="57"/>
        <v>5.3050450468548629E-9</v>
      </c>
      <c r="AD53" s="26">
        <f t="shared" si="46"/>
        <v>2.0025114394534305E-3</v>
      </c>
      <c r="AE53" s="26">
        <f t="shared" si="58"/>
        <v>26.970554719276226</v>
      </c>
      <c r="AF53" s="26">
        <f t="shared" si="59"/>
        <v>-4.3133755907015363</v>
      </c>
      <c r="AG53" s="26">
        <f t="shared" si="5"/>
        <v>64.334182199278899</v>
      </c>
      <c r="AH53" s="26">
        <f t="shared" si="47"/>
        <v>-59.786323250980622</v>
      </c>
      <c r="AI53" s="26">
        <f t="shared" si="48"/>
        <v>-89.941277228312003</v>
      </c>
      <c r="AJ53" s="26">
        <f t="shared" si="60"/>
        <v>0.16072484735935591</v>
      </c>
      <c r="AK53" s="26">
        <f t="shared" si="49"/>
        <v>10.988332582187274</v>
      </c>
      <c r="AL53" s="27">
        <f t="shared" si="50"/>
        <v>-4.0933968600946997E-6</v>
      </c>
      <c r="AM53" s="26">
        <f t="shared" si="51"/>
        <v>-5.5625300308893982E-2</v>
      </c>
      <c r="AN53" s="26">
        <f t="shared" si="9"/>
        <v>-1.6392863609210137E-7</v>
      </c>
      <c r="AO53" s="26">
        <f t="shared" si="10"/>
        <v>-1.1131607572024737E-2</v>
      </c>
      <c r="AP53" s="26">
        <f t="shared" si="27"/>
        <v>4.7085795383321374</v>
      </c>
      <c r="AQ53" s="26">
        <f t="shared" si="28"/>
        <v>-79.01970155400565</v>
      </c>
      <c r="AR53" s="25">
        <f t="shared" si="11"/>
        <v>18.562359853877492</v>
      </c>
      <c r="AS53" s="25">
        <f t="shared" si="12"/>
        <v>-26.547178687726607</v>
      </c>
      <c r="AT53" s="56">
        <f t="shared" si="29"/>
        <v>31.679134257608364</v>
      </c>
      <c r="AU53" s="57">
        <f t="shared" si="61"/>
        <v>-83.33307714470719</v>
      </c>
      <c r="AV53" s="26">
        <f t="shared" si="52"/>
        <v>4.1466081061790353E-13</v>
      </c>
      <c r="AW53" s="26">
        <f t="shared" si="53"/>
        <v>1.7706088573157848E-5</v>
      </c>
      <c r="AX53" s="27">
        <f t="shared" si="54"/>
        <v>-4.1466081061792337E-13</v>
      </c>
      <c r="AY53" s="26">
        <f t="shared" si="55"/>
        <v>-1.7706088573157848E-5</v>
      </c>
      <c r="AZ53" s="28">
        <f t="shared" si="62"/>
        <v>-1.9841429488118889E-26</v>
      </c>
      <c r="BA53" s="29">
        <f t="shared" si="63"/>
        <v>0</v>
      </c>
      <c r="BB53" s="5">
        <f t="shared" si="32"/>
        <v>31.679126065534998</v>
      </c>
      <c r="BC53" s="5">
        <f t="shared" si="33"/>
        <v>-83.416176144442545</v>
      </c>
      <c r="BD53" s="5">
        <f t="shared" si="64"/>
        <v>96.583823855557455</v>
      </c>
      <c r="BE53" s="41"/>
      <c r="BF53" s="40">
        <f t="shared" si="65"/>
        <v>32</v>
      </c>
      <c r="BG53" s="40">
        <f t="shared" si="66"/>
        <v>-83</v>
      </c>
      <c r="BH53" s="40">
        <f t="shared" si="67"/>
        <v>97</v>
      </c>
      <c r="BL53" s="26">
        <f t="shared" si="17"/>
        <v>-2.6197751246170645E-8</v>
      </c>
      <c r="BM53" s="26">
        <f t="shared" si="18"/>
        <v>-4.4500254138716763E-3</v>
      </c>
      <c r="BO53" s="238" t="str">
        <f t="shared" si="38"/>
        <v>309.029543251359i</v>
      </c>
      <c r="BP53" s="238" t="str">
        <f t="shared" si="39"/>
        <v>0.999998117740231-0.00137268183364254i</v>
      </c>
      <c r="BQ53" s="238">
        <f t="shared" si="40"/>
        <v>-8.1658756156081936E-6</v>
      </c>
      <c r="BR53" s="238">
        <f t="shared" si="41"/>
        <v>-7.8648974321476647E-2</v>
      </c>
    </row>
    <row r="54" spans="1:70" x14ac:dyDescent="0.35">
      <c r="V54" s="24">
        <v>1.5</v>
      </c>
      <c r="W54" s="32">
        <f t="shared" si="56"/>
        <v>316.22776601683802</v>
      </c>
      <c r="X54" s="25">
        <f t="shared" si="20"/>
        <v>26.994438391274116</v>
      </c>
      <c r="Y54" s="26">
        <f t="shared" si="42"/>
        <v>-2.5012419608027407E-2</v>
      </c>
      <c r="Z54" s="26">
        <f t="shared" si="43"/>
        <v>-4.3461015811985222</v>
      </c>
      <c r="AA54" s="26">
        <f t="shared" si="44"/>
        <v>6.3753771546199611E-6</v>
      </c>
      <c r="AB54" s="26">
        <f t="shared" si="45"/>
        <v>-6.94198010294476E-2</v>
      </c>
      <c r="AC54" s="26">
        <f t="shared" si="57"/>
        <v>5.5550643002968989E-9</v>
      </c>
      <c r="AD54" s="26">
        <f t="shared" si="46"/>
        <v>2.0491559229154181E-3</v>
      </c>
      <c r="AE54" s="26">
        <f t="shared" si="58"/>
        <v>26.969432352598307</v>
      </c>
      <c r="AF54" s="26">
        <f t="shared" si="59"/>
        <v>-4.4134722263050552</v>
      </c>
      <c r="AG54" s="26">
        <f t="shared" si="5"/>
        <v>64.334182199278899</v>
      </c>
      <c r="AH54" s="26">
        <f t="shared" si="47"/>
        <v>-59.986323045658345</v>
      </c>
      <c r="AI54" s="26">
        <f t="shared" si="48"/>
        <v>-89.942613920884455</v>
      </c>
      <c r="AJ54" s="26">
        <f t="shared" si="60"/>
        <v>0.16815476627912446</v>
      </c>
      <c r="AK54" s="26">
        <f t="shared" si="49"/>
        <v>11.237840984624157</v>
      </c>
      <c r="AL54" s="27">
        <f t="shared" si="50"/>
        <v>-4.2863126155994914E-6</v>
      </c>
      <c r="AM54" s="26">
        <f t="shared" si="51"/>
        <v>-5.6920979156784214E-2</v>
      </c>
      <c r="AN54" s="26">
        <f t="shared" si="9"/>
        <v>-1.716543544185834E-7</v>
      </c>
      <c r="AO54" s="26">
        <f t="shared" si="10"/>
        <v>-1.1390896014517824E-2</v>
      </c>
      <c r="AP54" s="26">
        <f t="shared" si="27"/>
        <v>4.5160094619327076</v>
      </c>
      <c r="AQ54" s="26">
        <f t="shared" si="28"/>
        <v>-78.773084811431602</v>
      </c>
      <c r="AR54" s="25">
        <f t="shared" si="11"/>
        <v>18.562359853877492</v>
      </c>
      <c r="AS54" s="25">
        <f t="shared" si="12"/>
        <v>-26.547178687726607</v>
      </c>
      <c r="AT54" s="56">
        <f t="shared" si="29"/>
        <v>31.485441814531015</v>
      </c>
      <c r="AU54" s="57">
        <f t="shared" si="61"/>
        <v>-83.186557037736662</v>
      </c>
      <c r="AV54" s="26">
        <f t="shared" si="52"/>
        <v>4.339473599489684E-13</v>
      </c>
      <c r="AW54" s="26">
        <f t="shared" si="53"/>
        <v>1.8118516357614735E-5</v>
      </c>
      <c r="AX54" s="27">
        <f t="shared" si="54"/>
        <v>-4.3394735994899001E-13</v>
      </c>
      <c r="AY54" s="26">
        <f t="shared" si="55"/>
        <v>-1.8118516357614735E-5</v>
      </c>
      <c r="AZ54" s="28">
        <f t="shared" si="62"/>
        <v>-2.1608477915813955E-26</v>
      </c>
      <c r="BA54" s="29">
        <f t="shared" si="63"/>
        <v>0</v>
      </c>
      <c r="BB54" s="5">
        <f t="shared" si="32"/>
        <v>31.485433236377496</v>
      </c>
      <c r="BC54" s="5">
        <f t="shared" si="33"/>
        <v>-83.271591659456234</v>
      </c>
      <c r="BD54" s="5">
        <f t="shared" si="64"/>
        <v>96.728408340543766</v>
      </c>
      <c r="BE54" s="31"/>
      <c r="BF54" s="40">
        <f t="shared" si="65"/>
        <v>31</v>
      </c>
      <c r="BG54" s="40">
        <f t="shared" si="66"/>
        <v>-83</v>
      </c>
      <c r="BH54" s="40">
        <f t="shared" si="67"/>
        <v>97</v>
      </c>
      <c r="BL54" s="26">
        <f t="shared" si="17"/>
        <v>-2.7432414421199269E-8</v>
      </c>
      <c r="BM54" s="26">
        <f t="shared" si="18"/>
        <v>-4.5536798210546233E-3</v>
      </c>
      <c r="BO54" s="238" t="str">
        <f t="shared" si="38"/>
        <v>316.227766016838i</v>
      </c>
      <c r="BP54" s="238" t="str">
        <f t="shared" si="39"/>
        <v>0.999998029032235-0.00140465557652543i</v>
      </c>
      <c r="BQ54" s="238">
        <f t="shared" si="40"/>
        <v>-8.5507211047050224E-6</v>
      </c>
      <c r="BR54" s="238">
        <f t="shared" si="41"/>
        <v>-8.0480941898518607E-2</v>
      </c>
    </row>
    <row r="55" spans="1:70" x14ac:dyDescent="0.35">
      <c r="V55" s="24">
        <v>1.51</v>
      </c>
      <c r="W55" s="30">
        <f t="shared" si="56"/>
        <v>323.59365692962831</v>
      </c>
      <c r="X55" s="25">
        <f t="shared" si="20"/>
        <v>26.994438391274116</v>
      </c>
      <c r="Y55" s="26">
        <f t="shared" si="42"/>
        <v>-2.6187671560097721E-2</v>
      </c>
      <c r="Z55" s="26">
        <f t="shared" si="43"/>
        <v>-4.4469338275684507</v>
      </c>
      <c r="AA55" s="26">
        <f t="shared" si="44"/>
        <v>6.6758391917898151E-6</v>
      </c>
      <c r="AB55" s="26">
        <f t="shared" si="45"/>
        <v>-7.1036794280755863E-2</v>
      </c>
      <c r="AC55" s="26">
        <f t="shared" si="57"/>
        <v>5.8168657067102036E-9</v>
      </c>
      <c r="AD55" s="26">
        <f t="shared" si="46"/>
        <v>2.096886895967813E-3</v>
      </c>
      <c r="AE55" s="26">
        <f t="shared" si="58"/>
        <v>26.968257401370074</v>
      </c>
      <c r="AF55" s="26">
        <f t="shared" si="59"/>
        <v>-4.5158737349532387</v>
      </c>
      <c r="AG55" s="26">
        <f t="shared" si="5"/>
        <v>64.334182199278899</v>
      </c>
      <c r="AH55" s="26">
        <f t="shared" si="47"/>
        <v>-60.186322849577095</v>
      </c>
      <c r="AI55" s="26">
        <f t="shared" si="48"/>
        <v>-89.943920186679591</v>
      </c>
      <c r="AJ55" s="26">
        <f t="shared" si="60"/>
        <v>0.17592124666184378</v>
      </c>
      <c r="AK55" s="26">
        <f t="shared" si="49"/>
        <v>11.492714914414746</v>
      </c>
      <c r="AL55" s="27">
        <f t="shared" si="50"/>
        <v>-4.4883202011931148E-6</v>
      </c>
      <c r="AM55" s="26">
        <f t="shared" si="51"/>
        <v>-5.8246838181798884E-2</v>
      </c>
      <c r="AN55" s="26">
        <f t="shared" si="9"/>
        <v>-1.7974417484533816E-7</v>
      </c>
      <c r="AO55" s="26">
        <f t="shared" si="10"/>
        <v>-1.1656224060217317E-2</v>
      </c>
      <c r="AP55" s="26">
        <f t="shared" si="27"/>
        <v>4.3237759282992716</v>
      </c>
      <c r="AQ55" s="26">
        <f t="shared" si="28"/>
        <v>-78.521108334506863</v>
      </c>
      <c r="AR55" s="25">
        <f t="shared" si="11"/>
        <v>18.562359853877492</v>
      </c>
      <c r="AS55" s="25">
        <f t="shared" si="12"/>
        <v>-26.547178687726607</v>
      </c>
      <c r="AT55" s="56">
        <f t="shared" si="29"/>
        <v>31.292033329669344</v>
      </c>
      <c r="AU55" s="57">
        <f t="shared" si="61"/>
        <v>-83.036982069460095</v>
      </c>
      <c r="AV55" s="26">
        <f t="shared" si="52"/>
        <v>4.5516256421313963E-13</v>
      </c>
      <c r="AW55" s="26">
        <f t="shared" si="53"/>
        <v>1.8540550819271341E-5</v>
      </c>
      <c r="AX55" s="27">
        <f t="shared" si="54"/>
        <v>-4.5516256421316346E-13</v>
      </c>
      <c r="AY55" s="26">
        <f t="shared" si="55"/>
        <v>-1.8540550819271341E-5</v>
      </c>
      <c r="AZ55" s="28">
        <f t="shared" si="62"/>
        <v>-2.3829910224916325E-26</v>
      </c>
      <c r="BA55" s="29">
        <f t="shared" si="63"/>
        <v>0</v>
      </c>
      <c r="BB55" s="5">
        <f t="shared" si="32"/>
        <v>31.292024347240318</v>
      </c>
      <c r="BC55" s="5">
        <f t="shared" si="33"/>
        <v>-83.123997399421967</v>
      </c>
      <c r="BD55" s="5">
        <f t="shared" si="64"/>
        <v>96.876002600578033</v>
      </c>
      <c r="BE55" s="41"/>
      <c r="BF55" s="40">
        <f t="shared" si="65"/>
        <v>31</v>
      </c>
      <c r="BG55" s="40">
        <f t="shared" si="66"/>
        <v>-83</v>
      </c>
      <c r="BH55" s="40">
        <f t="shared" si="67"/>
        <v>97</v>
      </c>
      <c r="BL55" s="26">
        <f t="shared" si="17"/>
        <v>-2.8725263187272518E-8</v>
      </c>
      <c r="BM55" s="26">
        <f t="shared" si="18"/>
        <v>-4.6597486495130883E-3</v>
      </c>
      <c r="BO55" s="238" t="str">
        <f t="shared" si="38"/>
        <v>323.593656929628i</v>
      </c>
      <c r="BP55" s="238" t="str">
        <f t="shared" si="39"/>
        <v>0.999997936143577-0.00143737407465234i</v>
      </c>
      <c r="BQ55" s="238">
        <f t="shared" si="40"/>
        <v>-8.9537037632028421E-6</v>
      </c>
      <c r="BR55" s="238">
        <f t="shared" si="41"/>
        <v>-8.2355581312352988E-2</v>
      </c>
    </row>
    <row r="56" spans="1:70" x14ac:dyDescent="0.35">
      <c r="A56" s="259" t="s">
        <v>88</v>
      </c>
      <c r="B56" s="259"/>
      <c r="V56" s="24">
        <v>1.52</v>
      </c>
      <c r="W56" s="32">
        <f t="shared" si="56"/>
        <v>331.13112148259125</v>
      </c>
      <c r="X56" s="25">
        <f t="shared" si="20"/>
        <v>26.994438391274116</v>
      </c>
      <c r="Y56" s="26">
        <f t="shared" si="42"/>
        <v>-2.7417970652248488E-2</v>
      </c>
      <c r="Z56" s="26">
        <f t="shared" si="43"/>
        <v>-4.5500861892233893</v>
      </c>
      <c r="AA56" s="26">
        <f t="shared" si="44"/>
        <v>6.990461545992571E-6</v>
      </c>
      <c r="AB56" s="26">
        <f t="shared" si="45"/>
        <v>-7.2691452026221987E-2</v>
      </c>
      <c r="AC56" s="26">
        <f t="shared" si="57"/>
        <v>6.0910066473689893E-9</v>
      </c>
      <c r="AD56" s="26">
        <f t="shared" si="46"/>
        <v>2.1457296662040584E-3</v>
      </c>
      <c r="AE56" s="26">
        <f t="shared" si="58"/>
        <v>26.967027417174421</v>
      </c>
      <c r="AF56" s="26">
        <f t="shared" si="59"/>
        <v>-4.6206319115834065</v>
      </c>
      <c r="AG56" s="26">
        <f t="shared" si="5"/>
        <v>64.334182199278899</v>
      </c>
      <c r="AH56" s="26">
        <f t="shared" si="47"/>
        <v>-60.38632266232095</v>
      </c>
      <c r="AI56" s="26">
        <f t="shared" si="48"/>
        <v>-89.945196718291385</v>
      </c>
      <c r="AJ56" s="26">
        <f t="shared" si="60"/>
        <v>0.18403889134637746</v>
      </c>
      <c r="AK56" s="26">
        <f t="shared" si="49"/>
        <v>11.753049142002713</v>
      </c>
      <c r="AL56" s="27">
        <f t="shared" si="50"/>
        <v>-4.6998481002579477E-6</v>
      </c>
      <c r="AM56" s="26">
        <f t="shared" si="51"/>
        <v>-5.9603580366259762E-2</v>
      </c>
      <c r="AN56" s="26">
        <f t="shared" si="9"/>
        <v>-1.8821525565236714E-7</v>
      </c>
      <c r="AO56" s="26">
        <f t="shared" si="10"/>
        <v>-1.1927732389519535E-2</v>
      </c>
      <c r="AP56" s="26">
        <f t="shared" si="27"/>
        <v>4.1318935402409709</v>
      </c>
      <c r="AQ56" s="26">
        <f t="shared" si="28"/>
        <v>-78.263678889044456</v>
      </c>
      <c r="AR56" s="25">
        <f t="shared" si="11"/>
        <v>18.562359853877492</v>
      </c>
      <c r="AS56" s="25">
        <f t="shared" si="12"/>
        <v>-26.547178687726607</v>
      </c>
      <c r="AT56" s="56">
        <f t="shared" si="29"/>
        <v>31.098920957415391</v>
      </c>
      <c r="AU56" s="57">
        <f t="shared" si="61"/>
        <v>-82.884310800627858</v>
      </c>
      <c r="AV56" s="26">
        <f t="shared" si="52"/>
        <v>4.7637776847731076E-13</v>
      </c>
      <c r="AW56" s="26">
        <f t="shared" si="53"/>
        <v>1.8972415726385531E-5</v>
      </c>
      <c r="AX56" s="27">
        <f t="shared" si="54"/>
        <v>-4.7637776847733692E-13</v>
      </c>
      <c r="AY56" s="26">
        <f t="shared" si="55"/>
        <v>-1.8972415726385531E-5</v>
      </c>
      <c r="AZ56" s="28">
        <f t="shared" si="62"/>
        <v>-2.6152316729886983E-26</v>
      </c>
      <c r="BA56" s="29">
        <f t="shared" si="63"/>
        <v>0</v>
      </c>
      <c r="BB56" s="5">
        <f t="shared" si="32"/>
        <v>31.098911551657995</v>
      </c>
      <c r="BC56" s="5">
        <f t="shared" si="33"/>
        <v>-82.973352975271794</v>
      </c>
      <c r="BD56" s="5">
        <f t="shared" si="64"/>
        <v>97.026647024728206</v>
      </c>
      <c r="BE56" s="31"/>
      <c r="BF56" s="40">
        <f t="shared" si="65"/>
        <v>31</v>
      </c>
      <c r="BG56" s="40">
        <f t="shared" si="66"/>
        <v>-83</v>
      </c>
      <c r="BH56" s="40">
        <f t="shared" si="67"/>
        <v>97</v>
      </c>
      <c r="BL56" s="26">
        <f t="shared" si="17"/>
        <v>-3.0079043949050626E-8</v>
      </c>
      <c r="BM56" s="26">
        <f t="shared" si="18"/>
        <v>-4.7682881383409965E-3</v>
      </c>
      <c r="BO56" s="238" t="str">
        <f t="shared" si="38"/>
        <v>331.131121482591i</v>
      </c>
      <c r="BP56" s="238" t="str">
        <f t="shared" si="39"/>
        <v>0.999997838877232-0.00147085467496475i</v>
      </c>
      <c r="BQ56" s="238">
        <f t="shared" si="40"/>
        <v>-9.3756783512711723E-6</v>
      </c>
      <c r="BR56" s="238">
        <f t="shared" si="41"/>
        <v>-8.427388650559807E-2</v>
      </c>
    </row>
    <row r="57" spans="1:70" x14ac:dyDescent="0.35">
      <c r="A57" t="s">
        <v>89</v>
      </c>
      <c r="B57" s="233">
        <f>IF(Sheet1!B45&lt;&gt;0,0,Sheet1!B62*0.000000000001)</f>
        <v>0</v>
      </c>
      <c r="C57" t="s">
        <v>90</v>
      </c>
      <c r="V57" s="24">
        <v>1.53</v>
      </c>
      <c r="W57" s="30">
        <f t="shared" si="56"/>
        <v>338.84415613920271</v>
      </c>
      <c r="X57" s="25">
        <f t="shared" si="20"/>
        <v>26.994438391274116</v>
      </c>
      <c r="Y57" s="26">
        <f t="shared" si="42"/>
        <v>-2.8705878510404223E-2</v>
      </c>
      <c r="Z57" s="26">
        <f t="shared" si="43"/>
        <v>-4.6556106826734398</v>
      </c>
      <c r="AA57" s="26">
        <f t="shared" si="44"/>
        <v>7.3199115721643566E-6</v>
      </c>
      <c r="AB57" s="26">
        <f t="shared" si="45"/>
        <v>-7.4384651576238178E-2</v>
      </c>
      <c r="AC57" s="26">
        <f t="shared" si="57"/>
        <v>6.3780657187515942E-9</v>
      </c>
      <c r="AD57" s="26">
        <f t="shared" si="46"/>
        <v>2.1957101307071574E-3</v>
      </c>
      <c r="AE57" s="26">
        <f t="shared" si="58"/>
        <v>26.965739839053349</v>
      </c>
      <c r="AF57" s="26">
        <f t="shared" si="59"/>
        <v>-4.7277996241189708</v>
      </c>
      <c r="AG57" s="26">
        <f t="shared" si="5"/>
        <v>64.334182199278899</v>
      </c>
      <c r="AH57" s="26">
        <f t="shared" si="47"/>
        <v>-60.586322483492701</v>
      </c>
      <c r="AI57" s="26">
        <f t="shared" si="48"/>
        <v>-89.946444192548725</v>
      </c>
      <c r="AJ57" s="26">
        <f t="shared" si="60"/>
        <v>0.19252287749163002</v>
      </c>
      <c r="AK57" s="26">
        <f t="shared" si="49"/>
        <v>12.018938682743968</v>
      </c>
      <c r="AL57" s="27">
        <f t="shared" si="50"/>
        <v>-4.9213449912057427E-6</v>
      </c>
      <c r="AM57" s="26">
        <f t="shared" si="51"/>
        <v>-6.099192506674208E-2</v>
      </c>
      <c r="AN57" s="26">
        <f t="shared" si="9"/>
        <v>-1.9708556708353279E-7</v>
      </c>
      <c r="AO57" s="26">
        <f t="shared" si="10"/>
        <v>-1.2205564959685701E-2</v>
      </c>
      <c r="AP57" s="26">
        <f t="shared" si="27"/>
        <v>3.9403774748472702</v>
      </c>
      <c r="AQ57" s="26">
        <f t="shared" si="28"/>
        <v>-78.000702999831191</v>
      </c>
      <c r="AR57" s="25">
        <f t="shared" si="11"/>
        <v>18.562359853877492</v>
      </c>
      <c r="AS57" s="25">
        <f t="shared" si="12"/>
        <v>-26.547178687726607</v>
      </c>
      <c r="AT57" s="56">
        <f t="shared" si="29"/>
        <v>30.906117313900619</v>
      </c>
      <c r="AU57" s="57">
        <f t="shared" si="61"/>
        <v>-82.728502623950163</v>
      </c>
      <c r="AV57" s="26">
        <f t="shared" si="52"/>
        <v>4.9759297274148189E-13</v>
      </c>
      <c r="AW57" s="26">
        <f t="shared" si="53"/>
        <v>1.9414340059447453E-5</v>
      </c>
      <c r="AX57" s="27">
        <f t="shared" si="54"/>
        <v>-4.9759297274151037E-13</v>
      </c>
      <c r="AY57" s="26">
        <f t="shared" si="55"/>
        <v>-1.9414340059447453E-5</v>
      </c>
      <c r="AZ57" s="28">
        <f t="shared" si="62"/>
        <v>-2.8474723234857642E-26</v>
      </c>
      <c r="BA57" s="29">
        <f t="shared" si="63"/>
        <v>0</v>
      </c>
      <c r="BB57" s="5">
        <f t="shared" si="32"/>
        <v>30.906107464864032</v>
      </c>
      <c r="BC57" s="5">
        <f t="shared" si="33"/>
        <v>-82.81961885435868</v>
      </c>
      <c r="BD57" s="5">
        <f t="shared" si="64"/>
        <v>97.18038114564132</v>
      </c>
      <c r="BE57" s="41"/>
      <c r="BF57" s="40">
        <f t="shared" si="65"/>
        <v>31</v>
      </c>
      <c r="BG57" s="40">
        <f t="shared" si="66"/>
        <v>-83</v>
      </c>
      <c r="BH57" s="40">
        <f t="shared" si="67"/>
        <v>97</v>
      </c>
      <c r="BL57" s="26">
        <f t="shared" si="17"/>
        <v>-3.1496624616458019E-8</v>
      </c>
      <c r="BM57" s="26">
        <f t="shared" si="18"/>
        <v>-4.8793558366088934E-3</v>
      </c>
      <c r="BO57" s="238" t="str">
        <f t="shared" si="38"/>
        <v>338.844156139203i</v>
      </c>
      <c r="BP57" s="238" t="str">
        <f t="shared" si="39"/>
        <v>0.999997737026884-0.0015051151284208i</v>
      </c>
      <c r="BQ57" s="238">
        <f t="shared" si="40"/>
        <v>-9.8175399614441019E-6</v>
      </c>
      <c r="BR57" s="238">
        <f t="shared" si="41"/>
        <v>-8.6236874571902752E-2</v>
      </c>
    </row>
    <row r="58" spans="1:70" x14ac:dyDescent="0.35">
      <c r="A58" t="s">
        <v>86</v>
      </c>
      <c r="B58" s="7">
        <f>B41*1000</f>
        <v>30000</v>
      </c>
      <c r="C58" t="s">
        <v>65</v>
      </c>
      <c r="V58" s="24">
        <v>1.54</v>
      </c>
      <c r="W58" s="32">
        <f t="shared" si="56"/>
        <v>346.73685045253183</v>
      </c>
      <c r="X58" s="25">
        <f t="shared" si="20"/>
        <v>26.994438391274116</v>
      </c>
      <c r="Y58" s="26">
        <f t="shared" si="42"/>
        <v>-3.0054074365824909E-2</v>
      </c>
      <c r="Z58" s="26">
        <f t="shared" si="43"/>
        <v>-4.7635603932567614</v>
      </c>
      <c r="AA58" s="26">
        <f t="shared" si="44"/>
        <v>7.6648880717572776E-6</v>
      </c>
      <c r="AB58" s="26">
        <f t="shared" si="45"/>
        <v>-7.6117290675781699E-2</v>
      </c>
      <c r="AC58" s="26">
        <f t="shared" si="57"/>
        <v>6.6786543044700621E-9</v>
      </c>
      <c r="AD58" s="26">
        <f t="shared" si="46"/>
        <v>2.2468547897806558E-3</v>
      </c>
      <c r="AE58" s="26">
        <f t="shared" si="58"/>
        <v>26.964391988475015</v>
      </c>
      <c r="AF58" s="26">
        <f t="shared" si="59"/>
        <v>-4.8374308291427628</v>
      </c>
      <c r="AG58" s="26">
        <f t="shared" si="5"/>
        <v>64.334182199278899</v>
      </c>
      <c r="AH58" s="26">
        <f t="shared" si="47"/>
        <v>-60.786322312713054</v>
      </c>
      <c r="AI58" s="26">
        <f t="shared" si="48"/>
        <v>-89.947663270874259</v>
      </c>
      <c r="AJ58" s="26">
        <f t="shared" si="60"/>
        <v>0.2013889737103951</v>
      </c>
      <c r="AK58" s="26">
        <f t="shared" si="49"/>
        <v>12.290478684657398</v>
      </c>
      <c r="AL58" s="27">
        <f t="shared" si="50"/>
        <v>-5.1532806963839115E-6</v>
      </c>
      <c r="AM58" s="26">
        <f t="shared" si="51"/>
        <v>-6.2412608395457883E-2</v>
      </c>
      <c r="AN58" s="26">
        <f t="shared" si="9"/>
        <v>-2.0637392509803264E-7</v>
      </c>
      <c r="AO58" s="26">
        <f t="shared" si="10"/>
        <v>-1.248986908116978E-2</v>
      </c>
      <c r="AP58" s="26">
        <f t="shared" si="27"/>
        <v>3.7492435006216192</v>
      </c>
      <c r="AQ58" s="26">
        <f t="shared" si="28"/>
        <v>-77.732087063693484</v>
      </c>
      <c r="AR58" s="25">
        <f t="shared" si="11"/>
        <v>18.562359853877492</v>
      </c>
      <c r="AS58" s="25">
        <f t="shared" si="12"/>
        <v>-26.547178687726607</v>
      </c>
      <c r="AT58" s="56">
        <f t="shared" si="29"/>
        <v>30.713635489096635</v>
      </c>
      <c r="AU58" s="57">
        <f t="shared" si="61"/>
        <v>-82.569517892836245</v>
      </c>
      <c r="AV58" s="26">
        <f t="shared" si="52"/>
        <v>5.2073683193875948E-13</v>
      </c>
      <c r="AW58" s="26">
        <f t="shared" si="53"/>
        <v>1.9866558132588065E-5</v>
      </c>
      <c r="AX58" s="27">
        <f t="shared" si="54"/>
        <v>-5.2073683193879068E-13</v>
      </c>
      <c r="AY58" s="26">
        <f t="shared" si="55"/>
        <v>-1.9866558132588065E-5</v>
      </c>
      <c r="AZ58" s="28">
        <f t="shared" si="62"/>
        <v>-3.1201026523301459E-26</v>
      </c>
      <c r="BA58" s="29">
        <f t="shared" si="63"/>
        <v>0</v>
      </c>
      <c r="BB58" s="5">
        <f t="shared" si="32"/>
        <v>30.713625175889803</v>
      </c>
      <c r="BC58" s="5">
        <f t="shared" si="33"/>
        <v>-82.662756489765258</v>
      </c>
      <c r="BD58" s="5">
        <f t="shared" si="64"/>
        <v>97.337243510234742</v>
      </c>
      <c r="BE58" s="31"/>
      <c r="BF58" s="40">
        <f t="shared" si="65"/>
        <v>31</v>
      </c>
      <c r="BG58" s="40">
        <f t="shared" si="66"/>
        <v>-83</v>
      </c>
      <c r="BH58" s="40">
        <f t="shared" si="67"/>
        <v>97</v>
      </c>
      <c r="BL58" s="26">
        <f t="shared" si="17"/>
        <v>-3.2981015819887941E-8</v>
      </c>
      <c r="BM58" s="26">
        <f t="shared" si="18"/>
        <v>-4.9930106338772181E-3</v>
      </c>
      <c r="BO58" s="238" t="str">
        <f t="shared" si="38"/>
        <v>346.736850452532i</v>
      </c>
      <c r="BP58" s="238" t="str">
        <f t="shared" si="39"/>
        <v>0.999997630376499-0.00154017359940272i</v>
      </c>
      <c r="BQ58" s="238">
        <f t="shared" si="40"/>
        <v>-1.0280225817123001E-5</v>
      </c>
      <c r="BR58" s="238">
        <f t="shared" si="41"/>
        <v>-8.8245586295136305E-2</v>
      </c>
    </row>
    <row r="59" spans="1:70" x14ac:dyDescent="0.35">
      <c r="A59" t="s">
        <v>87</v>
      </c>
      <c r="B59">
        <f>(B11/B3-1)*B58</f>
        <v>607500</v>
      </c>
      <c r="C59" s="33" t="s">
        <v>65</v>
      </c>
      <c r="V59" s="24">
        <v>1.55</v>
      </c>
      <c r="W59" s="30">
        <f t="shared" si="56"/>
        <v>354.81338923357555</v>
      </c>
      <c r="X59" s="25">
        <f t="shared" si="20"/>
        <v>26.994438391274116</v>
      </c>
      <c r="Y59" s="26">
        <f t="shared" si="42"/>
        <v>-3.1465360301208965E-2</v>
      </c>
      <c r="Z59" s="26">
        <f t="shared" si="43"/>
        <v>-4.8739894900766751</v>
      </c>
      <c r="AA59" s="26">
        <f t="shared" si="44"/>
        <v>8.0261227835701077E-6</v>
      </c>
      <c r="AB59" s="26">
        <f t="shared" si="45"/>
        <v>-7.789028798035437E-2</v>
      </c>
      <c r="AC59" s="26">
        <f t="shared" si="57"/>
        <v>6.9934107893053326E-9</v>
      </c>
      <c r="AD59" s="26">
        <f t="shared" si="46"/>
        <v>2.2991907609994466E-3</v>
      </c>
      <c r="AE59" s="26">
        <f t="shared" si="58"/>
        <v>26.962981064089103</v>
      </c>
      <c r="AF59" s="26">
        <f t="shared" si="59"/>
        <v>-4.9495805872960297</v>
      </c>
      <c r="AG59" s="26">
        <f t="shared" si="5"/>
        <v>64.334182199278899</v>
      </c>
      <c r="AH59" s="26">
        <f t="shared" si="47"/>
        <v>-60.986322149619731</v>
      </c>
      <c r="AI59" s="26">
        <f t="shared" si="48"/>
        <v>-89.948854599634998</v>
      </c>
      <c r="AJ59" s="26">
        <f t="shared" si="60"/>
        <v>0.21065355719631776</v>
      </c>
      <c r="AK59" s="26">
        <f t="shared" si="49"/>
        <v>12.567764307574272</v>
      </c>
      <c r="AL59" s="27">
        <f t="shared" si="50"/>
        <v>-5.3961471840206083E-6</v>
      </c>
      <c r="AM59" s="26">
        <f t="shared" si="51"/>
        <v>-6.386638361052123E-2</v>
      </c>
      <c r="AN59" s="26">
        <f t="shared" si="9"/>
        <v>-2.1610002705052973E-7</v>
      </c>
      <c r="AO59" s="26">
        <f t="shared" si="10"/>
        <v>-1.2780795495724154E-2</v>
      </c>
      <c r="AP59" s="26">
        <f t="shared" si="27"/>
        <v>3.5585079946082745</v>
      </c>
      <c r="AQ59" s="26">
        <f t="shared" si="28"/>
        <v>-77.457737471166965</v>
      </c>
      <c r="AR59" s="25">
        <f t="shared" si="11"/>
        <v>18.562359853877492</v>
      </c>
      <c r="AS59" s="25">
        <f t="shared" si="12"/>
        <v>-26.547178687726607</v>
      </c>
      <c r="AT59" s="56">
        <f t="shared" si="29"/>
        <v>30.521489058697377</v>
      </c>
      <c r="AU59" s="57">
        <f t="shared" si="61"/>
        <v>-82.407318058462991</v>
      </c>
      <c r="AV59" s="26">
        <f t="shared" si="52"/>
        <v>5.4773800100224978E-13</v>
      </c>
      <c r="AW59" s="26">
        <f t="shared" si="53"/>
        <v>2.0329309717815547E-5</v>
      </c>
      <c r="AX59" s="27">
        <f t="shared" si="54"/>
        <v>-5.4773800100228431E-13</v>
      </c>
      <c r="AY59" s="26">
        <f t="shared" si="55"/>
        <v>-2.0329309717815547E-5</v>
      </c>
      <c r="AZ59" s="28">
        <f t="shared" si="62"/>
        <v>-3.4533174986955013E-26</v>
      </c>
      <c r="BA59" s="29">
        <f t="shared" si="63"/>
        <v>0</v>
      </c>
      <c r="BB59" s="5">
        <f t="shared" si="32"/>
        <v>30.52147825944467</v>
      </c>
      <c r="BC59" s="5">
        <f t="shared" si="33"/>
        <v>-82.502728457955556</v>
      </c>
      <c r="BD59" s="5">
        <f t="shared" si="64"/>
        <v>97.497271542044444</v>
      </c>
      <c r="BE59" s="41"/>
      <c r="BF59" s="40">
        <f t="shared" si="65"/>
        <v>31</v>
      </c>
      <c r="BG59" s="40">
        <f t="shared" si="66"/>
        <v>-83</v>
      </c>
      <c r="BH59" s="40">
        <f t="shared" si="67"/>
        <v>97</v>
      </c>
      <c r="BL59" s="26">
        <f t="shared" si="17"/>
        <v>-3.4535363195583049E-8</v>
      </c>
      <c r="BM59" s="26">
        <f t="shared" si="18"/>
        <v>-5.1093127914202986E-3</v>
      </c>
      <c r="BO59" s="238" t="str">
        <f t="shared" si="38"/>
        <v>354.813389233576i</v>
      </c>
      <c r="BP59" s="238" t="str">
        <f t="shared" si="39"/>
        <v>0.99999751869986-0.00157604867534332i</v>
      </c>
      <c r="BQ59" s="238">
        <f t="shared" si="40"/>
        <v>-1.0764717341094203E-5</v>
      </c>
      <c r="BR59" s="238">
        <f t="shared" si="41"/>
        <v>-9.0301086701143882E-2</v>
      </c>
    </row>
    <row r="60" spans="1:70" x14ac:dyDescent="0.35">
      <c r="A60" t="s">
        <v>91</v>
      </c>
      <c r="B60">
        <f>IF(B57*1000000000000&lt;1, 1000000000,1/2/PI()/B59/B57)</f>
        <v>1000000000</v>
      </c>
      <c r="C60" t="s">
        <v>71</v>
      </c>
      <c r="V60" s="24">
        <v>1.56</v>
      </c>
      <c r="W60" s="32">
        <f t="shared" si="56"/>
        <v>363.07805477010157</v>
      </c>
      <c r="X60" s="25">
        <f t="shared" si="20"/>
        <v>26.994438391274116</v>
      </c>
      <c r="Y60" s="26">
        <f t="shared" si="42"/>
        <v>-3.2942666716070823E-2</v>
      </c>
      <c r="Z60" s="26">
        <f t="shared" si="43"/>
        <v>-4.9869532406048576</v>
      </c>
      <c r="AA60" s="26">
        <f t="shared" si="44"/>
        <v>8.4043819324367688E-6</v>
      </c>
      <c r="AB60" s="26">
        <f t="shared" si="45"/>
        <v>-7.9704583543005539E-2</v>
      </c>
      <c r="AC60" s="26">
        <f t="shared" si="57"/>
        <v>7.3230005592072273E-9</v>
      </c>
      <c r="AD60" s="26">
        <f t="shared" si="46"/>
        <v>2.3527457935878715E-3</v>
      </c>
      <c r="AE60" s="26">
        <f t="shared" si="58"/>
        <v>26.961504136262977</v>
      </c>
      <c r="AF60" s="26">
        <f t="shared" si="59"/>
        <v>-5.0643050783542751</v>
      </c>
      <c r="AG60" s="26">
        <f t="shared" si="5"/>
        <v>64.334182199278899</v>
      </c>
      <c r="AH60" s="26">
        <f t="shared" si="47"/>
        <v>-61.186321993866827</v>
      </c>
      <c r="AI60" s="26">
        <f t="shared" si="48"/>
        <v>-89.950018810485133</v>
      </c>
      <c r="AJ60" s="26">
        <f t="shared" si="60"/>
        <v>0.2203336307840863</v>
      </c>
      <c r="AK60" s="26">
        <f t="shared" si="49"/>
        <v>12.850890593311338</v>
      </c>
      <c r="AL60" s="27">
        <f t="shared" si="50"/>
        <v>-5.650459600064806E-6</v>
      </c>
      <c r="AM60" s="26">
        <f t="shared" si="51"/>
        <v>-6.5354021515302396E-2</v>
      </c>
      <c r="AN60" s="26">
        <f t="shared" si="9"/>
        <v>-2.2628450762216137E-7</v>
      </c>
      <c r="AO60" s="26">
        <f t="shared" si="10"/>
        <v>-1.3078498456324658E-2</v>
      </c>
      <c r="AP60" s="26">
        <f t="shared" si="27"/>
        <v>3.3681879594520514</v>
      </c>
      <c r="AQ60" s="26">
        <f t="shared" si="28"/>
        <v>-77.177560737145427</v>
      </c>
      <c r="AR60" s="25">
        <f t="shared" si="11"/>
        <v>18.562359853877492</v>
      </c>
      <c r="AS60" s="25">
        <f t="shared" si="12"/>
        <v>-26.547178687726607</v>
      </c>
      <c r="AT60" s="56">
        <f t="shared" si="29"/>
        <v>30.329692095715028</v>
      </c>
      <c r="AU60" s="57">
        <f t="shared" si="61"/>
        <v>-82.241865815499708</v>
      </c>
      <c r="AV60" s="26">
        <f t="shared" si="52"/>
        <v>5.7281051513263362E-13</v>
      </c>
      <c r="AW60" s="26">
        <f t="shared" si="53"/>
        <v>2.0802840172145653E-5</v>
      </c>
      <c r="AX60" s="27">
        <f t="shared" si="54"/>
        <v>-5.7281051513267138E-13</v>
      </c>
      <c r="AY60" s="26">
        <f t="shared" si="55"/>
        <v>-2.0802840172145653E-5</v>
      </c>
      <c r="AZ60" s="28">
        <f t="shared" si="62"/>
        <v>-3.7764349254740277E-26</v>
      </c>
      <c r="BA60" s="29">
        <f t="shared" si="63"/>
        <v>0</v>
      </c>
      <c r="BB60" s="5">
        <f t="shared" si="32"/>
        <v>30.329680787509886</v>
      </c>
      <c r="BC60" s="5">
        <f t="shared" si="33"/>
        <v>-82.339498605096225</v>
      </c>
      <c r="BD60" s="5">
        <f t="shared" si="64"/>
        <v>97.660501394903775</v>
      </c>
      <c r="BE60" s="31"/>
      <c r="BF60" s="40">
        <f t="shared" si="65"/>
        <v>30</v>
      </c>
      <c r="BG60" s="40">
        <f t="shared" si="66"/>
        <v>-82</v>
      </c>
      <c r="BH60" s="40">
        <f t="shared" si="67"/>
        <v>98</v>
      </c>
      <c r="BL60" s="26">
        <f t="shared" si="17"/>
        <v>-3.6162964743530239E-8</v>
      </c>
      <c r="BM60" s="26">
        <f t="shared" si="18"/>
        <v>-5.2283239741776734E-3</v>
      </c>
      <c r="BO60" s="238" t="str">
        <f t="shared" si="38"/>
        <v>363.078054770102i</v>
      </c>
      <c r="BP60" s="238" t="str">
        <f t="shared" si="39"/>
        <v>0.999997401760091-0.0016127593765763i</v>
      </c>
      <c r="BQ60" s="238">
        <f t="shared" si="40"/>
        <v>-1.1272042176797873E-5</v>
      </c>
      <c r="BR60" s="238">
        <f t="shared" si="41"/>
        <v>-9.2404465622339407E-2</v>
      </c>
    </row>
    <row r="61" spans="1:70" x14ac:dyDescent="0.35">
      <c r="A61" t="s">
        <v>92</v>
      </c>
      <c r="B61">
        <f>IF(B57*1000000000000&lt;1, 1000000000,1/2/PI()/(B59*B58/(B59+B58))/(B57))</f>
        <v>1000000000</v>
      </c>
      <c r="C61" t="s">
        <v>71</v>
      </c>
      <c r="V61" s="24">
        <v>1.57</v>
      </c>
      <c r="W61" s="30">
        <f t="shared" si="56"/>
        <v>371.53522909717276</v>
      </c>
      <c r="X61" s="25">
        <f t="shared" si="20"/>
        <v>26.994438391274116</v>
      </c>
      <c r="Y61" s="26">
        <f t="shared" si="42"/>
        <v>-3.4489058019214071E-2</v>
      </c>
      <c r="Z61" s="26">
        <f t="shared" si="43"/>
        <v>-5.102508024897654</v>
      </c>
      <c r="AA61" s="26">
        <f t="shared" si="44"/>
        <v>8.8004678473443077E-6</v>
      </c>
      <c r="AB61" s="26">
        <f t="shared" si="45"/>
        <v>-8.1561139312695652E-2</v>
      </c>
      <c r="AC61" s="26">
        <f t="shared" si="57"/>
        <v>7.6681217872592252E-9</v>
      </c>
      <c r="AD61" s="26">
        <f t="shared" si="46"/>
        <v>2.4075482831327167E-3</v>
      </c>
      <c r="AE61" s="26">
        <f t="shared" si="58"/>
        <v>26.959958141390867</v>
      </c>
      <c r="AF61" s="26">
        <f t="shared" si="59"/>
        <v>-5.1816616159272169</v>
      </c>
      <c r="AG61" s="26">
        <f t="shared" si="5"/>
        <v>64.334182199278899</v>
      </c>
      <c r="AH61" s="26">
        <f t="shared" si="47"/>
        <v>-61.386321845123952</v>
      </c>
      <c r="AI61" s="26">
        <f t="shared" si="48"/>
        <v>-89.95115652070082</v>
      </c>
      <c r="AJ61" s="26">
        <f t="shared" si="60"/>
        <v>0.2304468398767735</v>
      </c>
      <c r="AK61" s="26">
        <f t="shared" si="49"/>
        <v>13.13995232649494</v>
      </c>
      <c r="AL61" s="27">
        <f t="shared" si="50"/>
        <v>-5.9167573762091894E-6</v>
      </c>
      <c r="AM61" s="26">
        <f t="shared" si="51"/>
        <v>-6.6876310867082081E-2</v>
      </c>
      <c r="AN61" s="26">
        <f t="shared" si="9"/>
        <v>-2.3694896775038E-7</v>
      </c>
      <c r="AO61" s="26">
        <f t="shared" si="10"/>
        <v>-1.3383135808957216E-2</v>
      </c>
      <c r="AP61" s="26">
        <f t="shared" si="27"/>
        <v>3.1783010403253775</v>
      </c>
      <c r="AQ61" s="26">
        <f t="shared" si="28"/>
        <v>-76.891463640881923</v>
      </c>
      <c r="AR61" s="25">
        <f t="shared" si="11"/>
        <v>18.562359853877492</v>
      </c>
      <c r="AS61" s="25">
        <f t="shared" si="12"/>
        <v>-26.547178687726607</v>
      </c>
      <c r="AT61" s="56">
        <f t="shared" si="29"/>
        <v>30.138259181716244</v>
      </c>
      <c r="AU61" s="57">
        <f t="shared" si="61"/>
        <v>-82.073125256809135</v>
      </c>
      <c r="AV61" s="26">
        <f t="shared" si="52"/>
        <v>5.9981168419612392E-13</v>
      </c>
      <c r="AW61" s="26">
        <f t="shared" si="53"/>
        <v>2.1287400567693159E-5</v>
      </c>
      <c r="AX61" s="27">
        <f t="shared" si="54"/>
        <v>-5.9981168419616532E-13</v>
      </c>
      <c r="AY61" s="26">
        <f t="shared" si="55"/>
        <v>-2.1287400567693159E-5</v>
      </c>
      <c r="AZ61" s="28">
        <f t="shared" si="62"/>
        <v>-4.13994203059987E-26</v>
      </c>
      <c r="BA61" s="29">
        <f t="shared" si="63"/>
        <v>0</v>
      </c>
      <c r="BB61" s="5">
        <f t="shared" si="32"/>
        <v>30.13824734057253</v>
      </c>
      <c r="BC61" s="5">
        <f t="shared" si="33"/>
        <v>-82.173032202368034</v>
      </c>
      <c r="BD61" s="5">
        <f t="shared" si="64"/>
        <v>97.826967797631966</v>
      </c>
      <c r="BE61" s="41"/>
      <c r="BF61" s="40">
        <f t="shared" si="65"/>
        <v>30</v>
      </c>
      <c r="BG61" s="40">
        <f t="shared" si="66"/>
        <v>-82</v>
      </c>
      <c r="BH61" s="40">
        <f t="shared" si="67"/>
        <v>98</v>
      </c>
      <c r="BL61" s="26">
        <f t="shared" si="17"/>
        <v>-3.7867272756116002E-8</v>
      </c>
      <c r="BM61" s="26">
        <f t="shared" si="18"/>
        <v>-5.3501072834496255E-3</v>
      </c>
      <c r="BO61" s="238" t="str">
        <f t="shared" si="38"/>
        <v>371.535229097173i</v>
      </c>
      <c r="BP61" s="238" t="str">
        <f t="shared" si="39"/>
        <v>0.999997279309149-0.00165032516641581i</v>
      </c>
      <c r="BQ61" s="238">
        <f t="shared" si="40"/>
        <v>-1.1803276441039366E-5</v>
      </c>
      <c r="BR61" s="238">
        <f t="shared" si="41"/>
        <v>-9.4556838275449293E-2</v>
      </c>
    </row>
    <row r="62" spans="1:70" x14ac:dyDescent="0.35">
      <c r="B62">
        <f>1/2/PI()/(B59*B58/(B59+B58))/(B57+0.000000000005)</f>
        <v>1113429.6430297205</v>
      </c>
      <c r="V62" s="24">
        <v>1.58</v>
      </c>
      <c r="W62" s="32">
        <f t="shared" si="56"/>
        <v>380.1893963205614</v>
      </c>
      <c r="X62" s="25">
        <f t="shared" si="20"/>
        <v>26.994438391274116</v>
      </c>
      <c r="Y62" s="26">
        <f t="shared" si="42"/>
        <v>-3.6107738556071356E-2</v>
      </c>
      <c r="Z62" s="26">
        <f t="shared" si="43"/>
        <v>-5.2207113493685871</v>
      </c>
      <c r="AA62" s="26">
        <f t="shared" si="44"/>
        <v>9.2152206798386461E-6</v>
      </c>
      <c r="AB62" s="26">
        <f t="shared" si="45"/>
        <v>-8.346093964426482E-2</v>
      </c>
      <c r="AC62" s="26">
        <f t="shared" si="57"/>
        <v>8.0295092909883095E-9</v>
      </c>
      <c r="AD62" s="26">
        <f t="shared" si="46"/>
        <v>2.4636272866389347E-3</v>
      </c>
      <c r="AE62" s="26">
        <f t="shared" si="58"/>
        <v>26.958339875968232</v>
      </c>
      <c r="AF62" s="26">
        <f t="shared" si="59"/>
        <v>-5.301708661726213</v>
      </c>
      <c r="AG62" s="26">
        <f t="shared" si="5"/>
        <v>64.334182199278899</v>
      </c>
      <c r="AH62" s="26">
        <f t="shared" si="47"/>
        <v>-61.586321703075598</v>
      </c>
      <c r="AI62" s="26">
        <f t="shared" si="48"/>
        <v>-89.952268333507448</v>
      </c>
      <c r="AJ62" s="26">
        <f t="shared" si="60"/>
        <v>0.24101148916777182</v>
      </c>
      <c r="AK62" s="26">
        <f t="shared" si="49"/>
        <v>13.435043885669312</v>
      </c>
      <c r="AL62" s="27">
        <f t="shared" si="50"/>
        <v>-6.1956053600935933E-6</v>
      </c>
      <c r="AM62" s="26">
        <f t="shared" si="51"/>
        <v>-6.8434058795222741E-2</v>
      </c>
      <c r="AN62" s="26">
        <f t="shared" si="9"/>
        <v>-2.4811602863131009E-7</v>
      </c>
      <c r="AO62" s="26">
        <f t="shared" si="10"/>
        <v>-1.3694869076309617E-2</v>
      </c>
      <c r="AP62" s="26">
        <f t="shared" si="27"/>
        <v>2.9888655416496848</v>
      </c>
      <c r="AQ62" s="26">
        <f t="shared" si="28"/>
        <v>-76.599353375709654</v>
      </c>
      <c r="AR62" s="25">
        <f t="shared" si="11"/>
        <v>18.562359853877492</v>
      </c>
      <c r="AS62" s="25">
        <f t="shared" si="12"/>
        <v>-26.547178687726607</v>
      </c>
      <c r="AT62" s="56">
        <f t="shared" si="29"/>
        <v>29.947205417617916</v>
      </c>
      <c r="AU62" s="57">
        <f t="shared" si="61"/>
        <v>-81.901062037435864</v>
      </c>
      <c r="AV62" s="26">
        <f t="shared" si="52"/>
        <v>6.2874150819272047E-13</v>
      </c>
      <c r="AW62" s="26">
        <f t="shared" si="53"/>
        <v>2.1783247824793708E-5</v>
      </c>
      <c r="AX62" s="27">
        <f t="shared" si="54"/>
        <v>-6.2874150819276591E-13</v>
      </c>
      <c r="AY62" s="26">
        <f t="shared" si="55"/>
        <v>-2.1783247824793708E-5</v>
      </c>
      <c r="AZ62" s="28">
        <f t="shared" si="62"/>
        <v>-4.543838814073028E-26</v>
      </c>
      <c r="BA62" s="29">
        <f t="shared" si="63"/>
        <v>0</v>
      </c>
      <c r="BB62" s="5">
        <f t="shared" si="32"/>
        <v>29.947193018419082</v>
      </c>
      <c r="BC62" s="5">
        <f t="shared" si="33"/>
        <v>-82.003296110578916</v>
      </c>
      <c r="BD62" s="5">
        <f t="shared" si="64"/>
        <v>97.996703889421084</v>
      </c>
      <c r="BE62" s="31"/>
      <c r="BF62" s="40">
        <f t="shared" si="65"/>
        <v>30</v>
      </c>
      <c r="BG62" s="40">
        <f t="shared" si="66"/>
        <v>-82</v>
      </c>
      <c r="BH62" s="40">
        <f t="shared" si="67"/>
        <v>98</v>
      </c>
      <c r="BL62" s="26">
        <f t="shared" si="17"/>
        <v>-3.9651901532746641E-8</v>
      </c>
      <c r="BM62" s="26">
        <f t="shared" si="18"/>
        <v>-5.4747272903543217E-3</v>
      </c>
      <c r="BO62" s="238" t="str">
        <f t="shared" si="38"/>
        <v>380.189396320561i</v>
      </c>
      <c r="BP62" s="238" t="str">
        <f t="shared" si="39"/>
        <v>0.999997151087304-0.00168876596147056i</v>
      </c>
      <c r="BQ62" s="238">
        <f t="shared" si="40"/>
        <v>-1.2359546932345398E-5</v>
      </c>
      <c r="BR62" s="238">
        <f t="shared" si="41"/>
        <v>-9.6759345852710121E-2</v>
      </c>
    </row>
    <row r="63" spans="1:70" x14ac:dyDescent="0.35">
      <c r="A63" s="259" t="s">
        <v>93</v>
      </c>
      <c r="B63" s="259"/>
      <c r="V63" s="24">
        <v>1.59</v>
      </c>
      <c r="W63" s="30">
        <f t="shared" si="56"/>
        <v>389.04514499428075</v>
      </c>
      <c r="X63" s="25">
        <f t="shared" si="20"/>
        <v>26.994438391274116</v>
      </c>
      <c r="Y63" s="26">
        <f t="shared" si="42"/>
        <v>-3.7802058778962103E-2</v>
      </c>
      <c r="Z63" s="26">
        <f t="shared" si="43"/>
        <v>-5.341621860055807</v>
      </c>
      <c r="AA63" s="26">
        <f t="shared" si="44"/>
        <v>9.6495201687155912E-6</v>
      </c>
      <c r="AB63" s="26">
        <f t="shared" si="45"/>
        <v>-8.5404991820276416E-2</v>
      </c>
      <c r="AC63" s="26">
        <f t="shared" si="57"/>
        <v>8.4079287464001509E-9</v>
      </c>
      <c r="AD63" s="26">
        <f t="shared" si="46"/>
        <v>2.5210125379360481E-3</v>
      </c>
      <c r="AE63" s="26">
        <f t="shared" si="58"/>
        <v>26.956645990423254</v>
      </c>
      <c r="AF63" s="26">
        <f t="shared" si="59"/>
        <v>-5.4245058393381473</v>
      </c>
      <c r="AG63" s="26">
        <f t="shared" si="5"/>
        <v>64.334182199278899</v>
      </c>
      <c r="AH63" s="26">
        <f t="shared" si="47"/>
        <v>-61.786321567420472</v>
      </c>
      <c r="AI63" s="26">
        <f t="shared" si="48"/>
        <v>-89.953354838399562</v>
      </c>
      <c r="AJ63" s="26">
        <f t="shared" si="60"/>
        <v>0.25204655907788714</v>
      </c>
      <c r="AK63" s="26">
        <f t="shared" si="49"/>
        <v>13.736259084330184</v>
      </c>
      <c r="AL63" s="27">
        <f t="shared" si="50"/>
        <v>-6.4875950274774168E-6</v>
      </c>
      <c r="AM63" s="26">
        <f t="shared" si="51"/>
        <v>-7.0028091229078174E-2</v>
      </c>
      <c r="AN63" s="26">
        <f t="shared" si="9"/>
        <v>-2.598093760788322E-7</v>
      </c>
      <c r="AO63" s="26">
        <f t="shared" si="10"/>
        <v>-1.4013863543412627E-2</v>
      </c>
      <c r="AP63" s="26">
        <f t="shared" si="27"/>
        <v>2.7999004435319104</v>
      </c>
      <c r="AQ63" s="26">
        <f t="shared" si="28"/>
        <v>-76.301137708841864</v>
      </c>
      <c r="AR63" s="25">
        <f t="shared" si="11"/>
        <v>18.562359853877492</v>
      </c>
      <c r="AS63" s="25">
        <f t="shared" si="12"/>
        <v>-26.547178687726607</v>
      </c>
      <c r="AT63" s="56">
        <f t="shared" si="29"/>
        <v>29.756546433955165</v>
      </c>
      <c r="AU63" s="57">
        <f t="shared" si="61"/>
        <v>-81.725643548180017</v>
      </c>
      <c r="AV63" s="26">
        <f t="shared" si="52"/>
        <v>6.5767133218931692E-13</v>
      </c>
      <c r="AW63" s="26">
        <f t="shared" si="53"/>
        <v>2.2290644848226329E-5</v>
      </c>
      <c r="AX63" s="27">
        <f t="shared" si="54"/>
        <v>-6.5767133218936671E-13</v>
      </c>
      <c r="AY63" s="26">
        <f t="shared" si="55"/>
        <v>-2.2290644848226329E-5</v>
      </c>
      <c r="AZ63" s="28">
        <f t="shared" si="62"/>
        <v>-4.9780278563066729E-26</v>
      </c>
      <c r="BA63" s="29">
        <f t="shared" si="63"/>
        <v>0</v>
      </c>
      <c r="BB63" s="5">
        <f t="shared" si="32"/>
        <v>29.756533450400966</v>
      </c>
      <c r="BC63" s="5">
        <f t="shared" si="33"/>
        <v>-81.830258954376902</v>
      </c>
      <c r="BD63" s="5">
        <f t="shared" si="64"/>
        <v>98.169741045623098</v>
      </c>
      <c r="BE63" s="41"/>
      <c r="BF63" s="40">
        <f t="shared" si="65"/>
        <v>30</v>
      </c>
      <c r="BG63" s="40">
        <f t="shared" si="66"/>
        <v>-82</v>
      </c>
      <c r="BH63" s="40">
        <f t="shared" si="67"/>
        <v>98</v>
      </c>
      <c r="BL63" s="26">
        <f t="shared" si="17"/>
        <v>-4.1520638951778374E-8</v>
      </c>
      <c r="BM63" s="26">
        <f t="shared" si="18"/>
        <v>-5.6022500700642413E-3</v>
      </c>
      <c r="BO63" s="238" t="str">
        <f t="shared" si="38"/>
        <v>389.045144994281i</v>
      </c>
      <c r="BP63" s="238" t="str">
        <f t="shared" si="39"/>
        <v>0.999997016822586-0.0017281021421977i</v>
      </c>
      <c r="BQ63" s="238">
        <f t="shared" si="40"/>
        <v>-1.2942033562084494E-5</v>
      </c>
      <c r="BR63" s="238">
        <f t="shared" si="41"/>
        <v>-9.9013156126822502E-2</v>
      </c>
    </row>
    <row r="64" spans="1:70" x14ac:dyDescent="0.35">
      <c r="A64" t="s">
        <v>94</v>
      </c>
      <c r="B64" s="7" t="s">
        <v>97</v>
      </c>
      <c r="C64" s="33" t="s">
        <v>65</v>
      </c>
      <c r="V64" s="24">
        <v>1.6</v>
      </c>
      <c r="W64" s="32">
        <f t="shared" si="56"/>
        <v>398.10717055349755</v>
      </c>
      <c r="X64" s="25">
        <f t="shared" si="20"/>
        <v>26.994438391274116</v>
      </c>
      <c r="Y64" s="26">
        <f t="shared" si="42"/>
        <v>-3.9575521668305511E-2</v>
      </c>
      <c r="Z64" s="26">
        <f t="shared" si="43"/>
        <v>-5.4652993553187095</v>
      </c>
      <c r="AA64" s="26">
        <f t="shared" si="44"/>
        <v>1.0104287514642425E-5</v>
      </c>
      <c r="AB64" s="26">
        <f t="shared" si="45"/>
        <v>-8.73943265850117E-2</v>
      </c>
      <c r="AC64" s="26">
        <f t="shared" si="57"/>
        <v>8.8041824739438827E-9</v>
      </c>
      <c r="AD64" s="26">
        <f t="shared" si="46"/>
        <v>2.5797344634434193E-3</v>
      </c>
      <c r="AE64" s="26">
        <f t="shared" si="58"/>
        <v>26.954872982697509</v>
      </c>
      <c r="AF64" s="26">
        <f t="shared" si="59"/>
        <v>-5.5501139474402779</v>
      </c>
      <c r="AG64" s="26">
        <f t="shared" si="5"/>
        <v>64.334182199278899</v>
      </c>
      <c r="AH64" s="26">
        <f t="shared" si="47"/>
        <v>-61.986321437870835</v>
      </c>
      <c r="AI64" s="26">
        <f t="shared" si="48"/>
        <v>-89.954416611453297</v>
      </c>
      <c r="AJ64" s="26">
        <f t="shared" si="60"/>
        <v>0.26357172182099547</v>
      </c>
      <c r="AK64" s="26">
        <f t="shared" si="49"/>
        <v>14.043691001537255</v>
      </c>
      <c r="AL64" s="27">
        <f t="shared" si="50"/>
        <v>-6.7933457233430718E-6</v>
      </c>
      <c r="AM64" s="26">
        <f t="shared" si="51"/>
        <v>-7.1659253335868311E-2</v>
      </c>
      <c r="AN64" s="26">
        <f t="shared" si="9"/>
        <v>-2.7205381356261577E-7</v>
      </c>
      <c r="AO64" s="26">
        <f t="shared" si="10"/>
        <v>-1.4340288345275945E-2</v>
      </c>
      <c r="AP64" s="26">
        <f t="shared" si="27"/>
        <v>2.6114254178295231</v>
      </c>
      <c r="AQ64" s="26">
        <f t="shared" si="28"/>
        <v>-75.99672515159719</v>
      </c>
      <c r="AR64" s="25">
        <f t="shared" si="11"/>
        <v>18.562359853877492</v>
      </c>
      <c r="AS64" s="25">
        <f t="shared" si="12"/>
        <v>-26.547178687726607</v>
      </c>
      <c r="AT64" s="56">
        <f t="shared" si="29"/>
        <v>29.566298400527032</v>
      </c>
      <c r="AU64" s="57">
        <f t="shared" si="61"/>
        <v>-81.54683909903747</v>
      </c>
      <c r="AV64" s="26">
        <f t="shared" si="52"/>
        <v>6.8852981111901973E-13</v>
      </c>
      <c r="AW64" s="26">
        <f t="shared" si="53"/>
        <v>2.2809860666609052E-5</v>
      </c>
      <c r="AX64" s="27">
        <f t="shared" si="54"/>
        <v>-6.8852981111907436E-13</v>
      </c>
      <c r="AY64" s="26">
        <f t="shared" si="55"/>
        <v>-2.2809860666609052E-5</v>
      </c>
      <c r="AZ64" s="28">
        <f t="shared" si="62"/>
        <v>-5.4627039964744626E-26</v>
      </c>
      <c r="BA64" s="29">
        <f t="shared" si="63"/>
        <v>0</v>
      </c>
      <c r="BB64" s="5">
        <f t="shared" si="32"/>
        <v>29.566284805077728</v>
      </c>
      <c r="BC64" s="5">
        <f t="shared" si="33"/>
        <v>-81.653891306344306</v>
      </c>
      <c r="BD64" s="5">
        <f t="shared" si="64"/>
        <v>98.346108693655694</v>
      </c>
      <c r="BE64" s="31"/>
      <c r="BF64" s="40">
        <f t="shared" si="65"/>
        <v>30</v>
      </c>
      <c r="BG64" s="40">
        <f t="shared" si="66"/>
        <v>-82</v>
      </c>
      <c r="BH64" s="40">
        <f t="shared" si="67"/>
        <v>98</v>
      </c>
      <c r="BL64" s="26">
        <f t="shared" si="17"/>
        <v>-4.3477446470517944E-8</v>
      </c>
      <c r="BM64" s="26">
        <f t="shared" si="18"/>
        <v>-5.7327432368401016E-3</v>
      </c>
      <c r="BO64" s="238" t="str">
        <f t="shared" si="38"/>
        <v>398.107170553498i</v>
      </c>
      <c r="BP64" s="238" t="str">
        <f t="shared" si="39"/>
        <v>0.999996876230205-0.00176835456370237i</v>
      </c>
      <c r="BQ64" s="238">
        <f t="shared" si="40"/>
        <v>-1.3551971856952532E-5</v>
      </c>
      <c r="BR64" s="238">
        <f t="shared" si="41"/>
        <v>-0.10131946406999916</v>
      </c>
    </row>
    <row r="65" spans="1:70" x14ac:dyDescent="0.35">
      <c r="A65" t="s">
        <v>95</v>
      </c>
      <c r="B65" s="7" t="s">
        <v>97</v>
      </c>
      <c r="C65" t="s">
        <v>90</v>
      </c>
      <c r="V65" s="24">
        <v>1.61</v>
      </c>
      <c r="W65" s="30">
        <f t="shared" si="56"/>
        <v>407.38027780411301</v>
      </c>
      <c r="X65" s="25">
        <f t="shared" si="20"/>
        <v>26.994438391274116</v>
      </c>
      <c r="Y65" s="26">
        <f t="shared" si="42"/>
        <v>-4.143178941295618E-2</v>
      </c>
      <c r="Z65" s="26">
        <f t="shared" si="43"/>
        <v>-5.5918047978931416</v>
      </c>
      <c r="AA65" s="26">
        <f t="shared" si="44"/>
        <v>1.0580487333851374E-5</v>
      </c>
      <c r="AB65" s="26">
        <f t="shared" si="45"/>
        <v>-8.9429998690898529E-2</v>
      </c>
      <c r="AC65" s="26">
        <f t="shared" si="57"/>
        <v>9.2191113671670083E-9</v>
      </c>
      <c r="AD65" s="26">
        <f t="shared" si="46"/>
        <v>2.6398241983027317E-3</v>
      </c>
      <c r="AE65" s="26">
        <f t="shared" si="58"/>
        <v>26.953017191567604</v>
      </c>
      <c r="AF65" s="26">
        <f t="shared" si="59"/>
        <v>-5.6785949723857376</v>
      </c>
      <c r="AG65" s="26">
        <f t="shared" si="5"/>
        <v>64.334182199278899</v>
      </c>
      <c r="AH65" s="26">
        <f t="shared" si="47"/>
        <v>-62.186321314151876</v>
      </c>
      <c r="AI65" s="26">
        <f t="shared" si="48"/>
        <v>-89.955454215631875</v>
      </c>
      <c r="AJ65" s="26">
        <f t="shared" si="60"/>
        <v>0.27560735700427297</v>
      </c>
      <c r="AK65" s="26">
        <f t="shared" si="49"/>
        <v>14.357431801774437</v>
      </c>
      <c r="AL65" s="27">
        <f t="shared" si="50"/>
        <v>-7.1135059820756549E-6</v>
      </c>
      <c r="AM65" s="26">
        <f t="shared" si="51"/>
        <v>-7.3328409968750619E-2</v>
      </c>
      <c r="AN65" s="26">
        <f t="shared" si="9"/>
        <v>-2.8487531428182749E-7</v>
      </c>
      <c r="AO65" s="26">
        <f t="shared" si="10"/>
        <v>-1.467431655656545E-2</v>
      </c>
      <c r="AP65" s="26">
        <f t="shared" si="27"/>
        <v>2.4234608437500005</v>
      </c>
      <c r="AQ65" s="26">
        <f t="shared" si="28"/>
        <v>-75.686025140382753</v>
      </c>
      <c r="AR65" s="25">
        <f t="shared" si="11"/>
        <v>18.562359853877492</v>
      </c>
      <c r="AS65" s="25">
        <f t="shared" si="12"/>
        <v>-26.547178687726607</v>
      </c>
      <c r="AT65" s="56">
        <f t="shared" si="29"/>
        <v>29.376478035317604</v>
      </c>
      <c r="AU65" s="57">
        <f t="shared" si="61"/>
        <v>-81.364620112768492</v>
      </c>
      <c r="AV65" s="26">
        <f t="shared" si="52"/>
        <v>7.213169449818288E-13</v>
      </c>
      <c r="AW65" s="26">
        <f t="shared" si="53"/>
        <v>2.3341170575041392E-5</v>
      </c>
      <c r="AX65" s="27">
        <f t="shared" si="54"/>
        <v>-7.2131694498188878E-13</v>
      </c>
      <c r="AY65" s="26">
        <f t="shared" si="55"/>
        <v>-2.3341170575041392E-5</v>
      </c>
      <c r="AZ65" s="28">
        <f t="shared" si="62"/>
        <v>-5.997867234576397E-26</v>
      </c>
      <c r="BA65" s="29">
        <f t="shared" si="63"/>
        <v>0</v>
      </c>
      <c r="BB65" s="5">
        <f t="shared" si="32"/>
        <v>29.376463799135561</v>
      </c>
      <c r="BC65" s="5">
        <f t="shared" si="33"/>
        <v>-81.474165881235805</v>
      </c>
      <c r="BD65" s="5">
        <f t="shared" si="64"/>
        <v>98.525834118764195</v>
      </c>
      <c r="BE65" s="41"/>
      <c r="BF65" s="40">
        <f t="shared" si="65"/>
        <v>29</v>
      </c>
      <c r="BG65" s="40">
        <f t="shared" si="66"/>
        <v>-81</v>
      </c>
      <c r="BH65" s="40">
        <f t="shared" si="67"/>
        <v>99</v>
      </c>
      <c r="BL65" s="26">
        <f t="shared" si="17"/>
        <v>-4.5526474554462644E-8</v>
      </c>
      <c r="BM65" s="26">
        <f t="shared" si="18"/>
        <v>-5.8662759798807813E-3</v>
      </c>
      <c r="BO65" s="238" t="str">
        <f t="shared" si="38"/>
        <v>407.380277804113i</v>
      </c>
      <c r="BP65" s="238" t="str">
        <f t="shared" si="39"/>
        <v>0.999996729011951-0.00180954456678841i</v>
      </c>
      <c r="BQ65" s="238">
        <f t="shared" si="40"/>
        <v>-1.4190655570432627E-5</v>
      </c>
      <c r="BR65" s="238">
        <f t="shared" si="41"/>
        <v>-0.10367949248742306</v>
      </c>
    </row>
    <row r="66" spans="1:70" x14ac:dyDescent="0.35">
      <c r="A66" t="s">
        <v>96</v>
      </c>
      <c r="B66" t="e">
        <f>1/2/PI()/B64/B65</f>
        <v>#VALUE!</v>
      </c>
      <c r="C66" t="s">
        <v>71</v>
      </c>
      <c r="V66" s="24">
        <v>1.62</v>
      </c>
      <c r="W66" s="32">
        <f t="shared" si="56"/>
        <v>416.86938347033561</v>
      </c>
      <c r="X66" s="25">
        <f t="shared" si="20"/>
        <v>26.994438391274116</v>
      </c>
      <c r="Y66" s="26">
        <f t="shared" si="42"/>
        <v>-4.3374690357862518E-2</v>
      </c>
      <c r="Z66" s="26">
        <f t="shared" si="43"/>
        <v>-5.7212003262295754</v>
      </c>
      <c r="AA66" s="26">
        <f t="shared" si="44"/>
        <v>1.1079129702476552E-5</v>
      </c>
      <c r="AB66" s="26">
        <f t="shared" si="45"/>
        <v>-9.1513087457663567E-2</v>
      </c>
      <c r="AC66" s="26">
        <f t="shared" si="57"/>
        <v>9.6535948927153676E-9</v>
      </c>
      <c r="AD66" s="26">
        <f t="shared" si="46"/>
        <v>2.7013136028862612E-3</v>
      </c>
      <c r="AE66" s="26">
        <f t="shared" si="58"/>
        <v>26.95107478969955</v>
      </c>
      <c r="AF66" s="26">
        <f t="shared" si="59"/>
        <v>-5.8100121000843528</v>
      </c>
      <c r="AG66" s="26">
        <f t="shared" si="5"/>
        <v>64.334182199278899</v>
      </c>
      <c r="AH66" s="26">
        <f t="shared" si="47"/>
        <v>-62.386321196001191</v>
      </c>
      <c r="AI66" s="26">
        <f t="shared" si="48"/>
        <v>-89.956468201084036</v>
      </c>
      <c r="AJ66" s="26">
        <f t="shared" si="60"/>
        <v>0.28817456666119617</v>
      </c>
      <c r="AK66" s="26">
        <f t="shared" si="49"/>
        <v>14.677572543747203</v>
      </c>
      <c r="AL66" s="27">
        <f t="shared" si="50"/>
        <v>-7.4487549026107512E-6</v>
      </c>
      <c r="AM66" s="26">
        <f t="shared" si="51"/>
        <v>-7.5036446125326492E-2</v>
      </c>
      <c r="AN66" s="26">
        <f t="shared" si="9"/>
        <v>-2.9830107420316842E-7</v>
      </c>
      <c r="AO66" s="26">
        <f t="shared" si="10"/>
        <v>-1.5016125283369274E-2</v>
      </c>
      <c r="AP66" s="26">
        <f t="shared" si="27"/>
        <v>2.236027822882928</v>
      </c>
      <c r="AQ66" s="26">
        <f t="shared" si="28"/>
        <v>-75.368948228745523</v>
      </c>
      <c r="AR66" s="25">
        <f t="shared" si="11"/>
        <v>18.562359853877492</v>
      </c>
      <c r="AS66" s="25">
        <f t="shared" si="12"/>
        <v>-26.547178687726607</v>
      </c>
      <c r="AT66" s="56">
        <f t="shared" si="29"/>
        <v>29.187102612582478</v>
      </c>
      <c r="AU66" s="57">
        <f t="shared" si="61"/>
        <v>-81.178960328829874</v>
      </c>
      <c r="AV66" s="26">
        <f t="shared" si="52"/>
        <v>7.5603273377774412E-13</v>
      </c>
      <c r="AW66" s="26">
        <f t="shared" si="53"/>
        <v>2.3884856281069532E-5</v>
      </c>
      <c r="AX66" s="27">
        <f t="shared" si="54"/>
        <v>-7.5603273377781005E-13</v>
      </c>
      <c r="AY66" s="26">
        <f t="shared" si="55"/>
        <v>-2.3884856281069532E-5</v>
      </c>
      <c r="AZ66" s="28">
        <f t="shared" si="62"/>
        <v>-6.5936149901993051E-26</v>
      </c>
      <c r="BA66" s="29">
        <f t="shared" si="63"/>
        <v>0</v>
      </c>
      <c r="BB66" s="5">
        <f t="shared" si="32"/>
        <v>29.187087705470987</v>
      </c>
      <c r="BC66" s="5">
        <f t="shared" si="33"/>
        <v>-81.291057740595335</v>
      </c>
      <c r="BD66" s="5">
        <f t="shared" si="64"/>
        <v>98.708942259404665</v>
      </c>
      <c r="BE66" s="31"/>
      <c r="BF66" s="40">
        <f t="shared" si="65"/>
        <v>29</v>
      </c>
      <c r="BG66" s="40">
        <f t="shared" si="66"/>
        <v>-81</v>
      </c>
      <c r="BH66" s="40">
        <f t="shared" si="67"/>
        <v>99</v>
      </c>
      <c r="BL66" s="26">
        <f t="shared" si="17"/>
        <v>-4.767207232057578E-8</v>
      </c>
      <c r="BM66" s="26">
        <f t="shared" si="18"/>
        <v>-6.0029191000083512E-3</v>
      </c>
      <c r="BO66" s="238" t="str">
        <f t="shared" si="38"/>
        <v>416.869383470336i</v>
      </c>
      <c r="BP66" s="238" t="str">
        <f t="shared" si="39"/>
        <v>0.999996574855561-0.00185169398926604i</v>
      </c>
      <c r="BQ66" s="238">
        <f t="shared" si="40"/>
        <v>-1.4859439419623521E-5</v>
      </c>
      <c r="BR66" s="238">
        <f t="shared" si="41"/>
        <v>-0.10609449266545048</v>
      </c>
    </row>
    <row r="67" spans="1:70" x14ac:dyDescent="0.35">
      <c r="V67" s="24">
        <v>1.63</v>
      </c>
      <c r="W67" s="30">
        <f t="shared" si="56"/>
        <v>426.57951880159266</v>
      </c>
      <c r="X67" s="25">
        <f t="shared" si="20"/>
        <v>26.994438391274116</v>
      </c>
      <c r="Y67" s="26">
        <f t="shared" si="42"/>
        <v>-4.5408226227282016E-2</v>
      </c>
      <c r="Z67" s="26">
        <f t="shared" si="43"/>
        <v>-5.853549265033176</v>
      </c>
      <c r="AA67" s="26">
        <f t="shared" si="44"/>
        <v>1.160127230310607E-5</v>
      </c>
      <c r="AB67" s="26">
        <f t="shared" si="45"/>
        <v>-9.364469734450355E-2</v>
      </c>
      <c r="AC67" s="26">
        <f t="shared" si="57"/>
        <v>1.010855494764298E-8</v>
      </c>
      <c r="AD67" s="26">
        <f t="shared" si="46"/>
        <v>2.7642352796896606E-3</v>
      </c>
      <c r="AE67" s="26">
        <f t="shared" si="58"/>
        <v>26.949041776427691</v>
      </c>
      <c r="AF67" s="26">
        <f t="shared" si="59"/>
        <v>-5.9444297270979893</v>
      </c>
      <c r="AG67" s="26">
        <f t="shared" si="5"/>
        <v>64.334182199278899</v>
      </c>
      <c r="AH67" s="26">
        <f t="shared" si="47"/>
        <v>-62.586321083168158</v>
      </c>
      <c r="AI67" s="26">
        <f t="shared" si="48"/>
        <v>-89.957459105435746</v>
      </c>
      <c r="AJ67" s="26">
        <f t="shared" si="60"/>
        <v>0.30129518960759999</v>
      </c>
      <c r="AK67" s="26">
        <f t="shared" si="49"/>
        <v>15.004202977830531</v>
      </c>
      <c r="AL67" s="27">
        <f t="shared" si="50"/>
        <v>-7.7998035901224784E-6</v>
      </c>
      <c r="AM67" s="26">
        <f t="shared" si="51"/>
        <v>-7.6784267416824453E-2</v>
      </c>
      <c r="AN67" s="26">
        <f t="shared" si="9"/>
        <v>-3.1235956992055202E-7</v>
      </c>
      <c r="AO67" s="26">
        <f t="shared" si="10"/>
        <v>-1.5365895757101369E-2</v>
      </c>
      <c r="AP67" s="26">
        <f t="shared" si="27"/>
        <v>2.049148193555181</v>
      </c>
      <c r="AQ67" s="26">
        <f t="shared" si="28"/>
        <v>-75.045406290779141</v>
      </c>
      <c r="AR67" s="25">
        <f t="shared" si="11"/>
        <v>18.562359853877492</v>
      </c>
      <c r="AS67" s="25">
        <f t="shared" si="12"/>
        <v>-26.547178687726607</v>
      </c>
      <c r="AT67" s="56">
        <f t="shared" si="29"/>
        <v>28.998189969982871</v>
      </c>
      <c r="AU67" s="57">
        <f t="shared" si="61"/>
        <v>-80.989836017877124</v>
      </c>
      <c r="AV67" s="26">
        <f t="shared" si="52"/>
        <v>7.9074852257365944E-13</v>
      </c>
      <c r="AW67" s="26">
        <f t="shared" si="53"/>
        <v>2.4441206054051323E-5</v>
      </c>
      <c r="AX67" s="27">
        <f t="shared" si="54"/>
        <v>-7.9074852257373143E-13</v>
      </c>
      <c r="AY67" s="26">
        <f t="shared" si="55"/>
        <v>-2.4441206054051323E-5</v>
      </c>
      <c r="AZ67" s="28">
        <f t="shared" si="62"/>
        <v>-7.1994601654090421E-26</v>
      </c>
      <c r="BA67" s="29">
        <f t="shared" si="63"/>
        <v>0</v>
      </c>
      <c r="BB67" s="5">
        <f t="shared" si="32"/>
        <v>28.9981743603221</v>
      </c>
      <c r="BC67" s="5">
        <f t="shared" si="33"/>
        <v>-81.104544507959247</v>
      </c>
      <c r="BD67" s="5">
        <f t="shared" si="64"/>
        <v>98.895455492040753</v>
      </c>
      <c r="BE67" s="41"/>
      <c r="BF67" s="40">
        <f t="shared" si="65"/>
        <v>29</v>
      </c>
      <c r="BG67" s="40">
        <f t="shared" si="66"/>
        <v>-81</v>
      </c>
      <c r="BH67" s="40">
        <f t="shared" si="67"/>
        <v>99</v>
      </c>
      <c r="BL67" s="26">
        <f t="shared" si="17"/>
        <v>-4.9918787537287312E-8</v>
      </c>
      <c r="BM67" s="26">
        <f t="shared" si="18"/>
        <v>-6.1427450472075675E-3</v>
      </c>
      <c r="BO67" s="238" t="str">
        <f t="shared" si="38"/>
        <v>426.579518801593i</v>
      </c>
      <c r="BP67" s="238" t="str">
        <f t="shared" si="39"/>
        <v>0.999996413434054-0.00189482517752257i</v>
      </c>
      <c r="BQ67" s="238">
        <f t="shared" si="40"/>
        <v>-1.555974198022417E-5</v>
      </c>
      <c r="BR67" s="238">
        <f t="shared" si="41"/>
        <v>-0.10856574503490778</v>
      </c>
    </row>
    <row r="68" spans="1:70" x14ac:dyDescent="0.35">
      <c r="A68" s="250" t="s">
        <v>394</v>
      </c>
      <c r="B68" s="250"/>
      <c r="V68" s="24">
        <v>1.64</v>
      </c>
      <c r="W68" s="32">
        <f t="shared" si="56"/>
        <v>436.51583224016611</v>
      </c>
      <c r="X68" s="25">
        <f t="shared" si="20"/>
        <v>26.994438391274116</v>
      </c>
      <c r="Y68" s="26">
        <f t="shared" si="42"/>
        <v>-4.7536579631793099E-2</v>
      </c>
      <c r="Z68" s="26">
        <f t="shared" si="43"/>
        <v>-5.9889161349191244</v>
      </c>
      <c r="AA68" s="26">
        <f t="shared" si="44"/>
        <v>1.2148022656190969E-5</v>
      </c>
      <c r="AB68" s="26">
        <f t="shared" si="45"/>
        <v>-9.5825958535579209E-2</v>
      </c>
      <c r="AC68" s="26">
        <f t="shared" si="57"/>
        <v>1.0584955859412005E-8</v>
      </c>
      <c r="AD68" s="26">
        <f t="shared" si="46"/>
        <v>2.8286225906182317E-3</v>
      </c>
      <c r="AE68" s="26">
        <f t="shared" si="58"/>
        <v>26.946913970249934</v>
      </c>
      <c r="AF68" s="26">
        <f t="shared" si="59"/>
        <v>-6.0819134708640856</v>
      </c>
      <c r="AG68" s="26">
        <f t="shared" ref="AG68:AG131" si="68">DC_gain_comp</f>
        <v>64.334182199278899</v>
      </c>
      <c r="AH68" s="26">
        <f t="shared" si="47"/>
        <v>-62.786320975413446</v>
      </c>
      <c r="AI68" s="26">
        <f t="shared" si="48"/>
        <v>-89.95842745407522</v>
      </c>
      <c r="AJ68" s="26">
        <f t="shared" si="60"/>
        <v>0.31499181500292106</v>
      </c>
      <c r="AK68" s="26">
        <f t="shared" si="49"/>
        <v>15.337411331911133</v>
      </c>
      <c r="AL68" s="27">
        <f t="shared" si="50"/>
        <v>-8.1673966642518903E-6</v>
      </c>
      <c r="AM68" s="26">
        <f t="shared" si="51"/>
        <v>-7.8572800548209198E-2</v>
      </c>
      <c r="AN68" s="26">
        <f t="shared" ref="AN68:AN131" si="69">20*LOG(1/SQRT((W68/fp3p)^2+1))</f>
        <v>-3.2708062230074902E-7</v>
      </c>
      <c r="AO68" s="26">
        <f t="shared" ref="AO68:AO131" si="70">-180/PI()*ATAN(W68/fp3p)</f>
        <v>-1.5723813430592346E-2</v>
      </c>
      <c r="AP68" s="26">
        <f t="shared" si="27"/>
        <v>1.8628445443910879</v>
      </c>
      <c r="AQ68" s="26">
        <f t="shared" si="28"/>
        <v>-74.715312736142906</v>
      </c>
      <c r="AR68" s="25">
        <f t="shared" ref="AR68:AR131" si="71">-20*LOG(GmPS*Rsns)</f>
        <v>18.562359853877492</v>
      </c>
      <c r="AS68" s="25">
        <f t="shared" ref="AS68:AS131" si="72">20*LOG(Vref/Vout)</f>
        <v>-26.547178687726607</v>
      </c>
      <c r="AT68" s="56">
        <f t="shared" si="29"/>
        <v>28.809758514641022</v>
      </c>
      <c r="AU68" s="57">
        <f t="shared" si="61"/>
        <v>-80.797226207006986</v>
      </c>
      <c r="AV68" s="26">
        <f t="shared" si="52"/>
        <v>8.2739296630268091E-13</v>
      </c>
      <c r="AW68" s="26">
        <f t="shared" si="53"/>
        <v>2.5010514878000599E-5</v>
      </c>
      <c r="AX68" s="27">
        <f t="shared" si="54"/>
        <v>-8.2739296630275977E-13</v>
      </c>
      <c r="AY68" s="26">
        <f t="shared" si="55"/>
        <v>-2.5010514878000599E-5</v>
      </c>
      <c r="AZ68" s="28">
        <f t="shared" si="62"/>
        <v>-7.8860846973134108E-26</v>
      </c>
      <c r="BA68" s="29">
        <f t="shared" si="63"/>
        <v>0</v>
      </c>
      <c r="BB68" s="5">
        <f t="shared" si="32"/>
        <v>28.809742169320984</v>
      </c>
      <c r="BC68" s="5">
        <f t="shared" si="33"/>
        <v>-80.914606594815851</v>
      </c>
      <c r="BD68" s="5">
        <f t="shared" si="64"/>
        <v>99.085393405184149</v>
      </c>
      <c r="BE68" s="31"/>
      <c r="BF68" s="40">
        <f t="shared" si="65"/>
        <v>29</v>
      </c>
      <c r="BG68" s="40">
        <f t="shared" si="66"/>
        <v>-81</v>
      </c>
      <c r="BH68" s="40">
        <f t="shared" si="67"/>
        <v>99</v>
      </c>
      <c r="BL68" s="26">
        <f t="shared" ref="BL68:BL131" si="73">20*LOG(1/SQRT((W68/fp_comp2p)^2+1))</f>
        <v>-5.2271387839699038E-8</v>
      </c>
      <c r="BM68" s="26">
        <f t="shared" ref="BM68:BM131" si="74">-180/PI()*ATAN(W68/fp_comp2p)</f>
        <v>-6.2858279590397928E-3</v>
      </c>
      <c r="BO68" s="238" t="str">
        <f t="shared" si="38"/>
        <v>436.515832240166i</v>
      </c>
      <c r="BP68" s="238" t="str">
        <f t="shared" si="39"/>
        <v>0.999996244405043-0.00193896099836219i</v>
      </c>
      <c r="BQ68" s="238">
        <f t="shared" si="40"/>
        <v>-1.6293048649028231E-5</v>
      </c>
      <c r="BR68" s="238">
        <f t="shared" si="41"/>
        <v>-0.11109455984982913</v>
      </c>
    </row>
    <row r="69" spans="1:70" x14ac:dyDescent="0.35">
      <c r="A69" s="141" t="s">
        <v>396</v>
      </c>
      <c r="B69" s="242">
        <v>5</v>
      </c>
      <c r="V69" s="24">
        <v>1.65</v>
      </c>
      <c r="W69" s="30">
        <f t="shared" si="56"/>
        <v>446.68359215096325</v>
      </c>
      <c r="X69" s="25">
        <f t="shared" ref="X69:X132" si="75">DC_gain_power</f>
        <v>26.994438391274116</v>
      </c>
      <c r="Y69" s="26">
        <f t="shared" si="42"/>
        <v>-4.9764121867293537E-2</v>
      </c>
      <c r="Z69" s="26">
        <f t="shared" si="43"/>
        <v>-6.1273666610904725</v>
      </c>
      <c r="AA69" s="26">
        <f t="shared" si="44"/>
        <v>1.272054048838435E-5</v>
      </c>
      <c r="AB69" s="26">
        <f t="shared" si="45"/>
        <v>-9.8058027539140696E-2</v>
      </c>
      <c r="AC69" s="26">
        <f t="shared" si="57"/>
        <v>1.1083808243202575E-8</v>
      </c>
      <c r="AD69" s="26">
        <f t="shared" si="46"/>
        <v>2.8945096746758425E-3</v>
      </c>
      <c r="AE69" s="26">
        <f t="shared" si="58"/>
        <v>26.94468700103112</v>
      </c>
      <c r="AF69" s="26">
        <f t="shared" si="59"/>
        <v>-6.222530178954937</v>
      </c>
      <c r="AG69" s="26">
        <f t="shared" si="68"/>
        <v>64.334182199278899</v>
      </c>
      <c r="AH69" s="26">
        <f t="shared" si="47"/>
        <v>-62.9863208725085</v>
      </c>
      <c r="AI69" s="26">
        <f t="shared" si="48"/>
        <v>-89.959373760431546</v>
      </c>
      <c r="AJ69" s="26">
        <f t="shared" si="60"/>
        <v>0.32928779499036914</v>
      </c>
      <c r="AK69" s="26">
        <f t="shared" si="49"/>
        <v>15.67728408540245</v>
      </c>
      <c r="AL69" s="27">
        <f t="shared" si="50"/>
        <v>-8.5523138300186201E-6</v>
      </c>
      <c r="AM69" s="26">
        <f t="shared" si="51"/>
        <v>-8.0402993809470635E-2</v>
      </c>
      <c r="AN69" s="26">
        <f t="shared" si="69"/>
        <v>-3.4249545627172657E-7</v>
      </c>
      <c r="AO69" s="26">
        <f t="shared" si="70"/>
        <v>-1.6090068076418475E-2</v>
      </c>
      <c r="AP69" s="26">
        <f t="shared" ref="AP69:AP132" si="76">AG69+AH69+AJ69+AL69+AN69</f>
        <v>1.6771402269514821</v>
      </c>
      <c r="AQ69" s="26">
        <f t="shared" ref="AQ69:AQ132" si="77">AI69+AK69+AM69+AO69</f>
        <v>-74.378582736914993</v>
      </c>
      <c r="AR69" s="25">
        <f t="shared" si="71"/>
        <v>18.562359853877492</v>
      </c>
      <c r="AS69" s="25">
        <f t="shared" si="72"/>
        <v>-26.547178687726607</v>
      </c>
      <c r="AT69" s="56">
        <f t="shared" ref="AT69:AT132" si="78">AE69+AP69</f>
        <v>28.621827227982603</v>
      </c>
      <c r="AU69" s="57">
        <f t="shared" si="61"/>
        <v>-80.601112915869933</v>
      </c>
      <c r="AV69" s="26">
        <f t="shared" si="52"/>
        <v>8.67894719897915E-13</v>
      </c>
      <c r="AW69" s="26">
        <f t="shared" si="53"/>
        <v>2.5593084607991481E-5</v>
      </c>
      <c r="AX69" s="27">
        <f t="shared" si="54"/>
        <v>-8.6789471989800173E-13</v>
      </c>
      <c r="AY69" s="26">
        <f t="shared" si="55"/>
        <v>-2.5593084607991481E-5</v>
      </c>
      <c r="AZ69" s="28">
        <f t="shared" si="62"/>
        <v>-8.673683425086069E-26</v>
      </c>
      <c r="BA69" s="29">
        <f t="shared" si="63"/>
        <v>0</v>
      </c>
      <c r="BB69" s="5">
        <f t="shared" ref="BB69:BB132" si="79">AT69+AZ69+BL69+BQ69</f>
        <v>28.621810112332884</v>
      </c>
      <c r="BC69" s="5">
        <f t="shared" ref="BC69:BC132" si="80">AU69+BA69+BM69+BR69</f>
        <v>-80.721227437451873</v>
      </c>
      <c r="BD69" s="5">
        <f t="shared" si="64"/>
        <v>99.278772562548127</v>
      </c>
      <c r="BE69" s="41"/>
      <c r="BF69" s="40">
        <f t="shared" si="65"/>
        <v>29</v>
      </c>
      <c r="BG69" s="40">
        <f t="shared" si="66"/>
        <v>-81</v>
      </c>
      <c r="BH69" s="40">
        <f t="shared" si="67"/>
        <v>99</v>
      </c>
      <c r="BL69" s="26">
        <f t="shared" si="73"/>
        <v>-5.473486265824039E-8</v>
      </c>
      <c r="BM69" s="26">
        <f t="shared" si="74"/>
        <v>-6.4322436999516555E-3</v>
      </c>
      <c r="BO69" s="238" t="str">
        <f t="shared" ref="BO69:BO132" si="81">COMPLEX(0,W69)</f>
        <v>446.683592150963i</v>
      </c>
      <c r="BP69" s="238" t="str">
        <f t="shared" ref="BP69:BP132" si="82">IMDIV(1,IMSUM(1,IMPRODUCT($BO$1,BO69),IMPRODUCT(IMPOWER(BO69,2),$BN$1)))</f>
        <v>0.999996067410002-0.00198412485112108i</v>
      </c>
      <c r="BQ69" s="238">
        <f t="shared" ref="BQ69:BQ132" si="83">20*LOG(IMABS(BP69))</f>
        <v>-1.7060914856187316E-5</v>
      </c>
      <c r="BR69" s="238">
        <f t="shared" ref="BR69:BR132" si="84">IMARGUMENT(BP69)*180/PI()</f>
        <v>-0.11368227788199643</v>
      </c>
    </row>
    <row r="70" spans="1:70" x14ac:dyDescent="0.35">
      <c r="A70" t="s">
        <v>387</v>
      </c>
      <c r="B70">
        <v>7</v>
      </c>
      <c r="V70" s="24">
        <v>1.66</v>
      </c>
      <c r="W70" s="32">
        <f t="shared" si="56"/>
        <v>457.08818961487509</v>
      </c>
      <c r="X70" s="25">
        <f t="shared" si="75"/>
        <v>26.994438391274116</v>
      </c>
      <c r="Y70" s="26">
        <f t="shared" ref="Y70:Y133" si="85">20*LOG(1/SQRT((W70/fp)^2+1))</f>
        <v>-5.2095421014109231E-2</v>
      </c>
      <c r="Z70" s="26">
        <f t="shared" ref="Z70:Z133" si="86">-180/PI()*ATAN(W70/fp)</f>
        <v>-6.2689677809396676</v>
      </c>
      <c r="AA70" s="26">
        <f t="shared" ref="AA70:AA133" si="87">20*LOG(SQRT((W70/fzRHP)^2+1))</f>
        <v>1.3320040172236027E-5</v>
      </c>
      <c r="AB70" s="26">
        <f t="shared" ref="AB70:AB133" si="88">-180/PI()*ATAN(W70/fzRHP)</f>
        <v>-0.10034208780060322</v>
      </c>
      <c r="AC70" s="26">
        <f t="shared" si="57"/>
        <v>1.160617285922261E-8</v>
      </c>
      <c r="AD70" s="26">
        <f t="shared" ref="AD70:AD133" si="89">180/PI()*ATAN(W70/fzESR)</f>
        <v>2.9619314660658822E-3</v>
      </c>
      <c r="AE70" s="26">
        <f t="shared" si="58"/>
        <v>26.942356301906351</v>
      </c>
      <c r="AF70" s="26">
        <f t="shared" si="59"/>
        <v>-6.3663479372742051</v>
      </c>
      <c r="AG70" s="26">
        <f t="shared" si="68"/>
        <v>64.334182199278899</v>
      </c>
      <c r="AH70" s="26">
        <f t="shared" ref="AH70:AH133" si="90">20*LOG(1/SQRT((W70/fp_comp1)^2+1))</f>
        <v>-63.186320774235021</v>
      </c>
      <c r="AI70" s="26">
        <f t="shared" ref="AI70:AI133" si="91">-180/PI()*ATAN(W70/fp_comp1)</f>
        <v>-89.960298526246774</v>
      </c>
      <c r="AJ70" s="26">
        <f t="shared" si="60"/>
        <v>0.34420725628143423</v>
      </c>
      <c r="AK70" s="26">
        <f t="shared" ref="AK70:AK133" si="92">180/PI()*ATAN(W70/fz_comp)</f>
        <v>16.023905731252455</v>
      </c>
      <c r="AL70" s="27">
        <f t="shared" ref="AL70:AL133" si="93">20*LOG(1/SQRT((W70/fp_comp2)^2+1))</f>
        <v>-8.9553715480604099E-6</v>
      </c>
      <c r="AM70" s="26">
        <f t="shared" ref="AM70:AM133" si="94">-180/PI()*ATAN(W70/fp_comp2)</f>
        <v>-8.2275817578353283E-2</v>
      </c>
      <c r="AN70" s="26">
        <f t="shared" si="69"/>
        <v>-3.5863677025426423E-7</v>
      </c>
      <c r="AO70" s="26">
        <f t="shared" si="70"/>
        <v>-1.6464853887521128E-2</v>
      </c>
      <c r="AP70" s="26">
        <f t="shared" si="76"/>
        <v>1.492059367316994</v>
      </c>
      <c r="AQ70" s="26">
        <f t="shared" si="77"/>
        <v>-74.035133466460195</v>
      </c>
      <c r="AR70" s="25">
        <f t="shared" si="71"/>
        <v>18.562359853877492</v>
      </c>
      <c r="AS70" s="25">
        <f t="shared" si="72"/>
        <v>-26.547178687726607</v>
      </c>
      <c r="AT70" s="56">
        <f t="shared" si="78"/>
        <v>28.434415669223345</v>
      </c>
      <c r="AU70" s="57">
        <f t="shared" si="61"/>
        <v>-80.401481403734394</v>
      </c>
      <c r="AV70" s="26">
        <f t="shared" ref="AV70:AV133" si="95">20*LOG(SQRT((W70/fz_ff)^2+1))</f>
        <v>9.0646781856004252E-13</v>
      </c>
      <c r="AW70" s="26">
        <f t="shared" ref="AW70:AW133" si="96">180/PI()*ATAN(W70/fz_ff)</f>
        <v>2.6189224130206026E-5</v>
      </c>
      <c r="AX70" s="27">
        <f t="shared" ref="AX70:AX133" si="97">20*LOG(1/SQRT((W70/fp_ff)^2+1))</f>
        <v>-9.0646781856013724E-13</v>
      </c>
      <c r="AY70" s="26">
        <f t="shared" ref="AY70:AY133" si="98">-180/PI()*ATAN(W70/fp_ff)</f>
        <v>-2.6189224130206026E-5</v>
      </c>
      <c r="AZ70" s="28">
        <f t="shared" si="62"/>
        <v>-9.4713795724455561E-26</v>
      </c>
      <c r="BA70" s="29">
        <f t="shared" si="63"/>
        <v>0</v>
      </c>
      <c r="BB70" s="5">
        <f t="shared" si="79"/>
        <v>28.434397746939553</v>
      </c>
      <c r="BC70" s="5">
        <f t="shared" si="80"/>
        <v>-80.524393744767536</v>
      </c>
      <c r="BD70" s="5">
        <f t="shared" si="64"/>
        <v>99.475606255232464</v>
      </c>
      <c r="BE70" s="31"/>
      <c r="BF70" s="40">
        <f t="shared" si="65"/>
        <v>28</v>
      </c>
      <c r="BG70" s="40">
        <f t="shared" si="66"/>
        <v>-81</v>
      </c>
      <c r="BH70" s="40">
        <f t="shared" si="67"/>
        <v>99</v>
      </c>
      <c r="BL70" s="26">
        <f t="shared" si="73"/>
        <v>-5.7314436719253944E-8</v>
      </c>
      <c r="BM70" s="26">
        <f t="shared" si="74"/>
        <v>-6.5820699014993754E-3</v>
      </c>
      <c r="BO70" s="238" t="str">
        <f t="shared" si="81"/>
        <v>457.088189614875i</v>
      </c>
      <c r="BP70" s="238" t="str">
        <f t="shared" si="82"/>
        <v>0.999995882073507-0.0020303406800642i</v>
      </c>
      <c r="BQ70" s="238">
        <f t="shared" si="83"/>
        <v>-1.7864969354628884E-5</v>
      </c>
      <c r="BR70" s="238">
        <f t="shared" si="84"/>
        <v>-0.11633027113164583</v>
      </c>
    </row>
    <row r="71" spans="1:70" x14ac:dyDescent="0.35">
      <c r="A71" s="238" t="s">
        <v>395</v>
      </c>
      <c r="B71" s="238">
        <f>D2*B69</f>
        <v>11000000</v>
      </c>
      <c r="V71" s="24">
        <v>1.67</v>
      </c>
      <c r="W71" s="30">
        <f t="shared" ref="W71:W134" si="99">10*10^V71</f>
        <v>467.73514128719819</v>
      </c>
      <c r="X71" s="25">
        <f t="shared" si="75"/>
        <v>26.994438391274116</v>
      </c>
      <c r="Y71" s="26">
        <f t="shared" si="85"/>
        <v>-5.4535250344217939E-2</v>
      </c>
      <c r="Z71" s="26">
        <f t="shared" si="86"/>
        <v>-6.4137876504680724</v>
      </c>
      <c r="AA71" s="26">
        <f t="shared" si="87"/>
        <v>1.3947793318245657E-5</v>
      </c>
      <c r="AB71" s="26">
        <f t="shared" si="88"/>
        <v>-0.10267935032989574</v>
      </c>
      <c r="AC71" s="26">
        <f t="shared" ref="AC71:AC134" si="100">20*LOG(SQRT((W71/fzESR)^2+1))</f>
        <v>1.2153154826742993E-8</v>
      </c>
      <c r="AD71" s="26">
        <f t="shared" si="89"/>
        <v>3.0309237127138316E-3</v>
      </c>
      <c r="AE71" s="26">
        <f t="shared" ref="AE71:AE134" si="101">X71+Y71+AA71+AC71</f>
        <v>26.939917100876368</v>
      </c>
      <c r="AF71" s="26">
        <f t="shared" ref="AF71:AF134" si="102">Z71+AB71+AD71</f>
        <v>-6.5134360770852542</v>
      </c>
      <c r="AG71" s="26">
        <f t="shared" si="68"/>
        <v>64.334182199278899</v>
      </c>
      <c r="AH71" s="26">
        <f t="shared" si="90"/>
        <v>-63.386320680384586</v>
      </c>
      <c r="AI71" s="26">
        <f t="shared" si="91"/>
        <v>-89.961202241842088</v>
      </c>
      <c r="AJ71" s="26">
        <f t="shared" ref="AJ71:AJ134" si="103">20*LOG(SQRT((W71/fz_comp)^2+1))</f>
        <v>0.35977511054163047</v>
      </c>
      <c r="AK71" s="26">
        <f t="shared" si="92"/>
        <v>16.37735852581142</v>
      </c>
      <c r="AL71" s="27">
        <f t="shared" si="93"/>
        <v>-9.3774247501983637E-6</v>
      </c>
      <c r="AM71" s="26">
        <f t="shared" si="94"/>
        <v>-8.4192264834792044E-2</v>
      </c>
      <c r="AN71" s="26">
        <f t="shared" si="69"/>
        <v>-3.7553879884328236E-7</v>
      </c>
      <c r="AO71" s="26">
        <f t="shared" si="70"/>
        <v>-1.6848369580169865E-2</v>
      </c>
      <c r="AP71" s="26">
        <f t="shared" si="76"/>
        <v>1.3076268764723951</v>
      </c>
      <c r="AQ71" s="26">
        <f t="shared" si="77"/>
        <v>-73.684884350445643</v>
      </c>
      <c r="AR71" s="25">
        <f t="shared" si="71"/>
        <v>18.562359853877492</v>
      </c>
      <c r="AS71" s="25">
        <f t="shared" si="72"/>
        <v>-26.547178687726607</v>
      </c>
      <c r="AT71" s="56">
        <f t="shared" si="78"/>
        <v>28.247543977348762</v>
      </c>
      <c r="AU71" s="57">
        <f t="shared" ref="AU71:AU134" si="104">AF71+AQ71</f>
        <v>-80.198320427530902</v>
      </c>
      <c r="AV71" s="26">
        <f t="shared" si="95"/>
        <v>9.4889822708838276E-13</v>
      </c>
      <c r="AW71" s="26">
        <f t="shared" si="96"/>
        <v>2.6799249525709762E-5</v>
      </c>
      <c r="AX71" s="27">
        <f t="shared" si="97"/>
        <v>-9.4889822708848636E-13</v>
      </c>
      <c r="AY71" s="26">
        <f t="shared" si="98"/>
        <v>-2.6799249525709762E-5</v>
      </c>
      <c r="AZ71" s="28">
        <f t="shared" ref="AZ71:AZ134" si="105">AV71+AX71</f>
        <v>-1.0359952496086504E-25</v>
      </c>
      <c r="BA71" s="29">
        <f t="shared" ref="BA71:BA134" si="106">AW71+AY71</f>
        <v>0</v>
      </c>
      <c r="BB71" s="5">
        <f t="shared" si="79"/>
        <v>28.247525210415567</v>
      </c>
      <c r="BC71" s="5">
        <f t="shared" si="80"/>
        <v>-80.32409575708914</v>
      </c>
      <c r="BD71" s="5">
        <f t="shared" ref="BD71:BD134" si="107">BC71+180</f>
        <v>99.67590424291086</v>
      </c>
      <c r="BE71" s="41"/>
      <c r="BF71" s="40">
        <f t="shared" ref="BF71:BF134" si="108">ROUND(BB71,0)</f>
        <v>28</v>
      </c>
      <c r="BG71" s="40">
        <f t="shared" ref="BG71:BG134" si="109">ROUND(BC71,0)</f>
        <v>-80</v>
      </c>
      <c r="BH71" s="40">
        <f t="shared" ref="BH71:BH134" si="110">ROUND(BD71,0)</f>
        <v>100</v>
      </c>
      <c r="BL71" s="26">
        <f t="shared" si="73"/>
        <v>-6.001558354558113E-8</v>
      </c>
      <c r="BM71" s="26">
        <f t="shared" si="74"/>
        <v>-6.7353860035099999E-3</v>
      </c>
      <c r="BO71" s="238" t="str">
        <f t="shared" si="81"/>
        <v>467.735141287198i</v>
      </c>
      <c r="BP71" s="238" t="str">
        <f t="shared" si="82"/>
        <v>0.999995688002446-0.00207763298707032i</v>
      </c>
      <c r="BQ71" s="238">
        <f t="shared" si="83"/>
        <v>-1.8706917609773396E-5</v>
      </c>
      <c r="BR71" s="238">
        <f t="shared" si="84"/>
        <v>-0.11903994355471859</v>
      </c>
    </row>
    <row r="72" spans="1:70" x14ac:dyDescent="0.35">
      <c r="A72" t="s">
        <v>388</v>
      </c>
      <c r="B72">
        <f>B70*Vout*B5/1000/D7</f>
        <v>7021000</v>
      </c>
      <c r="V72" s="24">
        <v>1.68</v>
      </c>
      <c r="W72" s="32">
        <f t="shared" si="99"/>
        <v>478.63009232263857</v>
      </c>
      <c r="X72" s="25">
        <f t="shared" si="75"/>
        <v>26.994438391274116</v>
      </c>
      <c r="Y72" s="26">
        <f t="shared" si="85"/>
        <v>-5.7088597044465679E-2</v>
      </c>
      <c r="Z72" s="26">
        <f t="shared" si="86"/>
        <v>-6.5618956494110225</v>
      </c>
      <c r="AA72" s="26">
        <f t="shared" si="87"/>
        <v>1.460513145948568E-5</v>
      </c>
      <c r="AB72" s="26">
        <f t="shared" si="88"/>
        <v>-0.10507105434341606</v>
      </c>
      <c r="AC72" s="26">
        <f t="shared" si="100"/>
        <v>1.2725915196027105E-8</v>
      </c>
      <c r="AD72" s="26">
        <f t="shared" si="89"/>
        <v>3.1015229952212849E-3</v>
      </c>
      <c r="AE72" s="26">
        <f t="shared" si="101"/>
        <v>26.937364412087025</v>
      </c>
      <c r="AF72" s="26">
        <f t="shared" si="102"/>
        <v>-6.6638651807592169</v>
      </c>
      <c r="AG72" s="26">
        <f t="shared" si="68"/>
        <v>64.334182199278899</v>
      </c>
      <c r="AH72" s="26">
        <f t="shared" si="90"/>
        <v>-63.58632059075812</v>
      </c>
      <c r="AI72" s="26">
        <f t="shared" si="91"/>
        <v>-89.962085386377609</v>
      </c>
      <c r="AJ72" s="26">
        <f t="shared" si="103"/>
        <v>0.37601706342599689</v>
      </c>
      <c r="AK72" s="26">
        <f t="shared" si="92"/>
        <v>16.737722226481424</v>
      </c>
      <c r="AL72" s="27">
        <f t="shared" si="93"/>
        <v>-9.8193686649381214E-6</v>
      </c>
      <c r="AM72" s="26">
        <f t="shared" si="94"/>
        <v>-8.6153351687326837E-2</v>
      </c>
      <c r="AN72" s="26">
        <f t="shared" si="69"/>
        <v>-3.9323739766870644E-7</v>
      </c>
      <c r="AO72" s="26">
        <f t="shared" si="70"/>
        <v>-1.7240818499323834E-2</v>
      </c>
      <c r="AP72" s="26">
        <f t="shared" si="76"/>
        <v>1.1238684593407133</v>
      </c>
      <c r="AQ72" s="26">
        <f t="shared" si="77"/>
        <v>-73.327757330082832</v>
      </c>
      <c r="AR72" s="25">
        <f t="shared" si="71"/>
        <v>18.562359853877492</v>
      </c>
      <c r="AS72" s="25">
        <f t="shared" si="72"/>
        <v>-26.547178687726607</v>
      </c>
      <c r="AT72" s="56">
        <f t="shared" si="78"/>
        <v>28.061232871427737</v>
      </c>
      <c r="AU72" s="57">
        <f t="shared" si="104"/>
        <v>-79.991622510842049</v>
      </c>
      <c r="AV72" s="26">
        <f t="shared" si="95"/>
        <v>9.9518594548293531E-13</v>
      </c>
      <c r="AW72" s="26">
        <f t="shared" si="96"/>
        <v>2.7423484238042044E-5</v>
      </c>
      <c r="AX72" s="27">
        <f t="shared" si="97"/>
        <v>-9.9518594548304941E-13</v>
      </c>
      <c r="AY72" s="26">
        <f t="shared" si="98"/>
        <v>-2.7423484238042044E-5</v>
      </c>
      <c r="AZ72" s="28">
        <f t="shared" si="105"/>
        <v>-1.1410084133116715E-25</v>
      </c>
      <c r="BA72" s="29">
        <f t="shared" si="106"/>
        <v>0</v>
      </c>
      <c r="BB72" s="5">
        <f t="shared" si="79"/>
        <v>28.061213220038223</v>
      </c>
      <c r="BC72" s="5">
        <f t="shared" si="80"/>
        <v>-80.120327515945291</v>
      </c>
      <c r="BD72" s="5">
        <f t="shared" si="107"/>
        <v>99.879672484054709</v>
      </c>
      <c r="BE72" s="31"/>
      <c r="BF72" s="40">
        <f t="shared" si="108"/>
        <v>28</v>
      </c>
      <c r="BG72" s="40">
        <f t="shared" si="109"/>
        <v>-80</v>
      </c>
      <c r="BH72" s="40">
        <f t="shared" si="110"/>
        <v>100</v>
      </c>
      <c r="BL72" s="26">
        <f t="shared" si="73"/>
        <v>-6.2844029313873196E-8</v>
      </c>
      <c r="BM72" s="26">
        <f t="shared" si="74"/>
        <v>-6.8922732962014071E-3</v>
      </c>
      <c r="BO72" s="238" t="str">
        <f t="shared" si="81"/>
        <v>478.630092322639i</v>
      </c>
      <c r="BP72" s="238" t="str">
        <f t="shared" si="82"/>
        <v>0.999995484785179-0.00212602684461197i</v>
      </c>
      <c r="BQ72" s="238">
        <f t="shared" si="83"/>
        <v>-1.9588545485310495E-5</v>
      </c>
      <c r="BR72" s="238">
        <f t="shared" si="84"/>
        <v>-0.12181273180704374</v>
      </c>
    </row>
    <row r="73" spans="1:70" x14ac:dyDescent="0.35">
      <c r="A73" t="s">
        <v>389</v>
      </c>
      <c r="B73">
        <f>B14*Rsns/D7</f>
        <v>708000</v>
      </c>
      <c r="V73" s="24">
        <v>1.69</v>
      </c>
      <c r="W73" s="30">
        <f t="shared" si="99"/>
        <v>489.77881936844631</v>
      </c>
      <c r="X73" s="25">
        <f t="shared" si="75"/>
        <v>26.994438391274116</v>
      </c>
      <c r="Y73" s="26">
        <f t="shared" si="85"/>
        <v>-5.976067126337968E-2</v>
      </c>
      <c r="Z73" s="26">
        <f t="shared" si="86"/>
        <v>-6.7133623849485309</v>
      </c>
      <c r="AA73" s="26">
        <f t="shared" si="87"/>
        <v>1.5293448888581692E-5</v>
      </c>
      <c r="AB73" s="26">
        <f t="shared" si="88"/>
        <v>-0.10751846792093063</v>
      </c>
      <c r="AC73" s="26">
        <f t="shared" si="100"/>
        <v>1.3325669019675834E-8</v>
      </c>
      <c r="AD73" s="26">
        <f t="shared" si="89"/>
        <v>3.1737667462614578E-3</v>
      </c>
      <c r="AE73" s="26">
        <f t="shared" si="101"/>
        <v>26.934693026785293</v>
      </c>
      <c r="AF73" s="26">
        <f t="shared" si="102"/>
        <v>-6.8177070861231996</v>
      </c>
      <c r="AG73" s="26">
        <f t="shared" si="68"/>
        <v>64.334182199278899</v>
      </c>
      <c r="AH73" s="26">
        <f t="shared" si="90"/>
        <v>-63.786320505165499</v>
      </c>
      <c r="AI73" s="26">
        <f t="shared" si="91"/>
        <v>-89.962948428106642</v>
      </c>
      <c r="AJ73" s="26">
        <f t="shared" si="103"/>
        <v>0.39295962210463881</v>
      </c>
      <c r="AK73" s="26">
        <f t="shared" si="92"/>
        <v>17.105073817130691</v>
      </c>
      <c r="AL73" s="27">
        <f t="shared" si="93"/>
        <v>-1.0282140702762141E-5</v>
      </c>
      <c r="AM73" s="26">
        <f t="shared" si="94"/>
        <v>-8.8160117911774666E-2</v>
      </c>
      <c r="AN73" s="26">
        <f t="shared" si="69"/>
        <v>-4.1177010414814828E-7</v>
      </c>
      <c r="AO73" s="26">
        <f t="shared" si="70"/>
        <v>-1.7642408726447231E-2</v>
      </c>
      <c r="AP73" s="26">
        <f t="shared" si="76"/>
        <v>0.94081062230723256</v>
      </c>
      <c r="AQ73" s="26">
        <f t="shared" si="77"/>
        <v>-72.96367713761417</v>
      </c>
      <c r="AR73" s="25">
        <f t="shared" si="71"/>
        <v>18.562359853877492</v>
      </c>
      <c r="AS73" s="25">
        <f t="shared" si="72"/>
        <v>-26.547178687726607</v>
      </c>
      <c r="AT73" s="56">
        <f t="shared" si="78"/>
        <v>27.875503649092526</v>
      </c>
      <c r="AU73" s="57">
        <f t="shared" si="104"/>
        <v>-79.781384223737376</v>
      </c>
      <c r="AV73" s="26">
        <f t="shared" si="95"/>
        <v>1.0414736638774877E-12</v>
      </c>
      <c r="AW73" s="26">
        <f t="shared" si="96"/>
        <v>2.8062259244710029E-5</v>
      </c>
      <c r="AX73" s="27">
        <f t="shared" si="97"/>
        <v>-1.0414736638776125E-12</v>
      </c>
      <c r="AY73" s="26">
        <f t="shared" si="98"/>
        <v>-2.8062259244710029E-5</v>
      </c>
      <c r="AZ73" s="28">
        <f t="shared" si="105"/>
        <v>-1.2480410609320584E-25</v>
      </c>
      <c r="BA73" s="29">
        <f t="shared" si="106"/>
        <v>0</v>
      </c>
      <c r="BB73" s="5">
        <f t="shared" si="79"/>
        <v>27.875483071563739</v>
      </c>
      <c r="BC73" s="5">
        <f t="shared" si="80"/>
        <v>-79.913087144706495</v>
      </c>
      <c r="BD73" s="5">
        <f t="shared" si="107"/>
        <v>100.08691285529351</v>
      </c>
      <c r="BE73" s="41"/>
      <c r="BF73" s="40">
        <f t="shared" si="108"/>
        <v>28</v>
      </c>
      <c r="BG73" s="40">
        <f t="shared" si="109"/>
        <v>-80</v>
      </c>
      <c r="BH73" s="40">
        <f t="shared" si="110"/>
        <v>100</v>
      </c>
      <c r="BL73" s="26">
        <f t="shared" si="73"/>
        <v>-6.5805776962779254E-8</v>
      </c>
      <c r="BM73" s="26">
        <f t="shared" si="74"/>
        <v>-7.0528149632834106E-3</v>
      </c>
      <c r="BO73" s="238" t="str">
        <f t="shared" si="81"/>
        <v>489.778819368446i</v>
      </c>
      <c r="BP73" s="238" t="str">
        <f t="shared" si="82"/>
        <v>0.999995271990666-0.00217554790903704i</v>
      </c>
      <c r="BQ73" s="238">
        <f t="shared" si="83"/>
        <v>-2.0511723007096827E-5</v>
      </c>
      <c r="BR73" s="238">
        <f t="shared" si="84"/>
        <v>-0.12465010600583767</v>
      </c>
    </row>
    <row r="74" spans="1:70" x14ac:dyDescent="0.35">
      <c r="A74" s="93" t="s">
        <v>390</v>
      </c>
      <c r="B74" s="93">
        <f>1/(PI()*((1+B71/B73)*(1-B21)-0.5))</f>
        <v>3.2572923830575813E-2</v>
      </c>
      <c r="V74" s="24">
        <v>1.7</v>
      </c>
      <c r="W74" s="32">
        <f t="shared" si="99"/>
        <v>501.18723362727235</v>
      </c>
      <c r="X74" s="25">
        <f t="shared" si="75"/>
        <v>26.994438391274116</v>
      </c>
      <c r="Y74" s="26">
        <f t="shared" si="85"/>
        <v>-6.2556915488960196E-2</v>
      </c>
      <c r="Z74" s="26">
        <f t="shared" si="86"/>
        <v>-6.8682596938742666</v>
      </c>
      <c r="AA74" s="26">
        <f t="shared" si="87"/>
        <v>1.6014205600762042E-5</v>
      </c>
      <c r="AB74" s="26">
        <f t="shared" si="88"/>
        <v>-0.11002288867776865</v>
      </c>
      <c r="AC74" s="26">
        <f t="shared" si="100"/>
        <v>1.3953689209937401E-8</v>
      </c>
      <c r="AD74" s="26">
        <f t="shared" si="89"/>
        <v>3.2476932704264935E-3</v>
      </c>
      <c r="AE74" s="26">
        <f t="shared" si="101"/>
        <v>26.931897503944445</v>
      </c>
      <c r="AF74" s="26">
        <f t="shared" si="102"/>
        <v>-6.9750348892816083</v>
      </c>
      <c r="AG74" s="26">
        <f t="shared" si="68"/>
        <v>64.334182199278899</v>
      </c>
      <c r="AH74" s="26">
        <f t="shared" si="90"/>
        <v>-63.98632042342517</v>
      </c>
      <c r="AI74" s="26">
        <f t="shared" si="91"/>
        <v>-89.963791824623726</v>
      </c>
      <c r="AJ74" s="26">
        <f t="shared" si="103"/>
        <v>0.41063010111055059</v>
      </c>
      <c r="AK74" s="26">
        <f t="shared" si="92"/>
        <v>17.479487221325144</v>
      </c>
      <c r="AL74" s="27">
        <f t="shared" si="93"/>
        <v>-1.0766722464859017E-5</v>
      </c>
      <c r="AM74" s="26">
        <f t="shared" si="94"/>
        <v>-9.0213627502445187E-2</v>
      </c>
      <c r="AN74" s="26">
        <f t="shared" si="69"/>
        <v>-4.3117622909807234E-7</v>
      </c>
      <c r="AO74" s="26">
        <f t="shared" si="70"/>
        <v>-1.8053353189836252E-2</v>
      </c>
      <c r="AP74" s="26">
        <f t="shared" si="76"/>
        <v>0.75848067906558647</v>
      </c>
      <c r="AQ74" s="26">
        <f t="shared" si="77"/>
        <v>-72.592571583990875</v>
      </c>
      <c r="AR74" s="25">
        <f t="shared" si="71"/>
        <v>18.562359853877492</v>
      </c>
      <c r="AS74" s="25">
        <f t="shared" si="72"/>
        <v>-26.547178687726607</v>
      </c>
      <c r="AT74" s="56">
        <f t="shared" si="78"/>
        <v>27.690378183010033</v>
      </c>
      <c r="AU74" s="57">
        <f t="shared" si="104"/>
        <v>-79.567606473272477</v>
      </c>
      <c r="AV74" s="26">
        <f t="shared" si="95"/>
        <v>1.0916186921382523E-12</v>
      </c>
      <c r="AW74" s="26">
        <f t="shared" si="96"/>
        <v>2.8715913232677473E-5</v>
      </c>
      <c r="AX74" s="27">
        <f t="shared" si="97"/>
        <v>-1.0916186921383896E-12</v>
      </c>
      <c r="AY74" s="26">
        <f t="shared" si="98"/>
        <v>-2.8715913232677473E-5</v>
      </c>
      <c r="AZ74" s="28">
        <f t="shared" si="105"/>
        <v>-1.3732490638087374E-25</v>
      </c>
      <c r="BA74" s="29">
        <f t="shared" si="106"/>
        <v>0</v>
      </c>
      <c r="BB74" s="5">
        <f t="shared" si="79"/>
        <v>27.690356635694577</v>
      </c>
      <c r="BC74" s="5">
        <f t="shared" si="80"/>
        <v>-79.702377139907483</v>
      </c>
      <c r="BD74" s="5">
        <f t="shared" si="107"/>
        <v>100.29762286009252</v>
      </c>
      <c r="BE74" s="31"/>
      <c r="BF74" s="40">
        <f t="shared" si="108"/>
        <v>28</v>
      </c>
      <c r="BG74" s="40">
        <f t="shared" si="109"/>
        <v>-80</v>
      </c>
      <c r="BH74" s="40">
        <f t="shared" si="110"/>
        <v>100</v>
      </c>
      <c r="BL74" s="26">
        <f t="shared" si="73"/>
        <v>-6.8907108121602635E-8</v>
      </c>
      <c r="BM74" s="26">
        <f t="shared" si="74"/>
        <v>-7.2170961260628269E-3</v>
      </c>
      <c r="BO74" s="238" t="str">
        <f t="shared" si="81"/>
        <v>501.187233627272i</v>
      </c>
      <c r="BP74" s="238" t="str">
        <f t="shared" si="82"/>
        <v>0.999995049167552-0.00222622243415926i</v>
      </c>
      <c r="BQ74" s="238">
        <f t="shared" si="83"/>
        <v>-2.1478408346932853E-5</v>
      </c>
      <c r="BR74" s="238">
        <f t="shared" si="84"/>
        <v>-0.12755357050893884</v>
      </c>
    </row>
    <row r="75" spans="1:70" x14ac:dyDescent="0.35">
      <c r="A75" s="93" t="s">
        <v>391</v>
      </c>
      <c r="B75" s="93">
        <f>PI()*D2</f>
        <v>6911503.8378975447</v>
      </c>
      <c r="V75" s="24">
        <v>1.71</v>
      </c>
      <c r="W75" s="30">
        <f t="shared" si="99"/>
        <v>512.86138399136485</v>
      </c>
      <c r="X75" s="25">
        <f t="shared" si="75"/>
        <v>26.994438391274116</v>
      </c>
      <c r="Y75" s="26">
        <f t="shared" si="85"/>
        <v>-6.5483014264480111E-2</v>
      </c>
      <c r="Z75" s="26">
        <f t="shared" si="86"/>
        <v>-7.0266606430872312</v>
      </c>
      <c r="AA75" s="26">
        <f t="shared" si="87"/>
        <v>1.676893040083553E-5</v>
      </c>
      <c r="AB75" s="26">
        <f t="shared" si="88"/>
        <v>-0.11258564445266375</v>
      </c>
      <c r="AC75" s="26">
        <f t="shared" si="100"/>
        <v>1.4611306538707273E-8</v>
      </c>
      <c r="AD75" s="26">
        <f t="shared" si="89"/>
        <v>3.3233417645370518E-3</v>
      </c>
      <c r="AE75" s="26">
        <f t="shared" si="101"/>
        <v>26.928972160551343</v>
      </c>
      <c r="AF75" s="26">
        <f t="shared" si="102"/>
        <v>-7.1359229457753584</v>
      </c>
      <c r="AG75" s="26">
        <f t="shared" si="68"/>
        <v>64.334182199278899</v>
      </c>
      <c r="AH75" s="26">
        <f t="shared" si="90"/>
        <v>-64.186320345363768</v>
      </c>
      <c r="AI75" s="26">
        <f t="shared" si="91"/>
        <v>-89.964616023107411</v>
      </c>
      <c r="AJ75" s="26">
        <f t="shared" si="103"/>
        <v>0.42905662633427544</v>
      </c>
      <c r="AK75" s="26">
        <f t="shared" si="92"/>
        <v>17.861033003506165</v>
      </c>
      <c r="AL75" s="27">
        <f t="shared" si="93"/>
        <v>-1.1274141803929863E-5</v>
      </c>
      <c r="AM75" s="26">
        <f t="shared" si="94"/>
        <v>-9.2314969236190064E-2</v>
      </c>
      <c r="AN75" s="26">
        <f t="shared" si="69"/>
        <v>-4.5149693773736483E-7</v>
      </c>
      <c r="AO75" s="26">
        <f t="shared" si="70"/>
        <v>-1.8473869777515656E-2</v>
      </c>
      <c r="AP75" s="26">
        <f t="shared" si="76"/>
        <v>0.5769067546106651</v>
      </c>
      <c r="AQ75" s="26">
        <f t="shared" si="77"/>
        <v>-72.214371858614939</v>
      </c>
      <c r="AR75" s="25">
        <f t="shared" si="71"/>
        <v>18.562359853877492</v>
      </c>
      <c r="AS75" s="25">
        <f t="shared" si="72"/>
        <v>-26.547178687726607</v>
      </c>
      <c r="AT75" s="56">
        <f t="shared" si="78"/>
        <v>27.505878915162008</v>
      </c>
      <c r="AU75" s="57">
        <f t="shared" si="104"/>
        <v>-79.350294804390302</v>
      </c>
      <c r="AV75" s="26">
        <f t="shared" si="95"/>
        <v>1.141763720399017E-12</v>
      </c>
      <c r="AW75" s="26">
        <f t="shared" si="96"/>
        <v>2.9384792777940909E-5</v>
      </c>
      <c r="AX75" s="27">
        <f t="shared" si="97"/>
        <v>-1.1417637203991668E-12</v>
      </c>
      <c r="AY75" s="26">
        <f t="shared" si="98"/>
        <v>-2.9384792777940909E-5</v>
      </c>
      <c r="AZ75" s="28">
        <f t="shared" si="105"/>
        <v>-1.4984570666854163E-25</v>
      </c>
      <c r="BA75" s="29">
        <f t="shared" si="106"/>
        <v>0</v>
      </c>
      <c r="BB75" s="5">
        <f t="shared" si="79"/>
        <v>27.505856352355487</v>
      </c>
      <c r="BC75" s="5">
        <f t="shared" si="80"/>
        <v>-79.488204672991046</v>
      </c>
      <c r="BD75" s="5">
        <f t="shared" si="107"/>
        <v>100.51179532700895</v>
      </c>
      <c r="BE75" s="41"/>
      <c r="BF75" s="40">
        <f t="shared" si="108"/>
        <v>28</v>
      </c>
      <c r="BG75" s="40">
        <f t="shared" si="109"/>
        <v>-79</v>
      </c>
      <c r="BH75" s="40">
        <f t="shared" si="110"/>
        <v>101</v>
      </c>
      <c r="BL75" s="26">
        <f t="shared" si="73"/>
        <v>-7.2154600468196844E-8</v>
      </c>
      <c r="BM75" s="26">
        <f t="shared" si="74"/>
        <v>-7.3852038885758768E-3</v>
      </c>
      <c r="BO75" s="238" t="str">
        <f t="shared" si="81"/>
        <v>512.861383991365i</v>
      </c>
      <c r="BP75" s="238" t="str">
        <f t="shared" si="82"/>
        <v>0.999994815843216-0.0022780772851643i</v>
      </c>
      <c r="BQ75" s="238">
        <f t="shared" si="83"/>
        <v>-2.2490651921108059E-5</v>
      </c>
      <c r="BR75" s="238">
        <f t="shared" si="84"/>
        <v>-0.13052466471216481</v>
      </c>
    </row>
    <row r="76" spans="1:70" x14ac:dyDescent="0.35">
      <c r="A76" s="93" t="s">
        <v>392</v>
      </c>
      <c r="B76" s="93">
        <f>1/B75/B75</f>
        <v>2.0934128851722685E-14</v>
      </c>
      <c r="V76" s="24">
        <v>1.72</v>
      </c>
      <c r="W76" s="32">
        <f t="shared" si="99"/>
        <v>524.80746024977282</v>
      </c>
      <c r="X76" s="25">
        <f t="shared" si="75"/>
        <v>26.994438391274116</v>
      </c>
      <c r="Y76" s="26">
        <f t="shared" si="85"/>
        <v>-6.8544904248921568E-2</v>
      </c>
      <c r="Z76" s="26">
        <f t="shared" si="86"/>
        <v>-7.1886395282624074</v>
      </c>
      <c r="AA76" s="26">
        <f t="shared" si="87"/>
        <v>1.7559224145166768E-5</v>
      </c>
      <c r="AB76" s="26">
        <f t="shared" si="88"/>
        <v>-0.11520809401160918</v>
      </c>
      <c r="AC76" s="26">
        <f t="shared" si="100"/>
        <v>1.529991542349291E-8</v>
      </c>
      <c r="AD76" s="26">
        <f t="shared" si="89"/>
        <v>3.4007523384249837E-3</v>
      </c>
      <c r="AE76" s="26">
        <f t="shared" si="101"/>
        <v>26.925911061549254</v>
      </c>
      <c r="AF76" s="26">
        <f t="shared" si="102"/>
        <v>-7.3004468699355911</v>
      </c>
      <c r="AG76" s="26">
        <f t="shared" si="68"/>
        <v>64.334182199278899</v>
      </c>
      <c r="AH76" s="26">
        <f t="shared" si="90"/>
        <v>-64.386320270815716</v>
      </c>
      <c r="AI76" s="26">
        <f t="shared" si="91"/>
        <v>-89.965421460557266</v>
      </c>
      <c r="AJ76" s="26">
        <f t="shared" si="103"/>
        <v>0.44826813698285228</v>
      </c>
      <c r="AK76" s="26">
        <f t="shared" si="92"/>
        <v>18.249778058329195</v>
      </c>
      <c r="AL76" s="27">
        <f t="shared" si="93"/>
        <v>-1.1805475015182614E-5</v>
      </c>
      <c r="AM76" s="26">
        <f t="shared" si="94"/>
        <v>-9.4465257249586349E-2</v>
      </c>
      <c r="AN76" s="26">
        <f t="shared" si="69"/>
        <v>-4.7277533261956324E-7</v>
      </c>
      <c r="AO76" s="26">
        <f t="shared" si="70"/>
        <v>-1.8904181452765116E-2</v>
      </c>
      <c r="AP76" s="26">
        <f t="shared" si="76"/>
        <v>0.3961177871956878</v>
      </c>
      <c r="AQ76" s="26">
        <f t="shared" si="77"/>
        <v>-71.829012840930417</v>
      </c>
      <c r="AR76" s="25">
        <f t="shared" si="71"/>
        <v>18.562359853877492</v>
      </c>
      <c r="AS76" s="25">
        <f t="shared" si="72"/>
        <v>-26.547178687726607</v>
      </c>
      <c r="AT76" s="56">
        <f t="shared" si="78"/>
        <v>27.322028848744942</v>
      </c>
      <c r="AU76" s="57">
        <f t="shared" si="104"/>
        <v>-79.129459710866001</v>
      </c>
      <c r="AV76" s="26">
        <f t="shared" si="95"/>
        <v>1.1957660585259937E-12</v>
      </c>
      <c r="AW76" s="26">
        <f t="shared" si="96"/>
        <v>3.0069252529288943E-5</v>
      </c>
      <c r="AX76" s="27">
        <f t="shared" si="97"/>
        <v>-1.1957660585261585E-12</v>
      </c>
      <c r="AY76" s="26">
        <f t="shared" si="98"/>
        <v>-3.0069252529288943E-5</v>
      </c>
      <c r="AZ76" s="28">
        <f t="shared" si="105"/>
        <v>-1.6478988765704848E-25</v>
      </c>
      <c r="BA76" s="29">
        <f t="shared" si="106"/>
        <v>0</v>
      </c>
      <c r="BB76" s="5">
        <f t="shared" si="79"/>
        <v>27.322005222588984</v>
      </c>
      <c r="BC76" s="5">
        <f t="shared" si="80"/>
        <v>-79.270581902115012</v>
      </c>
      <c r="BD76" s="5">
        <f t="shared" si="107"/>
        <v>100.72941809788499</v>
      </c>
      <c r="BE76" s="31"/>
      <c r="BF76" s="40">
        <f t="shared" si="108"/>
        <v>27</v>
      </c>
      <c r="BG76" s="40">
        <f t="shared" si="109"/>
        <v>-79</v>
      </c>
      <c r="BH76" s="40">
        <f t="shared" si="110"/>
        <v>101</v>
      </c>
      <c r="BL76" s="26">
        <f t="shared" si="73"/>
        <v>-7.555514122955187E-8</v>
      </c>
      <c r="BM76" s="26">
        <f t="shared" si="74"/>
        <v>-7.5572273837718274E-3</v>
      </c>
      <c r="BO76" s="238" t="str">
        <f t="shared" si="81"/>
        <v>524.807460249773i</v>
      </c>
      <c r="BP76" s="238" t="str">
        <f t="shared" si="82"/>
        <v>0.999994571522759-0.00233113995283926i</v>
      </c>
      <c r="BQ76" s="238">
        <f t="shared" si="83"/>
        <v>-2.3550600816832571E-5</v>
      </c>
      <c r="BR76" s="238">
        <f t="shared" si="84"/>
        <v>-0.13356496386524347</v>
      </c>
    </row>
    <row r="77" spans="1:70" x14ac:dyDescent="0.35">
      <c r="A77" s="93" t="s">
        <v>393</v>
      </c>
      <c r="B77" s="93">
        <f>1/B74/B75</f>
        <v>4.4419196954590772E-6</v>
      </c>
      <c r="V77" s="24">
        <v>1.73</v>
      </c>
      <c r="W77" s="30">
        <f t="shared" si="99"/>
        <v>537.03179637025289</v>
      </c>
      <c r="X77" s="25">
        <f t="shared" si="75"/>
        <v>26.994438391274116</v>
      </c>
      <c r="Y77" s="26">
        <f t="shared" si="85"/>
        <v>-7.1748784628189496E-2</v>
      </c>
      <c r="Z77" s="26">
        <f t="shared" si="86"/>
        <v>-7.3542718705478114</v>
      </c>
      <c r="AA77" s="26">
        <f t="shared" si="87"/>
        <v>1.83867631321489E-5</v>
      </c>
      <c r="AB77" s="26">
        <f t="shared" si="88"/>
        <v>-0.11789162776809714</v>
      </c>
      <c r="AC77" s="26">
        <f t="shared" si="100"/>
        <v>1.6020979713378472E-8</v>
      </c>
      <c r="AD77" s="26">
        <f t="shared" si="89"/>
        <v>3.4799660362000791E-3</v>
      </c>
      <c r="AE77" s="26">
        <f t="shared" si="101"/>
        <v>26.922708009430036</v>
      </c>
      <c r="AF77" s="26">
        <f t="shared" si="102"/>
        <v>-7.4686835322797087</v>
      </c>
      <c r="AG77" s="26">
        <f t="shared" si="68"/>
        <v>64.334182199278899</v>
      </c>
      <c r="AH77" s="26">
        <f t="shared" si="90"/>
        <v>-64.586320199622875</v>
      </c>
      <c r="AI77" s="26">
        <f t="shared" si="91"/>
        <v>-89.966208564025635</v>
      </c>
      <c r="AJ77" s="26">
        <f t="shared" si="103"/>
        <v>0.46829438531381717</v>
      </c>
      <c r="AK77" s="26">
        <f t="shared" si="92"/>
        <v>18.645785288471011</v>
      </c>
      <c r="AL77" s="27">
        <f t="shared" si="93"/>
        <v>-1.2361849119905882E-5</v>
      </c>
      <c r="AM77" s="26">
        <f t="shared" si="94"/>
        <v>-9.6665631629558227E-2</v>
      </c>
      <c r="AN77" s="26">
        <f t="shared" si="69"/>
        <v>-4.9505654620836773E-7</v>
      </c>
      <c r="AO77" s="26">
        <f t="shared" si="70"/>
        <v>-1.934451637233639E-2</v>
      </c>
      <c r="AP77" s="26">
        <f t="shared" si="76"/>
        <v>0.21614352806417514</v>
      </c>
      <c r="AQ77" s="26">
        <f t="shared" si="77"/>
        <v>-71.436433423556522</v>
      </c>
      <c r="AR77" s="25">
        <f t="shared" si="71"/>
        <v>18.562359853877492</v>
      </c>
      <c r="AS77" s="25">
        <f t="shared" si="72"/>
        <v>-26.547178687726607</v>
      </c>
      <c r="AT77" s="56">
        <f t="shared" si="78"/>
        <v>27.138851537494212</v>
      </c>
      <c r="AU77" s="57">
        <f t="shared" si="104"/>
        <v>-78.905116955836235</v>
      </c>
      <c r="AV77" s="26">
        <f t="shared" si="95"/>
        <v>1.2536257065191828E-12</v>
      </c>
      <c r="AW77" s="26">
        <f t="shared" si="96"/>
        <v>3.0769655396341571E-5</v>
      </c>
      <c r="AX77" s="27">
        <f t="shared" si="97"/>
        <v>-1.2536257065193637E-12</v>
      </c>
      <c r="AY77" s="26">
        <f t="shared" si="98"/>
        <v>-3.0769655396341571E-5</v>
      </c>
      <c r="AZ77" s="28">
        <f t="shared" si="105"/>
        <v>-1.809457589959748E-25</v>
      </c>
      <c r="BA77" s="29">
        <f t="shared" si="106"/>
        <v>0</v>
      </c>
      <c r="BB77" s="5">
        <f t="shared" si="79"/>
        <v>27.138826797874977</v>
      </c>
      <c r="BC77" s="5">
        <f t="shared" si="80"/>
        <v>-79.04952629356373</v>
      </c>
      <c r="BD77" s="5">
        <f t="shared" si="107"/>
        <v>100.95047370643627</v>
      </c>
      <c r="BE77" s="41"/>
      <c r="BF77" s="40">
        <f t="shared" si="108"/>
        <v>27</v>
      </c>
      <c r="BG77" s="40">
        <f t="shared" si="109"/>
        <v>-79</v>
      </c>
      <c r="BH77" s="40">
        <f t="shared" si="110"/>
        <v>101</v>
      </c>
      <c r="BL77" s="26">
        <f t="shared" si="73"/>
        <v>-7.9115945504017933E-8</v>
      </c>
      <c r="BM77" s="26">
        <f t="shared" si="74"/>
        <v>-7.7332578207724148E-3</v>
      </c>
      <c r="BO77" s="238" t="str">
        <f t="shared" si="81"/>
        <v>537.031796370253i</v>
      </c>
      <c r="BP77" s="238" t="str">
        <f t="shared" si="82"/>
        <v>0.999994315687961-0.00238543856813264i</v>
      </c>
      <c r="BQ77" s="238">
        <f t="shared" si="83"/>
        <v>-2.4660503288116289E-5</v>
      </c>
      <c r="BR77" s="238">
        <f t="shared" si="84"/>
        <v>-0.13667607990672237</v>
      </c>
    </row>
    <row r="78" spans="1:70" x14ac:dyDescent="0.35">
      <c r="A78" s="93"/>
      <c r="B78" s="93"/>
      <c r="V78" s="24">
        <v>1.74</v>
      </c>
      <c r="W78" s="32">
        <f t="shared" si="99"/>
        <v>549.54087385762466</v>
      </c>
      <c r="X78" s="25">
        <f t="shared" si="75"/>
        <v>26.994438391274116</v>
      </c>
      <c r="Y78" s="26">
        <f t="shared" si="85"/>
        <v>-7.5101127882680974E-2</v>
      </c>
      <c r="Z78" s="26">
        <f t="shared" si="86"/>
        <v>-7.5236344111264595</v>
      </c>
      <c r="AA78" s="26">
        <f t="shared" si="87"/>
        <v>1.9253302660459422E-5</v>
      </c>
      <c r="AB78" s="26">
        <f t="shared" si="88"/>
        <v>-0.12063766852012514</v>
      </c>
      <c r="AC78" s="26">
        <f t="shared" si="100"/>
        <v>1.6776024974405012E-8</v>
      </c>
      <c r="AD78" s="26">
        <f t="shared" si="89"/>
        <v>3.5610248580122059E-3</v>
      </c>
      <c r="AE78" s="26">
        <f t="shared" si="101"/>
        <v>26.919356533470118</v>
      </c>
      <c r="AF78" s="26">
        <f t="shared" si="102"/>
        <v>-7.6407110547885724</v>
      </c>
      <c r="AG78" s="26">
        <f t="shared" si="68"/>
        <v>64.334182199278899</v>
      </c>
      <c r="AH78" s="26">
        <f t="shared" si="90"/>
        <v>-64.786320131634227</v>
      </c>
      <c r="AI78" s="26">
        <f t="shared" si="91"/>
        <v>-89.966977750843981</v>
      </c>
      <c r="AJ78" s="26">
        <f t="shared" si="103"/>
        <v>0.4891659339493612</v>
      </c>
      <c r="AK78" s="26">
        <f t="shared" si="92"/>
        <v>19.049113271316003</v>
      </c>
      <c r="AL78" s="27">
        <f t="shared" si="93"/>
        <v>-1.2944444252230292E-5</v>
      </c>
      <c r="AM78" s="26">
        <f t="shared" si="94"/>
        <v>-9.8917259017750697E-2</v>
      </c>
      <c r="AN78" s="26">
        <f t="shared" si="69"/>
        <v>-5.1838784020345194E-7</v>
      </c>
      <c r="AO78" s="26">
        <f t="shared" si="70"/>
        <v>-1.9795108007424192E-2</v>
      </c>
      <c r="AP78" s="26">
        <f t="shared" si="76"/>
        <v>3.7014538761941142E-2</v>
      </c>
      <c r="AQ78" s="26">
        <f t="shared" si="77"/>
        <v>-71.03657684655316</v>
      </c>
      <c r="AR78" s="25">
        <f t="shared" si="71"/>
        <v>18.562359853877492</v>
      </c>
      <c r="AS78" s="25">
        <f t="shared" si="72"/>
        <v>-26.547178687726607</v>
      </c>
      <c r="AT78" s="56">
        <f t="shared" si="78"/>
        <v>26.956371072232059</v>
      </c>
      <c r="AU78" s="57">
        <f t="shared" si="104"/>
        <v>-78.677287901341728</v>
      </c>
      <c r="AV78" s="26">
        <f t="shared" si="95"/>
        <v>1.3114853545123715E-12</v>
      </c>
      <c r="AW78" s="26">
        <f t="shared" si="96"/>
        <v>3.1486372741969881E-5</v>
      </c>
      <c r="AX78" s="27">
        <f t="shared" si="97"/>
        <v>-1.3114853545125696E-12</v>
      </c>
      <c r="AY78" s="26">
        <f t="shared" si="98"/>
        <v>-3.1486372741969881E-5</v>
      </c>
      <c r="AZ78" s="28">
        <f t="shared" si="105"/>
        <v>-1.9811137229358402E-25</v>
      </c>
      <c r="BA78" s="29">
        <f t="shared" si="106"/>
        <v>0</v>
      </c>
      <c r="BB78" s="5">
        <f t="shared" si="79"/>
        <v>26.956345166673948</v>
      </c>
      <c r="BC78" s="5">
        <f t="shared" si="80"/>
        <v>-78.825060952193269</v>
      </c>
      <c r="BD78" s="5">
        <f t="shared" si="107"/>
        <v>101.17493904780673</v>
      </c>
      <c r="BE78" s="31"/>
      <c r="BF78" s="40">
        <f t="shared" si="108"/>
        <v>27</v>
      </c>
      <c r="BG78" s="40">
        <f t="shared" si="109"/>
        <v>-79</v>
      </c>
      <c r="BH78" s="40">
        <f t="shared" si="110"/>
        <v>101</v>
      </c>
      <c r="BL78" s="26">
        <f t="shared" si="73"/>
        <v>-8.2844565904582214E-8</v>
      </c>
      <c r="BM78" s="26">
        <f t="shared" si="74"/>
        <v>-7.9133885332320752E-3</v>
      </c>
      <c r="BO78" s="238" t="str">
        <f t="shared" si="81"/>
        <v>549.540873857625i</v>
      </c>
      <c r="BP78" s="238" t="str">
        <f t="shared" si="82"/>
        <v>0.999994047796181-0.00244100191705269i</v>
      </c>
      <c r="BQ78" s="238">
        <f t="shared" si="83"/>
        <v>-2.5822713545785898E-5</v>
      </c>
      <c r="BR78" s="238">
        <f t="shared" si="84"/>
        <v>-0.13985966231831648</v>
      </c>
    </row>
    <row r="79" spans="1:70" x14ac:dyDescent="0.35">
      <c r="A79" s="93"/>
      <c r="B79" s="93"/>
      <c r="V79" s="24">
        <v>1.75</v>
      </c>
      <c r="W79" s="30">
        <f t="shared" si="99"/>
        <v>562.34132519034915</v>
      </c>
      <c r="X79" s="25">
        <f t="shared" si="75"/>
        <v>26.994438391274116</v>
      </c>
      <c r="Y79" s="26">
        <f t="shared" si="85"/>
        <v>-7.8608690916119314E-2</v>
      </c>
      <c r="Z79" s="26">
        <f t="shared" si="86"/>
        <v>-7.6968051034721929</v>
      </c>
      <c r="AA79" s="26">
        <f t="shared" si="87"/>
        <v>2.0160680755098102E-5</v>
      </c>
      <c r="AB79" s="26">
        <f t="shared" si="88"/>
        <v>-0.12344767220435685</v>
      </c>
      <c r="AC79" s="26">
        <f t="shared" si="100"/>
        <v>1.7566653918809841E-8</v>
      </c>
      <c r="AD79" s="26">
        <f t="shared" si="89"/>
        <v>3.6439717823203294E-3</v>
      </c>
      <c r="AE79" s="26">
        <f t="shared" si="101"/>
        <v>26.915849878605407</v>
      </c>
      <c r="AF79" s="26">
        <f t="shared" si="102"/>
        <v>-7.816608803894229</v>
      </c>
      <c r="AG79" s="26">
        <f t="shared" si="68"/>
        <v>64.334182199278899</v>
      </c>
      <c r="AH79" s="26">
        <f t="shared" si="90"/>
        <v>-64.986320066705588</v>
      </c>
      <c r="AI79" s="26">
        <f t="shared" si="91"/>
        <v>-89.967729428844237</v>
      </c>
      <c r="AJ79" s="26">
        <f t="shared" si="103"/>
        <v>0.51091415057078038</v>
      </c>
      <c r="AK79" s="26">
        <f t="shared" si="92"/>
        <v>19.459815915042331</v>
      </c>
      <c r="AL79" s="27">
        <f t="shared" si="93"/>
        <v>-1.3554496161614033E-5</v>
      </c>
      <c r="AM79" s="26">
        <f t="shared" si="94"/>
        <v>-0.10122133322897427</v>
      </c>
      <c r="AN79" s="26">
        <f t="shared" si="69"/>
        <v>-5.4281870679493661E-7</v>
      </c>
      <c r="AO79" s="26">
        <f t="shared" si="70"/>
        <v>-2.025619526745465E-2</v>
      </c>
      <c r="AP79" s="26">
        <f t="shared" si="76"/>
        <v>-0.14123781417077647</v>
      </c>
      <c r="AQ79" s="26">
        <f t="shared" si="77"/>
        <v>-70.629391042298337</v>
      </c>
      <c r="AR79" s="25">
        <f t="shared" si="71"/>
        <v>18.562359853877492</v>
      </c>
      <c r="AS79" s="25">
        <f t="shared" si="72"/>
        <v>-26.547178687726607</v>
      </c>
      <c r="AT79" s="56">
        <f t="shared" si="78"/>
        <v>26.774612064434631</v>
      </c>
      <c r="AU79" s="57">
        <f t="shared" si="104"/>
        <v>-78.445999846192564</v>
      </c>
      <c r="AV79" s="26">
        <f t="shared" si="95"/>
        <v>1.3732023123717724E-12</v>
      </c>
      <c r="AW79" s="26">
        <f t="shared" si="96"/>
        <v>3.2219784579197371E-5</v>
      </c>
      <c r="AX79" s="27">
        <f t="shared" si="97"/>
        <v>-1.3732023123719893E-12</v>
      </c>
      <c r="AY79" s="26">
        <f t="shared" si="98"/>
        <v>-3.2219784579197371E-5</v>
      </c>
      <c r="AZ79" s="28">
        <f t="shared" si="105"/>
        <v>-2.1689257272508587E-25</v>
      </c>
      <c r="BA79" s="29">
        <f t="shared" si="106"/>
        <v>0</v>
      </c>
      <c r="BB79" s="5">
        <f t="shared" si="79"/>
        <v>26.774584937988973</v>
      </c>
      <c r="BC79" s="5">
        <f t="shared" si="80"/>
        <v>-78.597214960220526</v>
      </c>
      <c r="BD79" s="5">
        <f t="shared" si="107"/>
        <v>101.40278503977947</v>
      </c>
      <c r="BE79" s="41"/>
      <c r="BF79" s="40">
        <f t="shared" si="108"/>
        <v>27</v>
      </c>
      <c r="BG79" s="40">
        <f t="shared" si="109"/>
        <v>-79</v>
      </c>
      <c r="BH79" s="40">
        <f t="shared" si="110"/>
        <v>101</v>
      </c>
      <c r="BL79" s="26">
        <f t="shared" si="73"/>
        <v>-8.6748909916765536E-8</v>
      </c>
      <c r="BM79" s="26">
        <f t="shared" si="74"/>
        <v>-8.0977150288246199E-3</v>
      </c>
      <c r="BO79" s="238" t="str">
        <f t="shared" si="81"/>
        <v>562.341325190349i</v>
      </c>
      <c r="BP79" s="238" t="str">
        <f t="shared" si="82"/>
        <v>0.999993767279204-0.00249785945591177i</v>
      </c>
      <c r="BQ79" s="238">
        <f t="shared" si="83"/>
        <v>-2.7039696750994472E-5</v>
      </c>
      <c r="BR79" s="238">
        <f t="shared" si="84"/>
        <v>-0.14311739899913295</v>
      </c>
    </row>
    <row r="80" spans="1:70" x14ac:dyDescent="0.35">
      <c r="A80" s="93"/>
      <c r="B80" s="93"/>
      <c r="V80" s="24">
        <v>1.76</v>
      </c>
      <c r="W80" s="32">
        <f t="shared" si="99"/>
        <v>575.43993733715695</v>
      </c>
      <c r="X80" s="25">
        <f t="shared" si="75"/>
        <v>26.994438391274116</v>
      </c>
      <c r="Y80" s="26">
        <f t="shared" si="85"/>
        <v>-8.2278526549822081E-2</v>
      </c>
      <c r="Z80" s="26">
        <f t="shared" si="86"/>
        <v>-7.8738631031187589</v>
      </c>
      <c r="AA80" s="26">
        <f t="shared" si="87"/>
        <v>2.1110822057348713E-5</v>
      </c>
      <c r="AB80" s="26">
        <f t="shared" si="88"/>
        <v>-0.12632312866783829</v>
      </c>
      <c r="AC80" s="26">
        <f t="shared" si="100"/>
        <v>1.8394544476371492E-8</v>
      </c>
      <c r="AD80" s="26">
        <f t="shared" si="89"/>
        <v>3.7288507886802601E-3</v>
      </c>
      <c r="AE80" s="26">
        <f t="shared" si="101"/>
        <v>26.912180993940897</v>
      </c>
      <c r="AF80" s="26">
        <f t="shared" si="102"/>
        <v>-7.9964573809979163</v>
      </c>
      <c r="AG80" s="26">
        <f t="shared" si="68"/>
        <v>64.334182199278899</v>
      </c>
      <c r="AH80" s="26">
        <f t="shared" si="90"/>
        <v>-65.186320004699198</v>
      </c>
      <c r="AI80" s="26">
        <f t="shared" si="91"/>
        <v>-89.968463996575011</v>
      </c>
      <c r="AJ80" s="26">
        <f t="shared" si="103"/>
        <v>0.53357119978972067</v>
      </c>
      <c r="AK80" s="26">
        <f t="shared" si="92"/>
        <v>19.877942104748417</v>
      </c>
      <c r="AL80" s="27">
        <f t="shared" si="93"/>
        <v>-1.4193298841660707E-5</v>
      </c>
      <c r="AM80" s="26">
        <f t="shared" si="94"/>
        <v>-0.10357907588404856</v>
      </c>
      <c r="AN80" s="26">
        <f t="shared" si="69"/>
        <v>-5.6840096027459593E-7</v>
      </c>
      <c r="AO80" s="26">
        <f t="shared" si="70"/>
        <v>-2.0728022626757221E-2</v>
      </c>
      <c r="AP80" s="26">
        <f t="shared" si="76"/>
        <v>-0.31858136733037967</v>
      </c>
      <c r="AQ80" s="26">
        <f t="shared" si="77"/>
        <v>-70.214828990337395</v>
      </c>
      <c r="AR80" s="25">
        <f t="shared" si="71"/>
        <v>18.562359853877492</v>
      </c>
      <c r="AS80" s="25">
        <f t="shared" si="72"/>
        <v>-26.547178687726607</v>
      </c>
      <c r="AT80" s="56">
        <f t="shared" si="78"/>
        <v>26.593599626610516</v>
      </c>
      <c r="AU80" s="57">
        <f t="shared" si="104"/>
        <v>-78.211286371335305</v>
      </c>
      <c r="AV80" s="26">
        <f t="shared" si="95"/>
        <v>1.4387765800973853E-12</v>
      </c>
      <c r="AW80" s="26">
        <f t="shared" si="96"/>
        <v>3.2970279772688013E-5</v>
      </c>
      <c r="AX80" s="27">
        <f t="shared" si="97"/>
        <v>-1.4387765800976236E-12</v>
      </c>
      <c r="AY80" s="26">
        <f t="shared" si="98"/>
        <v>-3.2970279772688013E-5</v>
      </c>
      <c r="AZ80" s="28">
        <f t="shared" si="105"/>
        <v>-2.3829910224916325E-25</v>
      </c>
      <c r="BA80" s="29">
        <f t="shared" si="106"/>
        <v>0</v>
      </c>
      <c r="BB80" s="5">
        <f t="shared" si="79"/>
        <v>26.593571221739008</v>
      </c>
      <c r="BC80" s="5">
        <f t="shared" si="80"/>
        <v>-78.366023723535434</v>
      </c>
      <c r="BD80" s="5">
        <f t="shared" si="107"/>
        <v>101.63397627646457</v>
      </c>
      <c r="BE80" s="31"/>
      <c r="BF80" s="40">
        <f t="shared" si="108"/>
        <v>27</v>
      </c>
      <c r="BG80" s="40">
        <f t="shared" si="109"/>
        <v>-78</v>
      </c>
      <c r="BH80" s="40">
        <f t="shared" si="110"/>
        <v>102</v>
      </c>
      <c r="BL80" s="26">
        <f t="shared" si="73"/>
        <v>-9.0837259185174195E-8</v>
      </c>
      <c r="BM80" s="26">
        <f t="shared" si="74"/>
        <v>-8.2863350398825874E-3</v>
      </c>
      <c r="BO80" s="238" t="str">
        <f t="shared" si="81"/>
        <v>575.439937337157i</v>
      </c>
      <c r="BP80" s="238" t="str">
        <f t="shared" si="82"/>
        <v>0.999993473542037-0.00255604132692495i</v>
      </c>
      <c r="BQ80" s="238">
        <f t="shared" si="83"/>
        <v>-2.8314034248870016E-5</v>
      </c>
      <c r="BR80" s="238">
        <f t="shared" si="84"/>
        <v>-0.14645101716024875</v>
      </c>
    </row>
    <row r="81" spans="22:70" x14ac:dyDescent="0.35">
      <c r="V81" s="24">
        <v>1.77</v>
      </c>
      <c r="W81" s="30">
        <f t="shared" si="99"/>
        <v>588.84365535558948</v>
      </c>
      <c r="X81" s="25">
        <f t="shared" si="75"/>
        <v>26.994438391274116</v>
      </c>
      <c r="Y81" s="26">
        <f t="shared" si="85"/>
        <v>-8.611799538563561E-2</v>
      </c>
      <c r="Z81" s="26">
        <f t="shared" si="86"/>
        <v>-8.0548887547513743</v>
      </c>
      <c r="AA81" s="26">
        <f t="shared" si="87"/>
        <v>2.2105741917236413E-5</v>
      </c>
      <c r="AB81" s="26">
        <f t="shared" si="88"/>
        <v>-0.12926556245767615</v>
      </c>
      <c r="AC81" s="26">
        <f t="shared" si="100"/>
        <v>1.9261453651719476E-8</v>
      </c>
      <c r="AD81" s="26">
        <f t="shared" si="89"/>
        <v>3.8157068810631884E-3</v>
      </c>
      <c r="AE81" s="26">
        <f t="shared" si="101"/>
        <v>26.90834252089185</v>
      </c>
      <c r="AF81" s="26">
        <f t="shared" si="102"/>
        <v>-8.1803386103279863</v>
      </c>
      <c r="AG81" s="26">
        <f t="shared" si="68"/>
        <v>64.334182199278899</v>
      </c>
      <c r="AH81" s="26">
        <f t="shared" si="90"/>
        <v>-65.386319945483578</v>
      </c>
      <c r="AI81" s="26">
        <f t="shared" si="91"/>
        <v>-89.969181843512843</v>
      </c>
      <c r="AJ81" s="26">
        <f t="shared" si="103"/>
        <v>0.55717003199018589</v>
      </c>
      <c r="AK81" s="26">
        <f t="shared" si="92"/>
        <v>20.303535339387974</v>
      </c>
      <c r="AL81" s="27">
        <f t="shared" si="93"/>
        <v>-1.4862207264054736E-5</v>
      </c>
      <c r="AM81" s="26">
        <f t="shared" si="94"/>
        <v>-0.10599173705737952</v>
      </c>
      <c r="AN81" s="26">
        <f t="shared" si="69"/>
        <v>-5.9518887107748467E-7</v>
      </c>
      <c r="AO81" s="26">
        <f t="shared" si="70"/>
        <v>-2.1210840254187083E-2</v>
      </c>
      <c r="AP81" s="26">
        <f t="shared" si="76"/>
        <v>-0.49498317161062783</v>
      </c>
      <c r="AQ81" s="26">
        <f t="shared" si="77"/>
        <v>-69.79284908143643</v>
      </c>
      <c r="AR81" s="25">
        <f t="shared" si="71"/>
        <v>18.562359853877492</v>
      </c>
      <c r="AS81" s="25">
        <f t="shared" si="72"/>
        <v>-26.547178687726607</v>
      </c>
      <c r="AT81" s="56">
        <f t="shared" si="78"/>
        <v>26.413359349281222</v>
      </c>
      <c r="AU81" s="57">
        <f t="shared" si="104"/>
        <v>-77.973187691764423</v>
      </c>
      <c r="AV81" s="26">
        <f t="shared" si="95"/>
        <v>1.506279502756104E-12</v>
      </c>
      <c r="AW81" s="26">
        <f t="shared" si="96"/>
        <v>3.3738256244927391E-5</v>
      </c>
      <c r="AX81" s="27">
        <f t="shared" si="97"/>
        <v>-1.506279502756365E-12</v>
      </c>
      <c r="AY81" s="26">
        <f t="shared" si="98"/>
        <v>-3.3738256244927391E-5</v>
      </c>
      <c r="AZ81" s="28">
        <f t="shared" si="105"/>
        <v>-2.609173221236601E-25</v>
      </c>
      <c r="BA81" s="29">
        <f t="shared" si="106"/>
        <v>0</v>
      </c>
      <c r="BB81" s="5">
        <f t="shared" si="79"/>
        <v>26.413329605733914</v>
      </c>
      <c r="BC81" s="5">
        <f t="shared" si="80"/>
        <v>-78.131529324579745</v>
      </c>
      <c r="BD81" s="5">
        <f t="shared" si="107"/>
        <v>101.86847067542026</v>
      </c>
      <c r="BE81" s="41"/>
      <c r="BF81" s="40">
        <f t="shared" si="108"/>
        <v>26</v>
      </c>
      <c r="BG81" s="40">
        <f t="shared" si="109"/>
        <v>-78</v>
      </c>
      <c r="BH81" s="40">
        <f t="shared" si="110"/>
        <v>102</v>
      </c>
      <c r="BL81" s="26">
        <f t="shared" si="73"/>
        <v>-9.5118288800052176E-8</v>
      </c>
      <c r="BM81" s="26">
        <f t="shared" si="74"/>
        <v>-8.4793485752161692E-3</v>
      </c>
      <c r="BO81" s="238" t="str">
        <f t="shared" si="81"/>
        <v>588.843655355589i</v>
      </c>
      <c r="BP81" s="238" t="str">
        <f t="shared" si="82"/>
        <v>0.999993165961649-0.00261557837417069i</v>
      </c>
      <c r="BQ81" s="238">
        <f t="shared" si="83"/>
        <v>-2.9648429019161107E-5</v>
      </c>
      <c r="BR81" s="238">
        <f t="shared" si="84"/>
        <v>-0.14986228424009376</v>
      </c>
    </row>
    <row r="82" spans="22:70" x14ac:dyDescent="0.35">
      <c r="V82" s="24">
        <v>1.78</v>
      </c>
      <c r="W82" s="32">
        <f t="shared" si="99"/>
        <v>602.55958607435821</v>
      </c>
      <c r="X82" s="25">
        <f t="shared" si="75"/>
        <v>26.994438391274116</v>
      </c>
      <c r="Y82" s="26">
        <f t="shared" si="85"/>
        <v>-9.0134778039890645E-2</v>
      </c>
      <c r="Z82" s="26">
        <f t="shared" si="86"/>
        <v>-8.2399635764196244</v>
      </c>
      <c r="AA82" s="26">
        <f t="shared" si="87"/>
        <v>2.3147550661478445E-5</v>
      </c>
      <c r="AB82" s="26">
        <f t="shared" si="88"/>
        <v>-0.1322765336290958</v>
      </c>
      <c r="AC82" s="26">
        <f t="shared" si="100"/>
        <v>2.016921752433416E-8</v>
      </c>
      <c r="AD82" s="26">
        <f t="shared" si="89"/>
        <v>3.9045861117173669E-3</v>
      </c>
      <c r="AE82" s="26">
        <f t="shared" si="101"/>
        <v>26.904326780954104</v>
      </c>
      <c r="AF82" s="26">
        <f t="shared" si="102"/>
        <v>-8.3683355239370023</v>
      </c>
      <c r="AG82" s="26">
        <f t="shared" si="68"/>
        <v>64.334182199278899</v>
      </c>
      <c r="AH82" s="26">
        <f t="shared" si="90"/>
        <v>-65.58631988893309</v>
      </c>
      <c r="AI82" s="26">
        <f t="shared" si="91"/>
        <v>-89.969883350268788</v>
      </c>
      <c r="AJ82" s="26">
        <f t="shared" si="103"/>
        <v>0.58174436893445125</v>
      </c>
      <c r="AK82" s="26">
        <f t="shared" si="92"/>
        <v>20.736633360417535</v>
      </c>
      <c r="AL82" s="27">
        <f t="shared" si="93"/>
        <v>-1.5562640259081044E-5</v>
      </c>
      <c r="AM82" s="26">
        <f t="shared" si="94"/>
        <v>-0.10846059593961251</v>
      </c>
      <c r="AN82" s="26">
        <f t="shared" si="69"/>
        <v>-6.2323925739316381E-7</v>
      </c>
      <c r="AO82" s="26">
        <f t="shared" si="70"/>
        <v>-2.170490414576667E-2</v>
      </c>
      <c r="AP82" s="26">
        <f t="shared" si="76"/>
        <v>-0.67040950659925613</v>
      </c>
      <c r="AQ82" s="26">
        <f t="shared" si="77"/>
        <v>-69.363415489936642</v>
      </c>
      <c r="AR82" s="25">
        <f t="shared" si="71"/>
        <v>18.562359853877492</v>
      </c>
      <c r="AS82" s="25">
        <f t="shared" si="72"/>
        <v>-26.547178687726607</v>
      </c>
      <c r="AT82" s="56">
        <f t="shared" si="78"/>
        <v>26.233917274354848</v>
      </c>
      <c r="AU82" s="57">
        <f t="shared" si="104"/>
        <v>-77.731751013873648</v>
      </c>
      <c r="AV82" s="26">
        <f t="shared" si="95"/>
        <v>1.5776397352810343E-12</v>
      </c>
      <c r="AW82" s="26">
        <f t="shared" si="96"/>
        <v>3.4524121187206398E-5</v>
      </c>
      <c r="AX82" s="27">
        <f t="shared" si="97"/>
        <v>-1.5776397352813208E-12</v>
      </c>
      <c r="AY82" s="26">
        <f t="shared" si="98"/>
        <v>-3.4524121187206398E-5</v>
      </c>
      <c r="AZ82" s="28">
        <f t="shared" si="105"/>
        <v>-2.8656476787420563E-25</v>
      </c>
      <c r="BA82" s="29">
        <f t="shared" si="106"/>
        <v>0</v>
      </c>
      <c r="BB82" s="5">
        <f t="shared" si="79"/>
        <v>26.233886129042343</v>
      </c>
      <c r="BC82" s="5">
        <f t="shared" si="80"/>
        <v>-77.893780880687927</v>
      </c>
      <c r="BD82" s="5">
        <f t="shared" si="107"/>
        <v>102.10621911931207</v>
      </c>
      <c r="BE82" s="31"/>
      <c r="BF82" s="40">
        <f t="shared" si="108"/>
        <v>26</v>
      </c>
      <c r="BG82" s="40">
        <f t="shared" si="109"/>
        <v>-78</v>
      </c>
      <c r="BH82" s="40">
        <f t="shared" si="110"/>
        <v>102</v>
      </c>
      <c r="BL82" s="26">
        <f t="shared" si="73"/>
        <v>-9.9601075011903632E-8</v>
      </c>
      <c r="BM82" s="26">
        <f t="shared" si="74"/>
        <v>-8.6768579731390846E-3</v>
      </c>
      <c r="BO82" s="238" t="str">
        <f t="shared" si="81"/>
        <v>602.559586074358i</v>
      </c>
      <c r="BP82" s="238" t="str">
        <f t="shared" si="82"/>
        <v>0.999992843885647-0.00267650215992227i</v>
      </c>
      <c r="BQ82" s="238">
        <f t="shared" si="83"/>
        <v>-3.1045711432600194E-5</v>
      </c>
      <c r="BR82" s="238">
        <f t="shared" si="84"/>
        <v>-0.1533530088411417</v>
      </c>
    </row>
    <row r="83" spans="22:70" x14ac:dyDescent="0.35">
      <c r="V83" s="24">
        <v>1.79</v>
      </c>
      <c r="W83" s="30">
        <f t="shared" si="99"/>
        <v>616.59500186148261</v>
      </c>
      <c r="X83" s="25">
        <f t="shared" si="75"/>
        <v>26.994438391274116</v>
      </c>
      <c r="Y83" s="26">
        <f t="shared" si="85"/>
        <v>-9.433688774944908E-2</v>
      </c>
      <c r="Z83" s="26">
        <f t="shared" si="86"/>
        <v>-8.4291702406600972</v>
      </c>
      <c r="AA83" s="26">
        <f t="shared" si="87"/>
        <v>2.4238458069713912E-5</v>
      </c>
      <c r="AB83" s="26">
        <f t="shared" si="88"/>
        <v>-0.13535763857230723</v>
      </c>
      <c r="AC83" s="26">
        <f t="shared" si="100"/>
        <v>2.1119762820476228E-8</v>
      </c>
      <c r="AD83" s="26">
        <f t="shared" si="89"/>
        <v>3.9955356055856369E-3</v>
      </c>
      <c r="AE83" s="26">
        <f t="shared" si="101"/>
        <v>26.900125763102501</v>
      </c>
      <c r="AF83" s="26">
        <f t="shared" si="102"/>
        <v>-8.5605323436268179</v>
      </c>
      <c r="AG83" s="26">
        <f t="shared" si="68"/>
        <v>64.334182199278899</v>
      </c>
      <c r="AH83" s="26">
        <f t="shared" si="90"/>
        <v>-65.786319834927781</v>
      </c>
      <c r="AI83" s="26">
        <f t="shared" si="91"/>
        <v>-89.970568888790169</v>
      </c>
      <c r="AJ83" s="26">
        <f t="shared" si="103"/>
        <v>0.60732868592673772</v>
      </c>
      <c r="AK83" s="26">
        <f t="shared" si="92"/>
        <v>21.177267773204214</v>
      </c>
      <c r="AL83" s="27">
        <f t="shared" si="93"/>
        <v>-1.6296083522478712E-5</v>
      </c>
      <c r="AM83" s="26">
        <f t="shared" si="94"/>
        <v>-0.1109869615157132</v>
      </c>
      <c r="AN83" s="26">
        <f t="shared" si="69"/>
        <v>-6.5261161631436601E-7</v>
      </c>
      <c r="AO83" s="26">
        <f t="shared" si="70"/>
        <v>-2.2210476260416959E-2</v>
      </c>
      <c r="AP83" s="26">
        <f t="shared" si="76"/>
        <v>-0.84482589841728262</v>
      </c>
      <c r="AQ83" s="26">
        <f t="shared" si="77"/>
        <v>-68.92649855336208</v>
      </c>
      <c r="AR83" s="25">
        <f t="shared" si="71"/>
        <v>18.562359853877492</v>
      </c>
      <c r="AS83" s="25">
        <f t="shared" si="72"/>
        <v>-26.547178687726607</v>
      </c>
      <c r="AT83" s="56">
        <f t="shared" si="78"/>
        <v>26.055299864685217</v>
      </c>
      <c r="AU83" s="57">
        <f t="shared" si="104"/>
        <v>-77.487030896988898</v>
      </c>
      <c r="AV83" s="26">
        <f t="shared" si="95"/>
        <v>1.6509286227390706E-12</v>
      </c>
      <c r="AW83" s="26">
        <f t="shared" si="96"/>
        <v>3.5328291275519618E-5</v>
      </c>
      <c r="AX83" s="27">
        <f t="shared" si="97"/>
        <v>-1.6509286227393844E-12</v>
      </c>
      <c r="AY83" s="26">
        <f t="shared" si="98"/>
        <v>-3.5328291275519618E-5</v>
      </c>
      <c r="AZ83" s="28">
        <f t="shared" si="105"/>
        <v>-3.138278007586438E-25</v>
      </c>
      <c r="BA83" s="29">
        <f t="shared" si="106"/>
        <v>0</v>
      </c>
      <c r="BB83" s="5">
        <f t="shared" si="79"/>
        <v>26.055267251544823</v>
      </c>
      <c r="BC83" s="5">
        <f t="shared" si="80"/>
        <v>-77.652834906633018</v>
      </c>
      <c r="BD83" s="5">
        <f t="shared" si="107"/>
        <v>102.34716509336698</v>
      </c>
      <c r="BE83" s="41"/>
      <c r="BF83" s="40">
        <f t="shared" si="108"/>
        <v>26</v>
      </c>
      <c r="BG83" s="40">
        <f t="shared" si="109"/>
        <v>-78</v>
      </c>
      <c r="BH83" s="40">
        <f t="shared" si="110"/>
        <v>102</v>
      </c>
      <c r="BL83" s="26">
        <f t="shared" si="73"/>
        <v>-1.0429512994728524E-7</v>
      </c>
      <c r="BM83" s="26">
        <f t="shared" si="74"/>
        <v>-8.8789679557296827E-3</v>
      </c>
      <c r="BO83" s="238" t="str">
        <f t="shared" si="81"/>
        <v>616.595001861483i</v>
      </c>
      <c r="BP83" s="238" t="str">
        <f t="shared" si="82"/>
        <v>0.999992506630892-0.00273884498135844i</v>
      </c>
      <c r="BQ83" s="238">
        <f t="shared" si="83"/>
        <v>-3.2508845263806263E-5</v>
      </c>
      <c r="BR83" s="238">
        <f t="shared" si="84"/>
        <v>-0.15692504168839788</v>
      </c>
    </row>
    <row r="84" spans="22:70" x14ac:dyDescent="0.35">
      <c r="V84" s="24">
        <v>1.8</v>
      </c>
      <c r="W84" s="32">
        <f t="shared" si="99"/>
        <v>630.95734448019368</v>
      </c>
      <c r="X84" s="25">
        <f t="shared" si="75"/>
        <v>26.994438391274116</v>
      </c>
      <c r="Y84" s="26">
        <f t="shared" si="85"/>
        <v>-9.8732683349793834E-2</v>
      </c>
      <c r="Z84" s="26">
        <f t="shared" si="86"/>
        <v>-8.6225925523059317</v>
      </c>
      <c r="AA84" s="26">
        <f t="shared" si="87"/>
        <v>2.5380778066725612E-5</v>
      </c>
      <c r="AB84" s="26">
        <f t="shared" si="88"/>
        <v>-0.13851051085861421</v>
      </c>
      <c r="AC84" s="26">
        <f t="shared" si="100"/>
        <v>2.2115106913186519E-8</v>
      </c>
      <c r="AD84" s="26">
        <f t="shared" si="89"/>
        <v>4.0886035852916716E-3</v>
      </c>
      <c r="AE84" s="26">
        <f t="shared" si="101"/>
        <v>26.895731110817493</v>
      </c>
      <c r="AF84" s="26">
        <f t="shared" si="102"/>
        <v>-8.7570144595792545</v>
      </c>
      <c r="AG84" s="26">
        <f t="shared" si="68"/>
        <v>64.334182199278899</v>
      </c>
      <c r="AH84" s="26">
        <f t="shared" si="90"/>
        <v>-65.986319783353125</v>
      </c>
      <c r="AI84" s="26">
        <f t="shared" si="91"/>
        <v>-89.971238822557822</v>
      </c>
      <c r="AJ84" s="26">
        <f t="shared" si="103"/>
        <v>0.6339581903312107</v>
      </c>
      <c r="AK84" s="26">
        <f t="shared" si="92"/>
        <v>21.625463662391571</v>
      </c>
      <c r="AL84" s="27">
        <f t="shared" si="93"/>
        <v>-1.7064092769844545E-5</v>
      </c>
      <c r="AM84" s="26">
        <f t="shared" si="94"/>
        <v>-0.11357217325883323</v>
      </c>
      <c r="AN84" s="26">
        <f t="shared" si="69"/>
        <v>-6.8336825209269073E-7</v>
      </c>
      <c r="AO84" s="26">
        <f t="shared" si="70"/>
        <v>-2.2727824658850076E-2</v>
      </c>
      <c r="AP84" s="26">
        <f t="shared" si="76"/>
        <v>-1.0181971412040365</v>
      </c>
      <c r="AQ84" s="26">
        <f t="shared" si="77"/>
        <v>-68.48207515808393</v>
      </c>
      <c r="AR84" s="25">
        <f t="shared" si="71"/>
        <v>18.562359853877492</v>
      </c>
      <c r="AS84" s="25">
        <f t="shared" si="72"/>
        <v>-26.547178687726607</v>
      </c>
      <c r="AT84" s="56">
        <f t="shared" si="78"/>
        <v>25.877533969613456</v>
      </c>
      <c r="AU84" s="57">
        <f t="shared" si="104"/>
        <v>-77.239089617663183</v>
      </c>
      <c r="AV84" s="26">
        <f t="shared" si="95"/>
        <v>1.7280748200633185E-12</v>
      </c>
      <c r="AW84" s="26">
        <f t="shared" si="96"/>
        <v>3.6151192891492309E-5</v>
      </c>
      <c r="AX84" s="27">
        <f t="shared" si="97"/>
        <v>-1.7280748200636623E-12</v>
      </c>
      <c r="AY84" s="26">
        <f t="shared" si="98"/>
        <v>-3.6151192891492309E-5</v>
      </c>
      <c r="AZ84" s="28">
        <f t="shared" si="105"/>
        <v>-3.437161627356575E-25</v>
      </c>
      <c r="BA84" s="29">
        <f t="shared" si="106"/>
        <v>0</v>
      </c>
      <c r="BB84" s="5">
        <f t="shared" si="79"/>
        <v>25.877499819469115</v>
      </c>
      <c r="BC84" s="5">
        <f t="shared" si="80"/>
        <v>-77.408755679957721</v>
      </c>
      <c r="BD84" s="5">
        <f t="shared" si="107"/>
        <v>102.59124432004228</v>
      </c>
      <c r="BE84" s="31"/>
      <c r="BF84" s="40">
        <f t="shared" si="108"/>
        <v>26</v>
      </c>
      <c r="BG84" s="40">
        <f t="shared" si="109"/>
        <v>-77</v>
      </c>
      <c r="BH84" s="40">
        <f t="shared" si="110"/>
        <v>103</v>
      </c>
      <c r="BL84" s="26">
        <f t="shared" si="73"/>
        <v>-1.0921040739477443E-7</v>
      </c>
      <c r="BM84" s="26">
        <f t="shared" si="74"/>
        <v>-9.0857856843558384E-3</v>
      </c>
      <c r="BO84" s="238" t="str">
        <f t="shared" si="81"/>
        <v>630.957344480194i</v>
      </c>
      <c r="BP84" s="238" t="str">
        <f t="shared" si="82"/>
        <v>0.999992153482054-0.00280263988766186i</v>
      </c>
      <c r="BQ84" s="238">
        <f t="shared" si="83"/>
        <v>-3.404093393469246E-5</v>
      </c>
      <c r="BR84" s="238">
        <f t="shared" si="84"/>
        <v>-0.1605802766101791</v>
      </c>
    </row>
    <row r="85" spans="22:70" x14ac:dyDescent="0.35">
      <c r="V85" s="24">
        <v>1.81</v>
      </c>
      <c r="W85" s="30">
        <f t="shared" si="99"/>
        <v>645.65422903465583</v>
      </c>
      <c r="X85" s="25">
        <f t="shared" si="75"/>
        <v>26.994438391274116</v>
      </c>
      <c r="Y85" s="26">
        <f t="shared" si="85"/>
        <v>-0.10333088262359132</v>
      </c>
      <c r="Z85" s="26">
        <f t="shared" si="86"/>
        <v>-8.8203154227496832</v>
      </c>
      <c r="AA85" s="26">
        <f t="shared" si="87"/>
        <v>2.6576933626795118E-5</v>
      </c>
      <c r="AB85" s="26">
        <f t="shared" si="88"/>
        <v>-0.14173682210621499</v>
      </c>
      <c r="AC85" s="26">
        <f t="shared" si="100"/>
        <v>2.315735975094084E-8</v>
      </c>
      <c r="AD85" s="26">
        <f t="shared" si="89"/>
        <v>4.1838393967082426E-3</v>
      </c>
      <c r="AE85" s="26">
        <f t="shared" si="101"/>
        <v>26.891134108741511</v>
      </c>
      <c r="AF85" s="26">
        <f t="shared" si="102"/>
        <v>-8.9578684054591911</v>
      </c>
      <c r="AG85" s="26">
        <f t="shared" si="68"/>
        <v>64.334182199278899</v>
      </c>
      <c r="AH85" s="26">
        <f t="shared" si="90"/>
        <v>-66.186319734099698</v>
      </c>
      <c r="AI85" s="26">
        <f t="shared" si="91"/>
        <v>-89.971893506778741</v>
      </c>
      <c r="AJ85" s="26">
        <f t="shared" si="103"/>
        <v>0.66166879624574026</v>
      </c>
      <c r="AK85" s="26">
        <f t="shared" si="92"/>
        <v>22.081239202578157</v>
      </c>
      <c r="AL85" s="27">
        <f t="shared" si="93"/>
        <v>-1.7868297030872591E-5</v>
      </c>
      <c r="AM85" s="26">
        <f t="shared" si="94"/>
        <v>-0.11621760184032902</v>
      </c>
      <c r="AN85" s="26">
        <f t="shared" si="69"/>
        <v>-7.1557440342998461E-7</v>
      </c>
      <c r="AO85" s="26">
        <f t="shared" si="70"/>
        <v>-2.3257223645697156E-2</v>
      </c>
      <c r="AP85" s="26">
        <f t="shared" si="76"/>
        <v>-1.1904873224464925</v>
      </c>
      <c r="AQ85" s="26">
        <f t="shared" si="77"/>
        <v>-68.030129129686614</v>
      </c>
      <c r="AR85" s="25">
        <f t="shared" si="71"/>
        <v>18.562359853877492</v>
      </c>
      <c r="AS85" s="25">
        <f t="shared" si="72"/>
        <v>-26.547178687726607</v>
      </c>
      <c r="AT85" s="56">
        <f t="shared" si="78"/>
        <v>25.700646786295017</v>
      </c>
      <c r="AU85" s="57">
        <f t="shared" si="104"/>
        <v>-76.987997535145809</v>
      </c>
      <c r="AV85" s="26">
        <f t="shared" si="95"/>
        <v>1.8090783272537782E-12</v>
      </c>
      <c r="AW85" s="26">
        <f t="shared" si="96"/>
        <v>3.6993262348453654E-5</v>
      </c>
      <c r="AX85" s="27">
        <f t="shared" si="97"/>
        <v>-1.8090783272541551E-12</v>
      </c>
      <c r="AY85" s="26">
        <f t="shared" si="98"/>
        <v>-3.6993262348453654E-5</v>
      </c>
      <c r="AZ85" s="28">
        <f t="shared" si="105"/>
        <v>-3.7683569898045646E-25</v>
      </c>
      <c r="BA85" s="29">
        <f t="shared" si="106"/>
        <v>0</v>
      </c>
      <c r="BB85" s="5">
        <f t="shared" si="79"/>
        <v>25.700611026710533</v>
      </c>
      <c r="BC85" s="5">
        <f t="shared" si="80"/>
        <v>-77.161615607504032</v>
      </c>
      <c r="BD85" s="5">
        <f t="shared" si="107"/>
        <v>102.83838439249597</v>
      </c>
      <c r="BE85" s="41"/>
      <c r="BF85" s="40">
        <f t="shared" si="108"/>
        <v>26</v>
      </c>
      <c r="BG85" s="40">
        <f t="shared" si="109"/>
        <v>-77</v>
      </c>
      <c r="BH85" s="40">
        <f t="shared" si="110"/>
        <v>103</v>
      </c>
      <c r="BL85" s="26">
        <f t="shared" si="73"/>
        <v>-1.1435733462777989E-7</v>
      </c>
      <c r="BM85" s="26">
        <f t="shared" si="74"/>
        <v>-9.2974208164932591E-3</v>
      </c>
      <c r="BO85" s="238" t="str">
        <f t="shared" si="81"/>
        <v>645.654229034656i</v>
      </c>
      <c r="BP85" s="238" t="str">
        <f t="shared" si="82"/>
        <v>0.99999178369009-0.00286792069751459i</v>
      </c>
      <c r="BQ85" s="238">
        <f t="shared" si="83"/>
        <v>-3.5645227150389327E-5</v>
      </c>
      <c r="BR85" s="238">
        <f t="shared" si="84"/>
        <v>-0.16432065154172348</v>
      </c>
    </row>
    <row r="86" spans="22:70" x14ac:dyDescent="0.35">
      <c r="V86" s="24">
        <v>1.82</v>
      </c>
      <c r="W86" s="32">
        <f t="shared" si="99"/>
        <v>660.6934480075962</v>
      </c>
      <c r="X86" s="25">
        <f t="shared" si="75"/>
        <v>26.994438391274116</v>
      </c>
      <c r="Y86" s="26">
        <f t="shared" si="85"/>
        <v>-0.10814057601660425</v>
      </c>
      <c r="Z86" s="26">
        <f t="shared" si="86"/>
        <v>-9.0224248404143808</v>
      </c>
      <c r="AA86" s="26">
        <f t="shared" si="87"/>
        <v>2.7829461907547104E-5</v>
      </c>
      <c r="AB86" s="26">
        <f t="shared" si="88"/>
        <v>-0.14503828286615175</v>
      </c>
      <c r="AC86" s="26">
        <f t="shared" si="100"/>
        <v>2.4248733500924391E-8</v>
      </c>
      <c r="AD86" s="26">
        <f t="shared" si="89"/>
        <v>4.2812935351210554E-3</v>
      </c>
      <c r="AE86" s="26">
        <f t="shared" si="101"/>
        <v>26.886325668968151</v>
      </c>
      <c r="AF86" s="26">
        <f t="shared" si="102"/>
        <v>-9.1631818297454117</v>
      </c>
      <c r="AG86" s="26">
        <f t="shared" si="68"/>
        <v>64.334182199278899</v>
      </c>
      <c r="AH86" s="26">
        <f t="shared" si="90"/>
        <v>-66.38631968706305</v>
      </c>
      <c r="AI86" s="26">
        <f t="shared" si="91"/>
        <v>-89.972533288574482</v>
      </c>
      <c r="AJ86" s="26">
        <f t="shared" si="103"/>
        <v>0.69049709514001634</v>
      </c>
      <c r="AK86" s="26">
        <f t="shared" si="92"/>
        <v>22.544605265825005</v>
      </c>
      <c r="AL86" s="27">
        <f t="shared" si="93"/>
        <v>-1.8710402112360386E-5</v>
      </c>
      <c r="AM86" s="26">
        <f t="shared" si="94"/>
        <v>-0.11892464985630867</v>
      </c>
      <c r="AN86" s="26">
        <f t="shared" si="69"/>
        <v>-7.4929838234166749E-7</v>
      </c>
      <c r="AO86" s="26">
        <f t="shared" si="70"/>
        <v>-2.3798953914946668E-2</v>
      </c>
      <c r="AP86" s="26">
        <f t="shared" si="76"/>
        <v>-1.3616598523446293</v>
      </c>
      <c r="AQ86" s="26">
        <f t="shared" si="77"/>
        <v>-67.570651626520743</v>
      </c>
      <c r="AR86" s="25">
        <f t="shared" si="71"/>
        <v>18.562359853877492</v>
      </c>
      <c r="AS86" s="25">
        <f t="shared" si="72"/>
        <v>-26.547178687726607</v>
      </c>
      <c r="AT86" s="56">
        <f t="shared" si="78"/>
        <v>25.524665816623521</v>
      </c>
      <c r="AU86" s="57">
        <f t="shared" si="104"/>
        <v>-76.733833456266154</v>
      </c>
      <c r="AV86" s="26">
        <f t="shared" si="95"/>
        <v>1.8958677992435555E-12</v>
      </c>
      <c r="AW86" s="26">
        <f t="shared" si="96"/>
        <v>3.7854946122775842E-5</v>
      </c>
      <c r="AX86" s="27">
        <f t="shared" si="97"/>
        <v>-1.8958677992439695E-12</v>
      </c>
      <c r="AY86" s="26">
        <f t="shared" si="98"/>
        <v>-3.7854946122775842E-5</v>
      </c>
      <c r="AZ86" s="28">
        <f t="shared" si="105"/>
        <v>-4.13994203059987E-25</v>
      </c>
      <c r="BA86" s="29">
        <f t="shared" si="106"/>
        <v>0</v>
      </c>
      <c r="BB86" s="5">
        <f t="shared" si="79"/>
        <v>25.524628371748971</v>
      </c>
      <c r="BC86" s="5">
        <f t="shared" si="80"/>
        <v>-76.911495591382163</v>
      </c>
      <c r="BD86" s="5">
        <f t="shared" si="107"/>
        <v>103.08850440861784</v>
      </c>
      <c r="BE86" s="31"/>
      <c r="BF86" s="40">
        <f t="shared" si="108"/>
        <v>26</v>
      </c>
      <c r="BG86" s="40">
        <f t="shared" si="109"/>
        <v>-77</v>
      </c>
      <c r="BH86" s="40">
        <f t="shared" si="110"/>
        <v>103</v>
      </c>
      <c r="BL86" s="26">
        <f t="shared" si="73"/>
        <v>-1.1974682976244023E-7</v>
      </c>
      <c r="BM86" s="26">
        <f t="shared" si="74"/>
        <v>-9.5139855638672107E-3</v>
      </c>
      <c r="BO86" s="238" t="str">
        <f t="shared" si="81"/>
        <v>660.693448007596i</v>
      </c>
      <c r="BP86" s="238" t="str">
        <f t="shared" si="82"/>
        <v>0.999991396470663-0.00293472201699946i</v>
      </c>
      <c r="BQ86" s="238">
        <f t="shared" si="83"/>
        <v>-3.7325127719391289E-5</v>
      </c>
      <c r="BR86" s="238">
        <f t="shared" si="84"/>
        <v>-0.16814814955213936</v>
      </c>
    </row>
    <row r="87" spans="22:70" x14ac:dyDescent="0.35">
      <c r="V87" s="24">
        <v>1.83</v>
      </c>
      <c r="W87" s="30">
        <f t="shared" si="99"/>
        <v>676.0829753919819</v>
      </c>
      <c r="X87" s="25">
        <f t="shared" si="75"/>
        <v>26.994438391274116</v>
      </c>
      <c r="Y87" s="26">
        <f t="shared" si="85"/>
        <v>-0.11317124071607687</v>
      </c>
      <c r="Z87" s="26">
        <f t="shared" si="86"/>
        <v>-9.2290078371763435</v>
      </c>
      <c r="AA87" s="26">
        <f t="shared" si="87"/>
        <v>2.9141019638353394E-5</v>
      </c>
      <c r="AB87" s="26">
        <f t="shared" si="88"/>
        <v>-0.14841664352887646</v>
      </c>
      <c r="AC87" s="26">
        <f t="shared" si="100"/>
        <v>2.5391540620376694E-8</v>
      </c>
      <c r="AD87" s="26">
        <f t="shared" si="89"/>
        <v>4.3810176720019967E-3</v>
      </c>
      <c r="AE87" s="26">
        <f t="shared" si="101"/>
        <v>26.881296316969216</v>
      </c>
      <c r="AF87" s="26">
        <f t="shared" si="102"/>
        <v>-9.373043463033218</v>
      </c>
      <c r="AG87" s="26">
        <f t="shared" si="68"/>
        <v>64.334182199278899</v>
      </c>
      <c r="AH87" s="26">
        <f t="shared" si="90"/>
        <v>-66.586319642143394</v>
      </c>
      <c r="AI87" s="26">
        <f t="shared" si="91"/>
        <v>-89.973158507165195</v>
      </c>
      <c r="AJ87" s="26">
        <f t="shared" si="103"/>
        <v>0.72048032227634995</v>
      </c>
      <c r="AK87" s="26">
        <f t="shared" si="92"/>
        <v>23.015565027673397</v>
      </c>
      <c r="AL87" s="27">
        <f t="shared" si="93"/>
        <v>-1.9592194207803178E-5</v>
      </c>
      <c r="AM87" s="26">
        <f t="shared" si="94"/>
        <v>-0.12169475257109164</v>
      </c>
      <c r="AN87" s="26">
        <f t="shared" si="69"/>
        <v>-7.8461172555633182E-7</v>
      </c>
      <c r="AO87" s="26">
        <f t="shared" si="70"/>
        <v>-2.4353302698770372E-2</v>
      </c>
      <c r="AP87" s="26">
        <f t="shared" si="76"/>
        <v>-1.5316774973940783</v>
      </c>
      <c r="AQ87" s="26">
        <f t="shared" si="77"/>
        <v>-67.103641534761664</v>
      </c>
      <c r="AR87" s="25">
        <f t="shared" si="71"/>
        <v>18.562359853877492</v>
      </c>
      <c r="AS87" s="25">
        <f t="shared" si="72"/>
        <v>-26.547178687726607</v>
      </c>
      <c r="AT87" s="56">
        <f t="shared" si="78"/>
        <v>25.349618819575138</v>
      </c>
      <c r="AU87" s="57">
        <f t="shared" si="104"/>
        <v>-76.476684997794877</v>
      </c>
      <c r="AV87" s="26">
        <f t="shared" si="95"/>
        <v>1.9865145810995442E-12</v>
      </c>
      <c r="AW87" s="26">
        <f t="shared" si="96"/>
        <v>3.8736701090601755E-5</v>
      </c>
      <c r="AX87" s="27">
        <f t="shared" si="97"/>
        <v>-1.9865145810999986E-12</v>
      </c>
      <c r="AY87" s="26">
        <f t="shared" si="98"/>
        <v>-3.8736701090601755E-5</v>
      </c>
      <c r="AZ87" s="28">
        <f t="shared" si="105"/>
        <v>-4.543838814073028E-25</v>
      </c>
      <c r="BA87" s="29">
        <f t="shared" si="106"/>
        <v>0</v>
      </c>
      <c r="BB87" s="5">
        <f t="shared" si="79"/>
        <v>25.349579609985923</v>
      </c>
      <c r="BC87" s="5">
        <f t="shared" si="80"/>
        <v>-76.658485392442074</v>
      </c>
      <c r="BD87" s="5">
        <f t="shared" si="107"/>
        <v>103.34151460755793</v>
      </c>
      <c r="BE87" s="41"/>
      <c r="BF87" s="40">
        <f t="shared" si="108"/>
        <v>25</v>
      </c>
      <c r="BG87" s="40">
        <f t="shared" si="109"/>
        <v>-77</v>
      </c>
      <c r="BH87" s="40">
        <f t="shared" si="110"/>
        <v>103</v>
      </c>
      <c r="BL87" s="26">
        <f t="shared" si="73"/>
        <v>-1.2539032490148803E-7</v>
      </c>
      <c r="BM87" s="26">
        <f t="shared" si="74"/>
        <v>-9.7355947519485626E-3</v>
      </c>
      <c r="BO87" s="238" t="str">
        <f t="shared" si="81"/>
        <v>676.082975391982i</v>
      </c>
      <c r="BP87" s="238" t="str">
        <f t="shared" si="82"/>
        <v>0.999990991002465-0.0030030792579168i</v>
      </c>
      <c r="BQ87" s="238">
        <f t="shared" si="83"/>
        <v>-3.908419889062428E-5</v>
      </c>
      <c r="BR87" s="238">
        <f t="shared" si="84"/>
        <v>-0.17206479989524665</v>
      </c>
    </row>
    <row r="88" spans="22:70" x14ac:dyDescent="0.35">
      <c r="V88" s="24">
        <v>1.84</v>
      </c>
      <c r="W88" s="32">
        <f t="shared" si="99"/>
        <v>691.8309709189366</v>
      </c>
      <c r="X88" s="25">
        <f t="shared" si="75"/>
        <v>26.994438391274116</v>
      </c>
      <c r="Y88" s="26">
        <f t="shared" si="85"/>
        <v>-0.11843275508473178</v>
      </c>
      <c r="Z88" s="26">
        <f t="shared" si="86"/>
        <v>-9.4401524504717909</v>
      </c>
      <c r="AA88" s="26">
        <f t="shared" si="87"/>
        <v>3.0514388757508647E-5</v>
      </c>
      <c r="AB88" s="26">
        <f t="shared" si="88"/>
        <v>-0.15187369525191199</v>
      </c>
      <c r="AC88" s="26">
        <f t="shared" si="100"/>
        <v>2.6588207357175873E-8</v>
      </c>
      <c r="AD88" s="26">
        <f t="shared" si="89"/>
        <v>4.4830646824060277E-3</v>
      </c>
      <c r="AE88" s="26">
        <f t="shared" si="101"/>
        <v>26.876036177166348</v>
      </c>
      <c r="AF88" s="26">
        <f t="shared" si="102"/>
        <v>-9.5875430810412965</v>
      </c>
      <c r="AG88" s="26">
        <f t="shared" si="68"/>
        <v>64.334182199278899</v>
      </c>
      <c r="AH88" s="26">
        <f t="shared" si="90"/>
        <v>-66.786319599245459</v>
      </c>
      <c r="AI88" s="26">
        <f t="shared" si="91"/>
        <v>-89.973769494049435</v>
      </c>
      <c r="AJ88" s="26">
        <f t="shared" si="103"/>
        <v>0.75165631874400085</v>
      </c>
      <c r="AK88" s="26">
        <f t="shared" si="92"/>
        <v>23.494113573522139</v>
      </c>
      <c r="AL88" s="27">
        <f t="shared" si="93"/>
        <v>-2.0515543693114614E-5</v>
      </c>
      <c r="AM88" s="26">
        <f t="shared" si="94"/>
        <v>-0.12452937867797392</v>
      </c>
      <c r="AN88" s="26">
        <f t="shared" si="69"/>
        <v>-8.2158933048611935E-7</v>
      </c>
      <c r="AO88" s="26">
        <f t="shared" si="70"/>
        <v>-2.4920563919815741E-2</v>
      </c>
      <c r="AP88" s="26">
        <f t="shared" si="76"/>
        <v>-1.7005024183555828</v>
      </c>
      <c r="AQ88" s="26">
        <f t="shared" si="77"/>
        <v>-66.629105863125091</v>
      </c>
      <c r="AR88" s="25">
        <f t="shared" si="71"/>
        <v>18.562359853877492</v>
      </c>
      <c r="AS88" s="25">
        <f t="shared" si="72"/>
        <v>-26.547178687726607</v>
      </c>
      <c r="AT88" s="56">
        <f t="shared" si="78"/>
        <v>25.175533758810765</v>
      </c>
      <c r="AU88" s="57">
        <f t="shared" si="104"/>
        <v>-76.216648944166394</v>
      </c>
      <c r="AV88" s="26">
        <f t="shared" si="95"/>
        <v>2.0790900178886384E-12</v>
      </c>
      <c r="AW88" s="26">
        <f t="shared" si="96"/>
        <v>3.9638994770086741E-5</v>
      </c>
      <c r="AX88" s="27">
        <f t="shared" si="97"/>
        <v>-2.079090017889136E-12</v>
      </c>
      <c r="AY88" s="26">
        <f t="shared" si="98"/>
        <v>-3.9638994770086741E-5</v>
      </c>
      <c r="AZ88" s="28">
        <f t="shared" si="105"/>
        <v>-4.9760083723893071E-25</v>
      </c>
      <c r="BA88" s="29">
        <f t="shared" si="106"/>
        <v>0</v>
      </c>
      <c r="BB88" s="5">
        <f t="shared" si="79"/>
        <v>25.175492701339223</v>
      </c>
      <c r="BC88" s="5">
        <f t="shared" si="80"/>
        <v>-76.4026839891321</v>
      </c>
      <c r="BD88" s="5">
        <f t="shared" si="107"/>
        <v>103.5973160108679</v>
      </c>
      <c r="BE88" s="31"/>
      <c r="BF88" s="40">
        <f t="shared" si="108"/>
        <v>25</v>
      </c>
      <c r="BG88" s="40">
        <f t="shared" si="109"/>
        <v>-76</v>
      </c>
      <c r="BH88" s="40">
        <f t="shared" si="110"/>
        <v>104</v>
      </c>
      <c r="BL88" s="26">
        <f t="shared" si="73"/>
        <v>-1.3129978734945918E-7</v>
      </c>
      <c r="BM88" s="26">
        <f t="shared" si="74"/>
        <v>-9.9623658808356379E-3</v>
      </c>
      <c r="BO88" s="238" t="str">
        <f t="shared" si="81"/>
        <v>691.830970918937i</v>
      </c>
      <c r="BP88" s="238" t="str">
        <f t="shared" si="82"/>
        <v>0.999990566425493-0.00307302865652626i</v>
      </c>
      <c r="BQ88" s="238">
        <f t="shared" si="83"/>
        <v>-4.0926171754202529E-5</v>
      </c>
      <c r="BR88" s="238">
        <f t="shared" si="84"/>
        <v>-0.17607267908486712</v>
      </c>
    </row>
    <row r="89" spans="22:70" x14ac:dyDescent="0.35">
      <c r="V89" s="24">
        <v>1.85</v>
      </c>
      <c r="W89" s="30">
        <f t="shared" si="99"/>
        <v>707.94578438413862</v>
      </c>
      <c r="X89" s="25">
        <f t="shared" si="75"/>
        <v>26.994438391274116</v>
      </c>
      <c r="Y89" s="26">
        <f t="shared" si="85"/>
        <v>-0.12393541344138893</v>
      </c>
      <c r="Z89" s="26">
        <f t="shared" si="86"/>
        <v>-9.6559476808078042</v>
      </c>
      <c r="AA89" s="26">
        <f t="shared" si="87"/>
        <v>3.1952482305889903E-5</v>
      </c>
      <c r="AB89" s="26">
        <f t="shared" si="88"/>
        <v>-0.1554112709090994</v>
      </c>
      <c r="AC89" s="26">
        <f t="shared" si="100"/>
        <v>2.7841269892528567E-8</v>
      </c>
      <c r="AD89" s="26">
        <f t="shared" si="89"/>
        <v>4.5874886730062304E-3</v>
      </c>
      <c r="AE89" s="26">
        <f t="shared" si="101"/>
        <v>26.870534958156306</v>
      </c>
      <c r="AF89" s="26">
        <f t="shared" si="102"/>
        <v>-9.806771463043896</v>
      </c>
      <c r="AG89" s="26">
        <f t="shared" si="68"/>
        <v>64.334182199278899</v>
      </c>
      <c r="AH89" s="26">
        <f t="shared" si="90"/>
        <v>-66.986319558278254</v>
      </c>
      <c r="AI89" s="26">
        <f t="shared" si="91"/>
        <v>-89.974366573180006</v>
      </c>
      <c r="AJ89" s="26">
        <f t="shared" si="103"/>
        <v>0.78406348895330613</v>
      </c>
      <c r="AK89" s="26">
        <f t="shared" si="92"/>
        <v>23.980237507381432</v>
      </c>
      <c r="AL89" s="27">
        <f t="shared" si="93"/>
        <v>-2.14824090882241E-5</v>
      </c>
      <c r="AM89" s="26">
        <f t="shared" si="94"/>
        <v>-0.12743003107770123</v>
      </c>
      <c r="AN89" s="26">
        <f t="shared" si="69"/>
        <v>-8.6030964037782092E-7</v>
      </c>
      <c r="AO89" s="26">
        <f t="shared" si="70"/>
        <v>-2.5501038347045698E-2</v>
      </c>
      <c r="AP89" s="26">
        <f t="shared" si="76"/>
        <v>-1.8680962127647771</v>
      </c>
      <c r="AQ89" s="26">
        <f t="shared" si="77"/>
        <v>-66.147060135223327</v>
      </c>
      <c r="AR89" s="25">
        <f t="shared" si="71"/>
        <v>18.562359853877492</v>
      </c>
      <c r="AS89" s="25">
        <f t="shared" si="72"/>
        <v>-26.547178687726607</v>
      </c>
      <c r="AT89" s="56">
        <f t="shared" si="78"/>
        <v>25.00243874539153</v>
      </c>
      <c r="AU89" s="57">
        <f t="shared" si="104"/>
        <v>-75.953831598267229</v>
      </c>
      <c r="AV89" s="26">
        <f t="shared" si="95"/>
        <v>2.1755227645439431E-12</v>
      </c>
      <c r="AW89" s="26">
        <f t="shared" si="96"/>
        <v>4.0562305569282953E-5</v>
      </c>
      <c r="AX89" s="27">
        <f t="shared" si="97"/>
        <v>-2.1755227645444883E-12</v>
      </c>
      <c r="AY89" s="26">
        <f t="shared" si="98"/>
        <v>-4.0562305569282953E-5</v>
      </c>
      <c r="AZ89" s="28">
        <f t="shared" si="105"/>
        <v>-5.4526065768876336E-25</v>
      </c>
      <c r="BA89" s="29">
        <f t="shared" si="106"/>
        <v>0</v>
      </c>
      <c r="BB89" s="5">
        <f t="shared" si="79"/>
        <v>25.002395752950484</v>
      </c>
      <c r="BC89" s="5">
        <f t="shared" si="80"/>
        <v>-76.144199929449897</v>
      </c>
      <c r="BD89" s="5">
        <f t="shared" si="107"/>
        <v>103.8558000705501</v>
      </c>
      <c r="BE89" s="41"/>
      <c r="BF89" s="40">
        <f t="shared" si="108"/>
        <v>25</v>
      </c>
      <c r="BG89" s="40">
        <f t="shared" si="109"/>
        <v>-76</v>
      </c>
      <c r="BH89" s="40">
        <f t="shared" si="110"/>
        <v>104</v>
      </c>
      <c r="BL89" s="26">
        <f t="shared" si="73"/>
        <v>-1.3748775529281514E-7</v>
      </c>
      <c r="BM89" s="26">
        <f t="shared" si="74"/>
        <v>-1.019441918755422E-2</v>
      </c>
      <c r="BO89" s="238" t="str">
        <f t="shared" si="81"/>
        <v>707.945784384139i</v>
      </c>
      <c r="BP89" s="238" t="str">
        <f t="shared" si="82"/>
        <v>0.999990121839211-0.00314460729272311i</v>
      </c>
      <c r="BQ89" s="238">
        <f t="shared" si="83"/>
        <v>-4.2854953289299353E-5</v>
      </c>
      <c r="BR89" s="238">
        <f t="shared" si="84"/>
        <v>-0.18017391199511859</v>
      </c>
    </row>
    <row r="90" spans="22:70" x14ac:dyDescent="0.35">
      <c r="V90" s="24">
        <v>1.86</v>
      </c>
      <c r="W90" s="32">
        <f t="shared" si="99"/>
        <v>724.4359600749907</v>
      </c>
      <c r="X90" s="25">
        <f t="shared" si="75"/>
        <v>26.994438391274116</v>
      </c>
      <c r="Y90" s="26">
        <f t="shared" si="85"/>
        <v>-0.12968994117681171</v>
      </c>
      <c r="Z90" s="26">
        <f t="shared" si="86"/>
        <v>-9.8764834443867198</v>
      </c>
      <c r="AA90" s="26">
        <f t="shared" si="87"/>
        <v>3.3458350602169811E-5</v>
      </c>
      <c r="AB90" s="26">
        <f t="shared" si="88"/>
        <v>-0.15903124606192987</v>
      </c>
      <c r="AC90" s="26">
        <f t="shared" si="100"/>
        <v>2.9153389770209128E-8</v>
      </c>
      <c r="AD90" s="26">
        <f t="shared" si="89"/>
        <v>4.6943450107818484E-3</v>
      </c>
      <c r="AE90" s="26">
        <f t="shared" si="101"/>
        <v>26.8647819376013</v>
      </c>
      <c r="AF90" s="26">
        <f t="shared" si="102"/>
        <v>-10.030820345437869</v>
      </c>
      <c r="AG90" s="26">
        <f t="shared" si="68"/>
        <v>64.334182199278899</v>
      </c>
      <c r="AH90" s="26">
        <f t="shared" si="90"/>
        <v>-67.186319519154864</v>
      </c>
      <c r="AI90" s="26">
        <f t="shared" si="91"/>
        <v>-89.974950061135644</v>
      </c>
      <c r="AJ90" s="26">
        <f t="shared" si="103"/>
        <v>0.81774075345439634</v>
      </c>
      <c r="AK90" s="26">
        <f t="shared" si="92"/>
        <v>24.473914565186917</v>
      </c>
      <c r="AL90" s="27">
        <f t="shared" si="93"/>
        <v>-2.2494841214446081E-5</v>
      </c>
      <c r="AM90" s="26">
        <f t="shared" si="94"/>
        <v>-0.13039824767506164</v>
      </c>
      <c r="AN90" s="26">
        <f t="shared" si="69"/>
        <v>-9.008547802832943E-7</v>
      </c>
      <c r="AO90" s="26">
        <f t="shared" si="70"/>
        <v>-2.6095033755208084E-2</v>
      </c>
      <c r="AP90" s="26">
        <f t="shared" si="76"/>
        <v>-2.0344199621175632</v>
      </c>
      <c r="AQ90" s="26">
        <f t="shared" si="77"/>
        <v>-65.657528777379</v>
      </c>
      <c r="AR90" s="25">
        <f t="shared" si="71"/>
        <v>18.562359853877492</v>
      </c>
      <c r="AS90" s="25">
        <f t="shared" si="72"/>
        <v>-26.547178687726607</v>
      </c>
      <c r="AT90" s="56">
        <f t="shared" si="78"/>
        <v>24.830361975483736</v>
      </c>
      <c r="AU90" s="57">
        <f t="shared" si="104"/>
        <v>-75.688349122816874</v>
      </c>
      <c r="AV90" s="26">
        <f t="shared" si="95"/>
        <v>2.2796701309316712E-12</v>
      </c>
      <c r="AW90" s="26">
        <f t="shared" si="96"/>
        <v>4.1507123039797515E-5</v>
      </c>
      <c r="AX90" s="27">
        <f t="shared" si="97"/>
        <v>-2.2796701309322697E-12</v>
      </c>
      <c r="AY90" s="26">
        <f t="shared" si="98"/>
        <v>-4.1507123039797515E-5</v>
      </c>
      <c r="AZ90" s="28">
        <f t="shared" si="105"/>
        <v>-5.9857503310722022E-25</v>
      </c>
      <c r="BA90" s="29">
        <f t="shared" si="106"/>
        <v>0</v>
      </c>
      <c r="BB90" s="5">
        <f t="shared" si="79"/>
        <v>24.830316956881802</v>
      </c>
      <c r="BC90" s="5">
        <f t="shared" si="80"/>
        <v>-75.883151673512984</v>
      </c>
      <c r="BD90" s="5">
        <f t="shared" si="107"/>
        <v>104.11684832648702</v>
      </c>
      <c r="BE90" s="31"/>
      <c r="BF90" s="40">
        <f t="shared" si="108"/>
        <v>25</v>
      </c>
      <c r="BG90" s="40">
        <f t="shared" si="109"/>
        <v>-76</v>
      </c>
      <c r="BH90" s="40">
        <f t="shared" si="110"/>
        <v>104</v>
      </c>
      <c r="BL90" s="26">
        <f t="shared" si="73"/>
        <v>-1.4396735515784337E-7</v>
      </c>
      <c r="BM90" s="26">
        <f t="shared" si="74"/>
        <v>-1.0431877709808629E-2</v>
      </c>
      <c r="BO90" s="238" t="str">
        <f t="shared" si="81"/>
        <v>724.435960074991i</v>
      </c>
      <c r="BP90" s="238" t="str">
        <f t="shared" si="82"/>
        <v>0.999989656300646-0.00321785310965944i</v>
      </c>
      <c r="BQ90" s="238">
        <f t="shared" si="83"/>
        <v>-4.4874634577935261E-5</v>
      </c>
      <c r="BR90" s="238">
        <f t="shared" si="84"/>
        <v>-0.18437067298630896</v>
      </c>
    </row>
    <row r="91" spans="22:70" x14ac:dyDescent="0.35">
      <c r="V91" s="24">
        <v>1.87</v>
      </c>
      <c r="W91" s="30">
        <f t="shared" si="99"/>
        <v>741.31024130091816</v>
      </c>
      <c r="X91" s="25">
        <f t="shared" si="75"/>
        <v>26.994438391274116</v>
      </c>
      <c r="Y91" s="26">
        <f t="shared" si="85"/>
        <v>-0.13570751019079563</v>
      </c>
      <c r="Z91" s="26">
        <f t="shared" si="86"/>
        <v>-10.101850520541943</v>
      </c>
      <c r="AA91" s="26">
        <f t="shared" si="87"/>
        <v>3.5035187726581851E-5</v>
      </c>
      <c r="AB91" s="26">
        <f t="shared" si="88"/>
        <v>-0.16273553995347825</v>
      </c>
      <c r="AC91" s="26">
        <f t="shared" si="100"/>
        <v>3.0527346181939624E-8</v>
      </c>
      <c r="AD91" s="26">
        <f t="shared" si="89"/>
        <v>4.8036903523746132E-3</v>
      </c>
      <c r="AE91" s="26">
        <f t="shared" si="101"/>
        <v>26.858765946798393</v>
      </c>
      <c r="AF91" s="26">
        <f t="shared" si="102"/>
        <v>-10.259782370143046</v>
      </c>
      <c r="AG91" s="26">
        <f t="shared" si="68"/>
        <v>64.334182199278899</v>
      </c>
      <c r="AH91" s="26">
        <f t="shared" si="90"/>
        <v>-67.386319481792327</v>
      </c>
      <c r="AI91" s="26">
        <f t="shared" si="91"/>
        <v>-89.975520267288871</v>
      </c>
      <c r="AJ91" s="26">
        <f t="shared" si="103"/>
        <v>0.85272749696713113</v>
      </c>
      <c r="AK91" s="26">
        <f t="shared" si="92"/>
        <v>24.975113235020636</v>
      </c>
      <c r="AL91" s="27">
        <f t="shared" si="93"/>
        <v>-2.3554987544729753E-5</v>
      </c>
      <c r="AM91" s="26">
        <f t="shared" si="94"/>
        <v>-0.13343560219401934</v>
      </c>
      <c r="AN91" s="26">
        <f t="shared" si="69"/>
        <v>-9.4331075281821061E-7</v>
      </c>
      <c r="AO91" s="26">
        <f t="shared" si="70"/>
        <v>-2.6702865088019768E-2</v>
      </c>
      <c r="AP91" s="26">
        <f t="shared" si="76"/>
        <v>-2.1994342838445942</v>
      </c>
      <c r="AQ91" s="26">
        <f t="shared" si="77"/>
        <v>-65.160545499550281</v>
      </c>
      <c r="AR91" s="25">
        <f t="shared" si="71"/>
        <v>18.562359853877492</v>
      </c>
      <c r="AS91" s="25">
        <f t="shared" si="72"/>
        <v>-26.547178687726607</v>
      </c>
      <c r="AT91" s="56">
        <f t="shared" si="78"/>
        <v>24.659331662953797</v>
      </c>
      <c r="AU91" s="57">
        <f t="shared" si="104"/>
        <v>-75.420327869693324</v>
      </c>
      <c r="AV91" s="26">
        <f t="shared" si="95"/>
        <v>2.3876748071856106E-12</v>
      </c>
      <c r="AW91" s="26">
        <f t="shared" si="96"/>
        <v>4.2473948136359475E-5</v>
      </c>
      <c r="AX91" s="27">
        <f t="shared" si="97"/>
        <v>-2.3876748071862669E-12</v>
      </c>
      <c r="AY91" s="26">
        <f t="shared" si="98"/>
        <v>-4.2473948136359475E-5</v>
      </c>
      <c r="AZ91" s="28">
        <f t="shared" si="105"/>
        <v>-6.5633227314388182E-25</v>
      </c>
      <c r="BA91" s="29">
        <f t="shared" si="106"/>
        <v>0</v>
      </c>
      <c r="BB91" s="5">
        <f t="shared" si="79"/>
        <v>24.659284522701967</v>
      </c>
      <c r="BC91" s="5">
        <f t="shared" si="80"/>
        <v>-75.619667924101535</v>
      </c>
      <c r="BD91" s="5">
        <f t="shared" si="107"/>
        <v>104.38033207589847</v>
      </c>
      <c r="BE91" s="41"/>
      <c r="BF91" s="40">
        <f t="shared" si="108"/>
        <v>25</v>
      </c>
      <c r="BG91" s="40">
        <f t="shared" si="109"/>
        <v>-76</v>
      </c>
      <c r="BH91" s="40">
        <f t="shared" si="110"/>
        <v>104</v>
      </c>
      <c r="BL91" s="26">
        <f t="shared" si="73"/>
        <v>-1.5075232571885107E-7</v>
      </c>
      <c r="BM91" s="26">
        <f t="shared" si="74"/>
        <v>-1.0674867351217867E-2</v>
      </c>
      <c r="BO91" s="238" t="str">
        <f t="shared" si="81"/>
        <v>741.310241300918i</v>
      </c>
      <c r="BP91" s="238" t="str">
        <f t="shared" si="82"/>
        <v>0.999989168822389-0.00329280493382006i</v>
      </c>
      <c r="BQ91" s="238">
        <f t="shared" si="83"/>
        <v>-4.6989499503882057E-5</v>
      </c>
      <c r="BR91" s="238">
        <f t="shared" si="84"/>
        <v>-0.18866518705700389</v>
      </c>
    </row>
    <row r="92" spans="22:70" x14ac:dyDescent="0.35">
      <c r="V92" s="24">
        <v>1.88</v>
      </c>
      <c r="W92" s="32">
        <f t="shared" si="99"/>
        <v>758.57757502918366</v>
      </c>
      <c r="X92" s="25">
        <f t="shared" si="75"/>
        <v>26.994438391274116</v>
      </c>
      <c r="Y92" s="26">
        <f t="shared" si="85"/>
        <v>-0.1419997546336747</v>
      </c>
      <c r="Z92" s="26">
        <f t="shared" si="86"/>
        <v>-10.332140493671897</v>
      </c>
      <c r="AA92" s="26">
        <f t="shared" si="87"/>
        <v>3.6686338280447336E-5</v>
      </c>
      <c r="AB92" s="26">
        <f t="shared" si="88"/>
        <v>-0.16652611652545815</v>
      </c>
      <c r="AC92" s="26">
        <f t="shared" si="100"/>
        <v>3.1966055253938847E-8</v>
      </c>
      <c r="AD92" s="26">
        <f t="shared" si="89"/>
        <v>4.9155826741287996E-3</v>
      </c>
      <c r="AE92" s="26">
        <f t="shared" si="101"/>
        <v>26.852475354944779</v>
      </c>
      <c r="AF92" s="26">
        <f t="shared" si="102"/>
        <v>-10.493751027523228</v>
      </c>
      <c r="AG92" s="26">
        <f t="shared" si="68"/>
        <v>64.334182199278899</v>
      </c>
      <c r="AH92" s="26">
        <f t="shared" si="90"/>
        <v>-67.586319446111361</v>
      </c>
      <c r="AI92" s="26">
        <f t="shared" si="91"/>
        <v>-89.976077493970124</v>
      </c>
      <c r="AJ92" s="26">
        <f t="shared" si="103"/>
        <v>0.88906351153392282</v>
      </c>
      <c r="AK92" s="26">
        <f t="shared" si="92"/>
        <v>25.483792386741321</v>
      </c>
      <c r="AL92" s="27">
        <f t="shared" si="93"/>
        <v>-2.4665096755469327E-5</v>
      </c>
      <c r="AM92" s="26">
        <f t="shared" si="94"/>
        <v>-0.13654370501181914</v>
      </c>
      <c r="AN92" s="26">
        <f t="shared" si="69"/>
        <v>-9.8776761559860479E-7</v>
      </c>
      <c r="AO92" s="26">
        <f t="shared" si="70"/>
        <v>-2.7324854625151399E-2</v>
      </c>
      <c r="AP92" s="26">
        <f t="shared" si="76"/>
        <v>-2.3630993881629094</v>
      </c>
      <c r="AQ92" s="26">
        <f t="shared" si="77"/>
        <v>-64.656153666865777</v>
      </c>
      <c r="AR92" s="25">
        <f t="shared" si="71"/>
        <v>18.562359853877492</v>
      </c>
      <c r="AS92" s="25">
        <f t="shared" si="72"/>
        <v>-26.547178687726607</v>
      </c>
      <c r="AT92" s="56">
        <f t="shared" si="78"/>
        <v>24.489375966781871</v>
      </c>
      <c r="AU92" s="57">
        <f t="shared" si="104"/>
        <v>-75.149904694389008</v>
      </c>
      <c r="AV92" s="26">
        <f t="shared" si="95"/>
        <v>2.4995367933057608E-12</v>
      </c>
      <c r="AW92" s="26">
        <f t="shared" si="96"/>
        <v>4.3463293482432435E-5</v>
      </c>
      <c r="AX92" s="27">
        <f t="shared" si="97"/>
        <v>-2.4995367933064798E-12</v>
      </c>
      <c r="AY92" s="26">
        <f t="shared" si="98"/>
        <v>-4.3463293482432435E-5</v>
      </c>
      <c r="AZ92" s="28">
        <f t="shared" si="105"/>
        <v>-7.1893627458222132E-25</v>
      </c>
      <c r="BA92" s="29">
        <f t="shared" si="106"/>
        <v>0</v>
      </c>
      <c r="BB92" s="5">
        <f t="shared" si="79"/>
        <v>24.489326604890955</v>
      </c>
      <c r="BC92" s="5">
        <f t="shared" si="80"/>
        <v>-75.353887942359975</v>
      </c>
      <c r="BD92" s="5">
        <f t="shared" si="107"/>
        <v>104.64611205764002</v>
      </c>
      <c r="BE92" s="31"/>
      <c r="BF92" s="40">
        <f t="shared" si="108"/>
        <v>24</v>
      </c>
      <c r="BG92" s="40">
        <f t="shared" si="109"/>
        <v>-75</v>
      </c>
      <c r="BH92" s="40">
        <f t="shared" si="110"/>
        <v>105</v>
      </c>
      <c r="BL92" s="26">
        <f t="shared" si="73"/>
        <v>-1.5785706438589103E-7</v>
      </c>
      <c r="BM92" s="26">
        <f t="shared" si="74"/>
        <v>-1.0923516948071159E-2</v>
      </c>
      <c r="BO92" s="238" t="str">
        <f t="shared" si="81"/>
        <v>758.577575029184i</v>
      </c>
      <c r="BP92" s="238" t="str">
        <f t="shared" si="82"/>
        <v>0.999988658370497-0.00336950249556399i</v>
      </c>
      <c r="BQ92" s="238">
        <f t="shared" si="83"/>
        <v>-4.9204033850863199E-5</v>
      </c>
      <c r="BR92" s="238">
        <f t="shared" si="84"/>
        <v>-0.19305973102290067</v>
      </c>
    </row>
    <row r="93" spans="22:70" x14ac:dyDescent="0.35">
      <c r="V93" s="24">
        <v>1.89</v>
      </c>
      <c r="W93" s="30">
        <f t="shared" si="99"/>
        <v>776.2471166286922</v>
      </c>
      <c r="X93" s="25">
        <f t="shared" si="75"/>
        <v>26.994438391274116</v>
      </c>
      <c r="Y93" s="26">
        <f t="shared" si="85"/>
        <v>-0.148578786932272</v>
      </c>
      <c r="Z93" s="26">
        <f t="shared" si="86"/>
        <v>-10.567445689348583</v>
      </c>
      <c r="AA93" s="26">
        <f t="shared" si="87"/>
        <v>3.8415304488963439E-5</v>
      </c>
      <c r="AB93" s="26">
        <f t="shared" si="88"/>
        <v>-0.17040498545893903</v>
      </c>
      <c r="AC93" s="26">
        <f t="shared" si="100"/>
        <v>3.3472570046921953E-8</v>
      </c>
      <c r="AD93" s="26">
        <f t="shared" si="89"/>
        <v>5.0300813028310697E-3</v>
      </c>
      <c r="AE93" s="26">
        <f t="shared" si="101"/>
        <v>26.845898053118901</v>
      </c>
      <c r="AF93" s="26">
        <f t="shared" si="102"/>
        <v>-10.732820593504691</v>
      </c>
      <c r="AG93" s="26">
        <f t="shared" si="68"/>
        <v>64.334182199278899</v>
      </c>
      <c r="AH93" s="26">
        <f t="shared" si="90"/>
        <v>-67.78631941203632</v>
      </c>
      <c r="AI93" s="26">
        <f t="shared" si="91"/>
        <v>-89.976622036627916</v>
      </c>
      <c r="AJ93" s="26">
        <f t="shared" si="103"/>
        <v>0.92678893473571844</v>
      </c>
      <c r="AK93" s="26">
        <f t="shared" si="92"/>
        <v>25.999900913674953</v>
      </c>
      <c r="AL93" s="27">
        <f t="shared" si="93"/>
        <v>-2.5827523497234567E-5</v>
      </c>
      <c r="AM93" s="26">
        <f t="shared" si="94"/>
        <v>-0.13972420401250435</v>
      </c>
      <c r="AN93" s="26">
        <f t="shared" si="69"/>
        <v>-1.0343196634990905E-6</v>
      </c>
      <c r="AO93" s="26">
        <f t="shared" si="70"/>
        <v>-2.7961332153101908E-2</v>
      </c>
      <c r="AP93" s="26">
        <f t="shared" si="76"/>
        <v>-2.5253751398648636</v>
      </c>
      <c r="AQ93" s="26">
        <f t="shared" si="77"/>
        <v>-64.144406659118573</v>
      </c>
      <c r="AR93" s="25">
        <f t="shared" si="71"/>
        <v>18.562359853877492</v>
      </c>
      <c r="AS93" s="25">
        <f t="shared" si="72"/>
        <v>-26.547178687726607</v>
      </c>
      <c r="AT93" s="56">
        <f t="shared" si="78"/>
        <v>24.320522913254038</v>
      </c>
      <c r="AU93" s="57">
        <f t="shared" si="104"/>
        <v>-74.877227252623271</v>
      </c>
      <c r="AV93" s="26">
        <f t="shared" si="95"/>
        <v>2.617184744225227E-12</v>
      </c>
      <c r="AW93" s="26">
        <f t="shared" si="96"/>
        <v>4.4475683642014509E-5</v>
      </c>
      <c r="AX93" s="27">
        <f t="shared" si="97"/>
        <v>-2.6171847442260159E-12</v>
      </c>
      <c r="AY93" s="26">
        <f t="shared" si="98"/>
        <v>-4.4475683642014509E-5</v>
      </c>
      <c r="AZ93" s="28">
        <f t="shared" si="105"/>
        <v>-7.8881041812307766E-25</v>
      </c>
      <c r="BA93" s="29">
        <f t="shared" si="106"/>
        <v>0</v>
      </c>
      <c r="BB93" s="5">
        <f t="shared" si="79"/>
        <v>24.320471225022626</v>
      </c>
      <c r="BC93" s="5">
        <f t="shared" si="80"/>
        <v>-75.085961845684011</v>
      </c>
      <c r="BD93" s="5">
        <f t="shared" si="107"/>
        <v>104.91403815431599</v>
      </c>
      <c r="BE93" s="41"/>
      <c r="BF93" s="40">
        <f t="shared" si="108"/>
        <v>24</v>
      </c>
      <c r="BG93" s="40">
        <f t="shared" si="109"/>
        <v>-75</v>
      </c>
      <c r="BH93" s="40">
        <f t="shared" si="110"/>
        <v>105</v>
      </c>
      <c r="BL93" s="26">
        <f t="shared" si="73"/>
        <v>-1.6529663877669963E-7</v>
      </c>
      <c r="BM93" s="26">
        <f t="shared" si="74"/>
        <v>-1.1177958337638568E-2</v>
      </c>
      <c r="BO93" s="238" t="str">
        <f t="shared" si="81"/>
        <v>776.247116628692i</v>
      </c>
      <c r="BP93" s="238" t="str">
        <f t="shared" si="82"/>
        <v>0.999988123862307-0.00344798645014177i</v>
      </c>
      <c r="BQ93" s="238">
        <f t="shared" si="83"/>
        <v>-5.1522934771126538E-5</v>
      </c>
      <c r="BR93" s="238">
        <f t="shared" si="84"/>
        <v>-0.1975566347231007</v>
      </c>
    </row>
    <row r="94" spans="22:70" x14ac:dyDescent="0.35">
      <c r="V94" s="24">
        <v>1.9</v>
      </c>
      <c r="W94" s="32">
        <f t="shared" si="99"/>
        <v>794.32823472428197</v>
      </c>
      <c r="X94" s="25">
        <f t="shared" si="75"/>
        <v>26.994438391274116</v>
      </c>
      <c r="Y94" s="26">
        <f t="shared" si="85"/>
        <v>-0.15545721407699065</v>
      </c>
      <c r="Z94" s="26">
        <f t="shared" si="86"/>
        <v>-10.807859104266694</v>
      </c>
      <c r="AA94" s="26">
        <f t="shared" si="87"/>
        <v>4.0225753627962141E-5</v>
      </c>
      <c r="AB94" s="26">
        <f t="shared" si="88"/>
        <v>-0.17437420323927044</v>
      </c>
      <c r="AC94" s="26">
        <f t="shared" si="100"/>
        <v>3.5050082484755076E-8</v>
      </c>
      <c r="AD94" s="26">
        <f t="shared" si="89"/>
        <v>5.147246947166258E-3</v>
      </c>
      <c r="AE94" s="26">
        <f t="shared" si="101"/>
        <v>26.839021438000838</v>
      </c>
      <c r="AF94" s="26">
        <f t="shared" si="102"/>
        <v>-10.977086060558799</v>
      </c>
      <c r="AG94" s="26">
        <f t="shared" si="68"/>
        <v>64.334182199278899</v>
      </c>
      <c r="AH94" s="26">
        <f t="shared" si="90"/>
        <v>-67.986319379494915</v>
      </c>
      <c r="AI94" s="26">
        <f t="shared" si="91"/>
        <v>-89.977154183985604</v>
      </c>
      <c r="AJ94" s="26">
        <f t="shared" si="103"/>
        <v>0.96594418294336692</v>
      </c>
      <c r="AK94" s="26">
        <f t="shared" si="92"/>
        <v>26.523377389150909</v>
      </c>
      <c r="AL94" s="27">
        <f t="shared" si="93"/>
        <v>-2.7044733388280437E-5</v>
      </c>
      <c r="AM94" s="26">
        <f t="shared" si="94"/>
        <v>-0.14297878546029602</v>
      </c>
      <c r="AN94" s="26">
        <f t="shared" si="69"/>
        <v>-1.083065639840932E-6</v>
      </c>
      <c r="AO94" s="26">
        <f t="shared" si="70"/>
        <v>-2.8612635140052627E-2</v>
      </c>
      <c r="AP94" s="26">
        <f t="shared" si="76"/>
        <v>-2.6862211250716772</v>
      </c>
      <c r="AQ94" s="26">
        <f t="shared" si="77"/>
        <v>-63.625368215435039</v>
      </c>
      <c r="AR94" s="25">
        <f t="shared" si="71"/>
        <v>18.562359853877492</v>
      </c>
      <c r="AS94" s="25">
        <f t="shared" si="72"/>
        <v>-26.547178687726607</v>
      </c>
      <c r="AT94" s="56">
        <f t="shared" si="78"/>
        <v>24.152800312929159</v>
      </c>
      <c r="AU94" s="57">
        <f t="shared" si="104"/>
        <v>-74.602454275993836</v>
      </c>
      <c r="AV94" s="26">
        <f t="shared" si="95"/>
        <v>2.74061865994401E-12</v>
      </c>
      <c r="AW94" s="26">
        <f t="shared" si="96"/>
        <v>4.551165539776879E-5</v>
      </c>
      <c r="AX94" s="27">
        <f t="shared" si="97"/>
        <v>-2.7406186599448744E-12</v>
      </c>
      <c r="AY94" s="26">
        <f t="shared" si="98"/>
        <v>-4.551165539776879E-5</v>
      </c>
      <c r="AZ94" s="28">
        <f t="shared" si="105"/>
        <v>-8.6433911663255821E-25</v>
      </c>
      <c r="BA94" s="29">
        <f t="shared" si="106"/>
        <v>0</v>
      </c>
      <c r="BB94" s="5">
        <f t="shared" si="79"/>
        <v>24.152746188721533</v>
      </c>
      <c r="BC94" s="5">
        <f t="shared" si="80"/>
        <v>-74.816050884676358</v>
      </c>
      <c r="BD94" s="5">
        <f t="shared" si="107"/>
        <v>105.18394911532364</v>
      </c>
      <c r="BE94" s="31"/>
      <c r="BF94" s="40">
        <f t="shared" si="108"/>
        <v>24</v>
      </c>
      <c r="BG94" s="40">
        <f t="shared" si="109"/>
        <v>-75</v>
      </c>
      <c r="BH94" s="40">
        <f t="shared" si="110"/>
        <v>105</v>
      </c>
      <c r="BL94" s="26">
        <f t="shared" si="73"/>
        <v>-1.730868281827868E-7</v>
      </c>
      <c r="BM94" s="26">
        <f t="shared" si="74"/>
        <v>-1.1438326428072578E-2</v>
      </c>
      <c r="BO94" s="238" t="str">
        <f t="shared" si="81"/>
        <v>794.328234724282i</v>
      </c>
      <c r="BP94" s="238" t="str">
        <f t="shared" si="82"/>
        <v>0.999987564164134-0.00352829839919985i</v>
      </c>
      <c r="BQ94" s="238">
        <f t="shared" si="83"/>
        <v>-5.3951120796047236E-5</v>
      </c>
      <c r="BR94" s="238">
        <f t="shared" si="84"/>
        <v>-0.20215828225444013</v>
      </c>
    </row>
    <row r="95" spans="22:70" x14ac:dyDescent="0.35">
      <c r="V95" s="24">
        <v>1.91</v>
      </c>
      <c r="W95" s="30">
        <f t="shared" si="99"/>
        <v>812.83051616409966</v>
      </c>
      <c r="X95" s="25">
        <f t="shared" si="75"/>
        <v>26.994438391274116</v>
      </c>
      <c r="Y95" s="26">
        <f t="shared" si="85"/>
        <v>-0.162648154143052</v>
      </c>
      <c r="Z95" s="26">
        <f t="shared" si="86"/>
        <v>-11.053474329690378</v>
      </c>
      <c r="AA95" s="26">
        <f t="shared" si="87"/>
        <v>4.212152579777967E-5</v>
      </c>
      <c r="AB95" s="26">
        <f t="shared" si="88"/>
        <v>-0.17843587424577978</v>
      </c>
      <c r="AC95" s="26">
        <f t="shared" si="100"/>
        <v>3.6701942641004188E-8</v>
      </c>
      <c r="AD95" s="26">
        <f t="shared" si="89"/>
        <v>5.2671417299059425E-3</v>
      </c>
      <c r="AE95" s="26">
        <f t="shared" si="101"/>
        <v>26.831832395358802</v>
      </c>
      <c r="AF95" s="26">
        <f t="shared" si="102"/>
        <v>-11.226643062206252</v>
      </c>
      <c r="AG95" s="26">
        <f t="shared" si="68"/>
        <v>64.334182199278899</v>
      </c>
      <c r="AH95" s="26">
        <f t="shared" si="90"/>
        <v>-68.186319348418095</v>
      </c>
      <c r="AI95" s="26">
        <f t="shared" si="91"/>
        <v>-89.97767421819438</v>
      </c>
      <c r="AJ95" s="26">
        <f t="shared" si="103"/>
        <v>1.0065698796119629</v>
      </c>
      <c r="AK95" s="26">
        <f t="shared" si="92"/>
        <v>27.05414974079104</v>
      </c>
      <c r="AL95" s="27">
        <f t="shared" si="93"/>
        <v>-2.8319308251088748E-5</v>
      </c>
      <c r="AM95" s="26">
        <f t="shared" si="94"/>
        <v>-0.14630917489329928</v>
      </c>
      <c r="AN95" s="26">
        <f t="shared" si="69"/>
        <v>-1.1341089437228412E-6</v>
      </c>
      <c r="AO95" s="26">
        <f t="shared" si="70"/>
        <v>-2.9279108914794596E-2</v>
      </c>
      <c r="AP95" s="26">
        <f t="shared" si="76"/>
        <v>-2.8455967229444279</v>
      </c>
      <c r="AQ95" s="26">
        <f t="shared" si="77"/>
        <v>-63.09911276121143</v>
      </c>
      <c r="AR95" s="25">
        <f t="shared" si="71"/>
        <v>18.562359853877492</v>
      </c>
      <c r="AS95" s="25">
        <f t="shared" si="72"/>
        <v>-26.547178687726607</v>
      </c>
      <c r="AT95" s="56">
        <f t="shared" si="78"/>
        <v>23.986235672414374</v>
      </c>
      <c r="AU95" s="57">
        <f t="shared" si="104"/>
        <v>-74.32575582341768</v>
      </c>
      <c r="AV95" s="26">
        <f t="shared" si="95"/>
        <v>2.8698385404621081E-12</v>
      </c>
      <c r="AW95" s="26">
        <f t="shared" si="96"/>
        <v>4.6571758035632893E-5</v>
      </c>
      <c r="AX95" s="27">
        <f t="shared" si="97"/>
        <v>-2.8698385404630565E-12</v>
      </c>
      <c r="AY95" s="26">
        <f t="shared" si="98"/>
        <v>-4.6571758035632893E-5</v>
      </c>
      <c r="AZ95" s="28">
        <f t="shared" si="105"/>
        <v>-9.4834964759497509E-25</v>
      </c>
      <c r="BA95" s="29">
        <f t="shared" si="106"/>
        <v>0</v>
      </c>
      <c r="BB95" s="5">
        <f t="shared" si="79"/>
        <v>23.986178997427967</v>
      </c>
      <c r="BC95" s="5">
        <f t="shared" si="80"/>
        <v>-74.544327695922121</v>
      </c>
      <c r="BD95" s="5">
        <f t="shared" si="107"/>
        <v>105.45567230407788</v>
      </c>
      <c r="BE95" s="41"/>
      <c r="BF95" s="40">
        <f t="shared" si="108"/>
        <v>24</v>
      </c>
      <c r="BG95" s="40">
        <f t="shared" si="109"/>
        <v>-75</v>
      </c>
      <c r="BH95" s="40">
        <f t="shared" si="110"/>
        <v>105</v>
      </c>
      <c r="BL95" s="26">
        <f t="shared" si="73"/>
        <v>-1.8124416117821762E-7</v>
      </c>
      <c r="BM95" s="26">
        <f t="shared" si="74"/>
        <v>-1.170475926993809E-2</v>
      </c>
      <c r="BO95" s="238" t="str">
        <f t="shared" si="81"/>
        <v>812.8305161641i</v>
      </c>
      <c r="BP95" s="238" t="str">
        <f t="shared" si="82"/>
        <v>0.99998697808887-0.00361048091278302i</v>
      </c>
      <c r="BQ95" s="238">
        <f t="shared" si="83"/>
        <v>-5.6493742245082911E-5</v>
      </c>
      <c r="BR95" s="238">
        <f t="shared" si="84"/>
        <v>-0.20686711323451309</v>
      </c>
    </row>
    <row r="96" spans="22:70" x14ac:dyDescent="0.35">
      <c r="V96" s="24">
        <v>1.92</v>
      </c>
      <c r="W96" s="32">
        <f t="shared" si="99"/>
        <v>831.76377110267129</v>
      </c>
      <c r="X96" s="25">
        <f t="shared" si="75"/>
        <v>26.994438391274116</v>
      </c>
      <c r="Y96" s="26">
        <f t="shared" si="85"/>
        <v>-0.17016525301492422</v>
      </c>
      <c r="Z96" s="26">
        <f t="shared" si="86"/>
        <v>-11.304385468045474</v>
      </c>
      <c r="AA96" s="26">
        <f t="shared" si="87"/>
        <v>4.4106642069304301E-5</v>
      </c>
      <c r="AB96" s="26">
        <f t="shared" si="88"/>
        <v>-0.18259215186681374</v>
      </c>
      <c r="AC96" s="26">
        <f t="shared" si="100"/>
        <v>3.8431651024314962E-8</v>
      </c>
      <c r="AD96" s="26">
        <f t="shared" si="89"/>
        <v>5.3898292208467242E-3</v>
      </c>
      <c r="AE96" s="26">
        <f t="shared" si="101"/>
        <v>26.82431728333291</v>
      </c>
      <c r="AF96" s="26">
        <f t="shared" si="102"/>
        <v>-11.481587790691442</v>
      </c>
      <c r="AG96" s="26">
        <f t="shared" si="68"/>
        <v>64.334182199278899</v>
      </c>
      <c r="AH96" s="26">
        <f t="shared" si="90"/>
        <v>-68.386319318739965</v>
      </c>
      <c r="AI96" s="26">
        <f t="shared" si="91"/>
        <v>-89.978182414982896</v>
      </c>
      <c r="AJ96" s="26">
        <f t="shared" si="103"/>
        <v>1.0487067786644035</v>
      </c>
      <c r="AK96" s="26">
        <f t="shared" si="92"/>
        <v>27.592134945560009</v>
      </c>
      <c r="AL96" s="27">
        <f t="shared" si="93"/>
        <v>-2.9653951573621497E-5</v>
      </c>
      <c r="AM96" s="26">
        <f t="shared" si="94"/>
        <v>-0.14971713803800454</v>
      </c>
      <c r="AN96" s="26">
        <f t="shared" si="69"/>
        <v>-1.1875578460307562E-6</v>
      </c>
      <c r="AO96" s="26">
        <f t="shared" si="70"/>
        <v>-2.9961106849823164E-2</v>
      </c>
      <c r="AP96" s="26">
        <f t="shared" si="76"/>
        <v>-3.0034611823060815</v>
      </c>
      <c r="AQ96" s="26">
        <f t="shared" si="77"/>
        <v>-62.565725714310723</v>
      </c>
      <c r="AR96" s="25">
        <f t="shared" si="71"/>
        <v>18.562359853877492</v>
      </c>
      <c r="AS96" s="25">
        <f t="shared" si="72"/>
        <v>-26.547178687726607</v>
      </c>
      <c r="AT96" s="56">
        <f t="shared" si="78"/>
        <v>23.820856101026827</v>
      </c>
      <c r="AU96" s="57">
        <f t="shared" si="104"/>
        <v>-74.047313505002165</v>
      </c>
      <c r="AV96" s="26">
        <f t="shared" si="95"/>
        <v>3.0048443857795229E-12</v>
      </c>
      <c r="AW96" s="26">
        <f t="shared" si="96"/>
        <v>4.7656553636057537E-5</v>
      </c>
      <c r="AX96" s="27">
        <f t="shared" si="97"/>
        <v>-3.0048443857805626E-12</v>
      </c>
      <c r="AY96" s="26">
        <f t="shared" si="98"/>
        <v>-4.7656553636057537E-5</v>
      </c>
      <c r="AZ96" s="28">
        <f t="shared" si="105"/>
        <v>-1.0396303206599088E-24</v>
      </c>
      <c r="BA96" s="29">
        <f t="shared" si="106"/>
        <v>0</v>
      </c>
      <c r="BB96" s="5">
        <f t="shared" si="79"/>
        <v>23.820796755048736</v>
      </c>
      <c r="BC96" s="5">
        <f t="shared" si="80"/>
        <v>-74.270976527225628</v>
      </c>
      <c r="BD96" s="5">
        <f t="shared" si="107"/>
        <v>105.72902347277437</v>
      </c>
      <c r="BE96" s="31"/>
      <c r="BF96" s="40">
        <f t="shared" si="108"/>
        <v>24</v>
      </c>
      <c r="BG96" s="40">
        <f t="shared" si="109"/>
        <v>-74</v>
      </c>
      <c r="BH96" s="40">
        <f t="shared" si="110"/>
        <v>106</v>
      </c>
      <c r="BL96" s="26">
        <f t="shared" si="73"/>
        <v>-1.8978593297751696E-7</v>
      </c>
      <c r="BM96" s="26">
        <f t="shared" si="74"/>
        <v>-1.1977398129408394E-2</v>
      </c>
      <c r="BO96" s="238" t="str">
        <f t="shared" si="81"/>
        <v>831.763771102671i</v>
      </c>
      <c r="BP96" s="238" t="str">
        <f t="shared" si="82"/>
        <v>0.999986364393465-0.00369457755184637i</v>
      </c>
      <c r="BQ96" s="238">
        <f t="shared" si="83"/>
        <v>-5.9156192157487853E-5</v>
      </c>
      <c r="BR96" s="238">
        <f t="shared" si="84"/>
        <v>-0.2116856240940595</v>
      </c>
    </row>
    <row r="97" spans="22:70" x14ac:dyDescent="0.35">
      <c r="V97" s="24">
        <v>1.93</v>
      </c>
      <c r="W97" s="30">
        <f t="shared" si="99"/>
        <v>851.13803820237661</v>
      </c>
      <c r="X97" s="25">
        <f t="shared" si="75"/>
        <v>26.994438391274116</v>
      </c>
      <c r="Y97" s="26">
        <f t="shared" si="85"/>
        <v>-0.17802270127871755</v>
      </c>
      <c r="Z97" s="26">
        <f t="shared" si="86"/>
        <v>-11.560687042298008</v>
      </c>
      <c r="AA97" s="26">
        <f t="shared" si="87"/>
        <v>4.6185313017626846E-5</v>
      </c>
      <c r="AB97" s="26">
        <f t="shared" si="88"/>
        <v>-0.1868452396407134</v>
      </c>
      <c r="AC97" s="26">
        <f t="shared" si="100"/>
        <v>4.0242879793616531E-8</v>
      </c>
      <c r="AD97" s="26">
        <f t="shared" si="89"/>
        <v>5.5153744705157591E-3</v>
      </c>
      <c r="AE97" s="26">
        <f t="shared" si="101"/>
        <v>26.816461915551297</v>
      </c>
      <c r="AF97" s="26">
        <f t="shared" si="102"/>
        <v>-11.742016907468205</v>
      </c>
      <c r="AG97" s="26">
        <f t="shared" si="68"/>
        <v>64.334182199278899</v>
      </c>
      <c r="AH97" s="26">
        <f t="shared" si="90"/>
        <v>-68.586319290397583</v>
      </c>
      <c r="AI97" s="26">
        <f t="shared" si="91"/>
        <v>-89.978679043803552</v>
      </c>
      <c r="AJ97" s="26">
        <f t="shared" si="103"/>
        <v>1.0923956830522208</v>
      </c>
      <c r="AK97" s="26">
        <f t="shared" si="92"/>
        <v>28.137238748667126</v>
      </c>
      <c r="AL97" s="27">
        <f t="shared" si="93"/>
        <v>-3.1051494259898334E-5</v>
      </c>
      <c r="AM97" s="26">
        <f t="shared" si="94"/>
        <v>-0.15320448174506951</v>
      </c>
      <c r="AN97" s="26">
        <f t="shared" si="69"/>
        <v>-1.243525714126611E-6</v>
      </c>
      <c r="AO97" s="26">
        <f t="shared" si="70"/>
        <v>-3.0658990548697338E-2</v>
      </c>
      <c r="AP97" s="26">
        <f t="shared" si="76"/>
        <v>-3.1597737030864366</v>
      </c>
      <c r="AQ97" s="26">
        <f t="shared" si="77"/>
        <v>-62.025303767430188</v>
      </c>
      <c r="AR97" s="25">
        <f t="shared" si="71"/>
        <v>18.562359853877492</v>
      </c>
      <c r="AS97" s="25">
        <f t="shared" si="72"/>
        <v>-26.547178687726607</v>
      </c>
      <c r="AT97" s="56">
        <f t="shared" si="78"/>
        <v>23.656688212464861</v>
      </c>
      <c r="AU97" s="57">
        <f t="shared" si="104"/>
        <v>-73.7673206748984</v>
      </c>
      <c r="AV97" s="26">
        <f t="shared" si="95"/>
        <v>3.1475648508293592E-12</v>
      </c>
      <c r="AW97" s="26">
        <f t="shared" si="96"/>
        <v>4.8766617372029035E-5</v>
      </c>
      <c r="AX97" s="27">
        <f t="shared" si="97"/>
        <v>-3.1475648508304994E-12</v>
      </c>
      <c r="AY97" s="26">
        <f t="shared" si="98"/>
        <v>-4.8766617372029035E-5</v>
      </c>
      <c r="AZ97" s="28">
        <f t="shared" si="105"/>
        <v>-1.1402006197447252E-24</v>
      </c>
      <c r="BA97" s="29">
        <f t="shared" si="106"/>
        <v>0</v>
      </c>
      <c r="BB97" s="5">
        <f t="shared" si="79"/>
        <v>23.656626069616873</v>
      </c>
      <c r="BC97" s="5">
        <f t="shared" si="80"/>
        <v>-73.996193431860959</v>
      </c>
      <c r="BD97" s="5">
        <f t="shared" si="107"/>
        <v>106.00380656813904</v>
      </c>
      <c r="BE97" s="41"/>
      <c r="BF97" s="40">
        <f t="shared" si="108"/>
        <v>24</v>
      </c>
      <c r="BG97" s="40">
        <f t="shared" si="109"/>
        <v>-74</v>
      </c>
      <c r="BH97" s="40">
        <f t="shared" si="110"/>
        <v>106</v>
      </c>
      <c r="BL97" s="26">
        <f t="shared" si="73"/>
        <v>-1.9873026811696752E-7</v>
      </c>
      <c r="BM97" s="26">
        <f t="shared" si="74"/>
        <v>-1.2256387563166172E-2</v>
      </c>
      <c r="BO97" s="238" t="str">
        <f t="shared" si="81"/>
        <v>851.138038202377i</v>
      </c>
      <c r="BP97" s="238" t="str">
        <f t="shared" si="82"/>
        <v>0.999985721776293-0.00378063289128837i</v>
      </c>
      <c r="BQ97" s="238">
        <f t="shared" si="83"/>
        <v>-6.1944117718829559E-5</v>
      </c>
      <c r="BR97" s="238">
        <f t="shared" si="84"/>
        <v>-0.21661636939939252</v>
      </c>
    </row>
    <row r="98" spans="22:70" x14ac:dyDescent="0.35">
      <c r="V98" s="24">
        <v>1.94</v>
      </c>
      <c r="W98" s="32">
        <f t="shared" si="99"/>
        <v>870.96358995608068</v>
      </c>
      <c r="X98" s="25">
        <f t="shared" si="75"/>
        <v>26.994438391274116</v>
      </c>
      <c r="Y98" s="26">
        <f t="shared" si="85"/>
        <v>-0.18623525124276719</v>
      </c>
      <c r="Z98" s="26">
        <f t="shared" si="86"/>
        <v>-11.822473897752994</v>
      </c>
      <c r="AA98" s="26">
        <f t="shared" si="87"/>
        <v>4.8361947643288391E-5</v>
      </c>
      <c r="AB98" s="26">
        <f t="shared" si="88"/>
        <v>-0.19119739242332384</v>
      </c>
      <c r="AC98" s="26">
        <f t="shared" si="100"/>
        <v>4.2139468900811064E-8</v>
      </c>
      <c r="AD98" s="26">
        <f t="shared" si="89"/>
        <v>5.6438440446613843E-3</v>
      </c>
      <c r="AE98" s="26">
        <f t="shared" si="101"/>
        <v>26.808251544118463</v>
      </c>
      <c r="AF98" s="26">
        <f t="shared" si="102"/>
        <v>-12.008027446131656</v>
      </c>
      <c r="AG98" s="26">
        <f t="shared" si="68"/>
        <v>64.334182199278899</v>
      </c>
      <c r="AH98" s="26">
        <f t="shared" si="90"/>
        <v>-68.78631926333081</v>
      </c>
      <c r="AI98" s="26">
        <f t="shared" si="91"/>
        <v>-89.979164367975173</v>
      </c>
      <c r="AJ98" s="26">
        <f t="shared" si="103"/>
        <v>1.1376773586265034</v>
      </c>
      <c r="AK98" s="26">
        <f t="shared" si="92"/>
        <v>28.689355409465509</v>
      </c>
      <c r="AL98" s="27">
        <f t="shared" si="93"/>
        <v>-3.2514900620719692E-5</v>
      </c>
      <c r="AM98" s="26">
        <f t="shared" si="94"/>
        <v>-0.1567730549468743</v>
      </c>
      <c r="AN98" s="26">
        <f t="shared" si="69"/>
        <v>-1.3021312673956303E-6</v>
      </c>
      <c r="AO98" s="26">
        <f t="shared" si="70"/>
        <v>-3.1373130037763035E-2</v>
      </c>
      <c r="AP98" s="26">
        <f t="shared" si="76"/>
        <v>-3.3144935224572953</v>
      </c>
      <c r="AQ98" s="26">
        <f t="shared" si="77"/>
        <v>-61.477955143494306</v>
      </c>
      <c r="AR98" s="25">
        <f t="shared" si="71"/>
        <v>18.562359853877492</v>
      </c>
      <c r="AS98" s="25">
        <f t="shared" si="72"/>
        <v>-26.547178687726607</v>
      </c>
      <c r="AT98" s="56">
        <f t="shared" si="78"/>
        <v>23.493758021661169</v>
      </c>
      <c r="AU98" s="57">
        <f t="shared" si="104"/>
        <v>-73.485982589625962</v>
      </c>
      <c r="AV98" s="26">
        <f t="shared" si="95"/>
        <v>3.2941426257454039E-12</v>
      </c>
      <c r="AW98" s="26">
        <f t="shared" si="96"/>
        <v>4.9902537814033621E-5</v>
      </c>
      <c r="AX98" s="27">
        <f t="shared" si="97"/>
        <v>-3.2941426257466535E-12</v>
      </c>
      <c r="AY98" s="26">
        <f t="shared" si="98"/>
        <v>-4.9902537814033621E-5</v>
      </c>
      <c r="AZ98" s="28">
        <f t="shared" si="105"/>
        <v>-1.249656648065951E-24</v>
      </c>
      <c r="BA98" s="29">
        <f t="shared" si="106"/>
        <v>0</v>
      </c>
      <c r="BB98" s="5">
        <f t="shared" si="79"/>
        <v>23.493692950132782</v>
      </c>
      <c r="BC98" s="5">
        <f t="shared" si="80"/>
        <v>-73.720186428326571</v>
      </c>
      <c r="BD98" s="5">
        <f t="shared" si="107"/>
        <v>106.27981357167343</v>
      </c>
      <c r="BE98" s="31"/>
      <c r="BF98" s="40">
        <f t="shared" si="108"/>
        <v>23</v>
      </c>
      <c r="BG98" s="40">
        <f t="shared" si="109"/>
        <v>-74</v>
      </c>
      <c r="BH98" s="40">
        <f t="shared" si="110"/>
        <v>106</v>
      </c>
      <c r="BL98" s="26">
        <f t="shared" si="73"/>
        <v>-2.0809613877684439E-7</v>
      </c>
      <c r="BM98" s="26">
        <f t="shared" si="74"/>
        <v>-1.2541875495049115E-2</v>
      </c>
      <c r="BO98" s="238" t="str">
        <f t="shared" si="81"/>
        <v>870.963589956081i</v>
      </c>
      <c r="BP98" s="238" t="str">
        <f t="shared" si="82"/>
        <v>0.999985048874391-0.00386869254351707i</v>
      </c>
      <c r="BQ98" s="238">
        <f t="shared" si="83"/>
        <v>-6.4863432247892107E-5</v>
      </c>
      <c r="BR98" s="238">
        <f t="shared" si="84"/>
        <v>-0.22166196320556733</v>
      </c>
    </row>
    <row r="99" spans="22:70" x14ac:dyDescent="0.35">
      <c r="V99" s="24">
        <v>1.95</v>
      </c>
      <c r="W99" s="30">
        <f t="shared" si="99"/>
        <v>891.25093813374565</v>
      </c>
      <c r="X99" s="25">
        <f t="shared" si="75"/>
        <v>26.994438391274116</v>
      </c>
      <c r="Y99" s="26">
        <f t="shared" si="85"/>
        <v>-0.19481823404164228</v>
      </c>
      <c r="Z99" s="26">
        <f t="shared" si="86"/>
        <v>-12.089841095902779</v>
      </c>
      <c r="AA99" s="26">
        <f t="shared" si="87"/>
        <v>5.0641162727406777E-5</v>
      </c>
      <c r="AB99" s="26">
        <f t="shared" si="88"/>
        <v>-0.19565091758265318</v>
      </c>
      <c r="AC99" s="26">
        <f t="shared" si="100"/>
        <v>4.4125439591357744E-8</v>
      </c>
      <c r="AD99" s="26">
        <f t="shared" si="89"/>
        <v>5.7753060595471381E-3</v>
      </c>
      <c r="AE99" s="26">
        <f t="shared" si="101"/>
        <v>26.799670842520641</v>
      </c>
      <c r="AF99" s="26">
        <f t="shared" si="102"/>
        <v>-12.279716707425886</v>
      </c>
      <c r="AG99" s="26">
        <f t="shared" si="68"/>
        <v>64.334182199278899</v>
      </c>
      <c r="AH99" s="26">
        <f t="shared" si="90"/>
        <v>-68.986319237482249</v>
      </c>
      <c r="AI99" s="26">
        <f t="shared" si="91"/>
        <v>-89.979638644822799</v>
      </c>
      <c r="AJ99" s="26">
        <f t="shared" si="103"/>
        <v>1.1845924434989419</v>
      </c>
      <c r="AK99" s="26">
        <f t="shared" si="92"/>
        <v>29.248367477522546</v>
      </c>
      <c r="AL99" s="27">
        <f t="shared" si="93"/>
        <v>-3.4047274669148436E-5</v>
      </c>
      <c r="AM99" s="26">
        <f t="shared" si="94"/>
        <v>-0.1604247496373564</v>
      </c>
      <c r="AN99" s="26">
        <f t="shared" si="69"/>
        <v>-1.3634988144714491E-6</v>
      </c>
      <c r="AO99" s="26">
        <f t="shared" si="70"/>
        <v>-3.2103903962342077E-2</v>
      </c>
      <c r="AP99" s="26">
        <f t="shared" si="76"/>
        <v>-3.4675800054778909</v>
      </c>
      <c r="AQ99" s="26">
        <f t="shared" si="77"/>
        <v>-60.923799820899951</v>
      </c>
      <c r="AR99" s="25">
        <f t="shared" si="71"/>
        <v>18.562359853877492</v>
      </c>
      <c r="AS99" s="25">
        <f t="shared" si="72"/>
        <v>-26.547178687726607</v>
      </c>
      <c r="AT99" s="56">
        <f t="shared" si="78"/>
        <v>23.332090837042749</v>
      </c>
      <c r="AU99" s="57">
        <f t="shared" si="104"/>
        <v>-73.203516528325835</v>
      </c>
      <c r="AV99" s="26">
        <f t="shared" si="95"/>
        <v>3.4484350203938704E-12</v>
      </c>
      <c r="AW99" s="26">
        <f t="shared" si="96"/>
        <v>5.1064917242125343E-5</v>
      </c>
      <c r="AX99" s="27">
        <f t="shared" si="97"/>
        <v>-3.4484350203952396E-12</v>
      </c>
      <c r="AY99" s="26">
        <f t="shared" si="98"/>
        <v>-5.1064917242125343E-5</v>
      </c>
      <c r="AZ99" s="28">
        <f t="shared" si="105"/>
        <v>-1.3692100959740058E-24</v>
      </c>
      <c r="BA99" s="29">
        <f t="shared" si="106"/>
        <v>0</v>
      </c>
      <c r="BB99" s="5">
        <f t="shared" si="79"/>
        <v>23.332022698811617</v>
      </c>
      <c r="BC99" s="5">
        <f t="shared" si="80"/>
        <v>-73.443175622061318</v>
      </c>
      <c r="BD99" s="5">
        <f t="shared" si="107"/>
        <v>106.55682437793868</v>
      </c>
      <c r="BE99" s="41"/>
      <c r="BF99" s="40">
        <f t="shared" si="108"/>
        <v>23</v>
      </c>
      <c r="BG99" s="40">
        <f t="shared" si="109"/>
        <v>-73</v>
      </c>
      <c r="BH99" s="40">
        <f t="shared" si="110"/>
        <v>107</v>
      </c>
      <c r="BL99" s="26">
        <f t="shared" si="73"/>
        <v>-2.1790340624751063E-7</v>
      </c>
      <c r="BM99" s="26">
        <f t="shared" si="74"/>
        <v>-1.2834013294480856E-2</v>
      </c>
      <c r="BO99" s="238" t="str">
        <f t="shared" si="81"/>
        <v>891.250938133746i</v>
      </c>
      <c r="BP99" s="238" t="str">
        <f t="shared" si="82"/>
        <v>0.999984344260569-0.00395880318256153i</v>
      </c>
      <c r="BQ99" s="238">
        <f t="shared" si="83"/>
        <v>-6.7920327727583271E-5</v>
      </c>
      <c r="BR99" s="238">
        <f t="shared" si="84"/>
        <v>-0.22682508044099797</v>
      </c>
    </row>
    <row r="100" spans="22:70" x14ac:dyDescent="0.35">
      <c r="V100" s="24">
        <v>1.96</v>
      </c>
      <c r="W100" s="32">
        <f t="shared" si="99"/>
        <v>912.01083935590975</v>
      </c>
      <c r="X100" s="25">
        <f t="shared" si="75"/>
        <v>26.994438391274116</v>
      </c>
      <c r="Y100" s="26">
        <f t="shared" si="85"/>
        <v>-0.20378757677367076</v>
      </c>
      <c r="Z100" s="26">
        <f t="shared" si="86"/>
        <v>-12.362883799950797</v>
      </c>
      <c r="AA100" s="26">
        <f t="shared" si="87"/>
        <v>5.3027792628390039E-5</v>
      </c>
      <c r="AB100" s="26">
        <f t="shared" si="88"/>
        <v>-0.20020817622130993</v>
      </c>
      <c r="AC100" s="26">
        <f t="shared" si="100"/>
        <v>4.6205007904856619E-8</v>
      </c>
      <c r="AD100" s="26">
        <f t="shared" si="89"/>
        <v>5.9098302180678776E-3</v>
      </c>
      <c r="AE100" s="26">
        <f t="shared" si="101"/>
        <v>26.790703888498083</v>
      </c>
      <c r="AF100" s="26">
        <f t="shared" si="102"/>
        <v>-12.557182145954039</v>
      </c>
      <c r="AG100" s="26">
        <f t="shared" si="68"/>
        <v>64.334182199278899</v>
      </c>
      <c r="AH100" s="26">
        <f t="shared" si="90"/>
        <v>-69.186319212797059</v>
      </c>
      <c r="AI100" s="26">
        <f t="shared" si="91"/>
        <v>-89.980102125814042</v>
      </c>
      <c r="AJ100" s="26">
        <f t="shared" si="103"/>
        <v>1.233181353122673</v>
      </c>
      <c r="AK100" s="26">
        <f t="shared" si="92"/>
        <v>29.814145602031928</v>
      </c>
      <c r="AL100" s="27">
        <f t="shared" si="93"/>
        <v>-3.5651866703395015E-5</v>
      </c>
      <c r="AM100" s="26">
        <f t="shared" si="94"/>
        <v>-0.16416150187464193</v>
      </c>
      <c r="AN100" s="26">
        <f t="shared" si="69"/>
        <v>-1.4277585222840951E-6</v>
      </c>
      <c r="AO100" s="26">
        <f t="shared" si="70"/>
        <v>-3.2851699787490612E-2</v>
      </c>
      <c r="AP100" s="26">
        <f t="shared" si="76"/>
        <v>-3.6189927400207123</v>
      </c>
      <c r="AQ100" s="26">
        <f t="shared" si="77"/>
        <v>-60.362969725444252</v>
      </c>
      <c r="AR100" s="25">
        <f t="shared" si="71"/>
        <v>18.562359853877492</v>
      </c>
      <c r="AS100" s="25">
        <f t="shared" si="72"/>
        <v>-26.547178687726607</v>
      </c>
      <c r="AT100" s="56">
        <f t="shared" si="78"/>
        <v>23.171711148477371</v>
      </c>
      <c r="AU100" s="57">
        <f t="shared" si="104"/>
        <v>-72.920151871398289</v>
      </c>
      <c r="AV100" s="26">
        <f t="shared" si="95"/>
        <v>3.6123706897078625E-12</v>
      </c>
      <c r="AW100" s="26">
        <f t="shared" si="96"/>
        <v>5.2254371965262863E-5</v>
      </c>
      <c r="AX100" s="27">
        <f t="shared" si="97"/>
        <v>-3.6123706897093646E-12</v>
      </c>
      <c r="AY100" s="26">
        <f t="shared" si="98"/>
        <v>-5.2254371965262863E-5</v>
      </c>
      <c r="AZ100" s="28">
        <f t="shared" si="105"/>
        <v>-1.5020921377366748E-24</v>
      </c>
      <c r="BA100" s="29">
        <f t="shared" si="106"/>
        <v>0</v>
      </c>
      <c r="BB100" s="5">
        <f t="shared" si="79"/>
        <v>23.17163979901655</v>
      </c>
      <c r="BC100" s="5">
        <f t="shared" si="80"/>
        <v>-73.16539328557927</v>
      </c>
      <c r="BD100" s="5">
        <f t="shared" si="107"/>
        <v>106.83460671442073</v>
      </c>
      <c r="BE100" s="31"/>
      <c r="BF100" s="40">
        <f t="shared" si="108"/>
        <v>23</v>
      </c>
      <c r="BG100" s="40">
        <f t="shared" si="109"/>
        <v>-73</v>
      </c>
      <c r="BH100" s="40">
        <f t="shared" si="110"/>
        <v>107</v>
      </c>
      <c r="BL100" s="26">
        <f t="shared" si="73"/>
        <v>-2.2817287686042619E-7</v>
      </c>
      <c r="BM100" s="26">
        <f t="shared" si="74"/>
        <v>-1.313295585672875E-2</v>
      </c>
      <c r="BO100" s="238" t="str">
        <f t="shared" si="81"/>
        <v>912.01083935591i</v>
      </c>
      <c r="BP100" s="238" t="str">
        <f t="shared" si="82"/>
        <v>0.999983606440384-0.00405101256874081i</v>
      </c>
      <c r="BQ100" s="238">
        <f t="shared" si="83"/>
        <v>-7.1121287944467449E-5</v>
      </c>
      <c r="BR100" s="238">
        <f t="shared" si="84"/>
        <v>-0.23210845832424445</v>
      </c>
    </row>
    <row r="101" spans="22:70" x14ac:dyDescent="0.35">
      <c r="V101" s="24">
        <v>1.97</v>
      </c>
      <c r="W101" s="30">
        <f t="shared" si="99"/>
        <v>933.25430079699174</v>
      </c>
      <c r="X101" s="25">
        <f t="shared" si="75"/>
        <v>26.994438391274116</v>
      </c>
      <c r="Y101" s="26">
        <f t="shared" si="85"/>
        <v>-0.21315981961637431</v>
      </c>
      <c r="Z101" s="26">
        <f t="shared" si="86"/>
        <v>-12.641697151635251</v>
      </c>
      <c r="AA101" s="26">
        <f t="shared" si="87"/>
        <v>5.552689952408669E-5</v>
      </c>
      <c r="AB101" s="26">
        <f t="shared" si="88"/>
        <v>-0.20487158442736322</v>
      </c>
      <c r="AC101" s="26">
        <f t="shared" si="100"/>
        <v>4.8382582746392989E-8</v>
      </c>
      <c r="AD101" s="26">
        <f t="shared" si="89"/>
        <v>6.0474878467071573E-3</v>
      </c>
      <c r="AE101" s="26">
        <f t="shared" si="101"/>
        <v>26.781334146939844</v>
      </c>
      <c r="AF101" s="26">
        <f t="shared" si="102"/>
        <v>-12.840521248215907</v>
      </c>
      <c r="AG101" s="26">
        <f t="shared" si="68"/>
        <v>64.334182199278899</v>
      </c>
      <c r="AH101" s="26">
        <f t="shared" si="90"/>
        <v>-69.386319189222888</v>
      </c>
      <c r="AI101" s="26">
        <f t="shared" si="91"/>
        <v>-89.980555056692396</v>
      </c>
      <c r="AJ101" s="26">
        <f t="shared" si="103"/>
        <v>1.2834841813737918</v>
      </c>
      <c r="AK101" s="26">
        <f t="shared" si="92"/>
        <v>30.386548377700315</v>
      </c>
      <c r="AL101" s="27">
        <f t="shared" si="93"/>
        <v>-3.7332080194467292E-5</v>
      </c>
      <c r="AM101" s="26">
        <f t="shared" si="94"/>
        <v>-0.16798529280700267</v>
      </c>
      <c r="AN101" s="26">
        <f t="shared" si="69"/>
        <v>-1.4950466966799611E-6</v>
      </c>
      <c r="AO101" s="26">
        <f t="shared" si="70"/>
        <v>-3.3616914003433793E-2</v>
      </c>
      <c r="AP101" s="26">
        <f t="shared" si="76"/>
        <v>-3.7686916356970879</v>
      </c>
      <c r="AQ101" s="26">
        <f t="shared" si="77"/>
        <v>-59.795608885802515</v>
      </c>
      <c r="AR101" s="25">
        <f t="shared" si="71"/>
        <v>18.562359853877492</v>
      </c>
      <c r="AS101" s="25">
        <f t="shared" si="72"/>
        <v>-26.547178687726607</v>
      </c>
      <c r="AT101" s="56">
        <f t="shared" si="78"/>
        <v>23.012642511242756</v>
      </c>
      <c r="AU101" s="57">
        <f t="shared" si="104"/>
        <v>-72.63613013401843</v>
      </c>
      <c r="AV101" s="26">
        <f t="shared" si="95"/>
        <v>3.7820923238211681E-12</v>
      </c>
      <c r="AW101" s="26">
        <f t="shared" si="96"/>
        <v>5.3471532648084727E-5</v>
      </c>
      <c r="AX101" s="27">
        <f t="shared" si="97"/>
        <v>-3.7820923238228152E-12</v>
      </c>
      <c r="AY101" s="26">
        <f t="shared" si="98"/>
        <v>-5.3471532648084727E-5</v>
      </c>
      <c r="AZ101" s="28">
        <f t="shared" si="105"/>
        <v>-1.6470910830035385E-24</v>
      </c>
      <c r="BA101" s="29">
        <f t="shared" si="106"/>
        <v>0</v>
      </c>
      <c r="BB101" s="5">
        <f t="shared" si="79"/>
        <v>23.012567799214178</v>
      </c>
      <c r="BC101" s="5">
        <f t="shared" si="80"/>
        <v>-72.8870838935172</v>
      </c>
      <c r="BD101" s="5">
        <f t="shared" si="107"/>
        <v>107.1129161064828</v>
      </c>
      <c r="BE101" s="41"/>
      <c r="BF101" s="40">
        <f t="shared" si="108"/>
        <v>23</v>
      </c>
      <c r="BG101" s="40">
        <f t="shared" si="109"/>
        <v>-73</v>
      </c>
      <c r="BH101" s="40">
        <f t="shared" si="110"/>
        <v>107</v>
      </c>
      <c r="BL101" s="26">
        <f t="shared" si="73"/>
        <v>-2.3892633284664423E-7</v>
      </c>
      <c r="BM101" s="26">
        <f t="shared" si="74"/>
        <v>-1.3438861685031153E-2</v>
      </c>
      <c r="BO101" s="238" t="str">
        <f t="shared" si="81"/>
        <v>933.254300796992i</v>
      </c>
      <c r="BP101" s="238" t="str">
        <f t="shared" si="82"/>
        <v>0.99998283384897-0.00414536957390356i</v>
      </c>
      <c r="BQ101" s="238">
        <f t="shared" si="83"/>
        <v>-7.4473102246580726E-5</v>
      </c>
      <c r="BR101" s="238">
        <f t="shared" si="84"/>
        <v>-0.23751489781373261</v>
      </c>
    </row>
    <row r="102" spans="22:70" x14ac:dyDescent="0.35">
      <c r="V102" s="24">
        <v>1.98</v>
      </c>
      <c r="W102" s="32">
        <f t="shared" si="99"/>
        <v>954.99258602143652</v>
      </c>
      <c r="X102" s="25">
        <f t="shared" si="75"/>
        <v>26.994438391274116</v>
      </c>
      <c r="Y102" s="26">
        <f t="shared" si="85"/>
        <v>-0.22295213285836707</v>
      </c>
      <c r="Z102" s="26">
        <f t="shared" si="86"/>
        <v>-12.926376138977963</v>
      </c>
      <c r="AA102" s="26">
        <f t="shared" si="87"/>
        <v>5.8143784159153391E-5</v>
      </c>
      <c r="AB102" s="26">
        <f t="shared" si="88"/>
        <v>-0.20964361455428229</v>
      </c>
      <c r="AC102" s="26">
        <f t="shared" si="100"/>
        <v>5.0662783244430973E-8</v>
      </c>
      <c r="AD102" s="26">
        <f t="shared" si="89"/>
        <v>6.1883519333554259E-3</v>
      </c>
      <c r="AE102" s="26">
        <f t="shared" si="101"/>
        <v>26.771544452862692</v>
      </c>
      <c r="AF102" s="26">
        <f t="shared" si="102"/>
        <v>-13.12983140159889</v>
      </c>
      <c r="AG102" s="26">
        <f t="shared" si="68"/>
        <v>64.334182199278899</v>
      </c>
      <c r="AH102" s="26">
        <f t="shared" si="90"/>
        <v>-69.586319166709728</v>
      </c>
      <c r="AI102" s="26">
        <f t="shared" si="91"/>
        <v>-89.980997677607604</v>
      </c>
      <c r="AJ102" s="26">
        <f t="shared" si="103"/>
        <v>1.3355405979668802</v>
      </c>
      <c r="AK102" s="26">
        <f t="shared" si="92"/>
        <v>30.965422230166286</v>
      </c>
      <c r="AL102" s="27">
        <f t="shared" si="93"/>
        <v>-3.9091479012340239E-5</v>
      </c>
      <c r="AM102" s="26">
        <f t="shared" si="94"/>
        <v>-0.17189814972267919</v>
      </c>
      <c r="AN102" s="26">
        <f t="shared" si="69"/>
        <v>-1.5655060630418406E-6</v>
      </c>
      <c r="AO102" s="26">
        <f t="shared" si="70"/>
        <v>-3.4399952335785099E-2</v>
      </c>
      <c r="AP102" s="26">
        <f t="shared" si="76"/>
        <v>-3.916637026449024</v>
      </c>
      <c r="AQ102" s="26">
        <f t="shared" si="77"/>
        <v>-59.221873549499783</v>
      </c>
      <c r="AR102" s="25">
        <f t="shared" si="71"/>
        <v>18.562359853877492</v>
      </c>
      <c r="AS102" s="25">
        <f t="shared" si="72"/>
        <v>-26.547178687726607</v>
      </c>
      <c r="AT102" s="56">
        <f t="shared" si="78"/>
        <v>22.854907426413668</v>
      </c>
      <c r="AU102" s="57">
        <f t="shared" si="104"/>
        <v>-72.351704951098668</v>
      </c>
      <c r="AV102" s="26">
        <f t="shared" si="95"/>
        <v>3.9614572326000001E-12</v>
      </c>
      <c r="AW102" s="26">
        <f t="shared" si="96"/>
        <v>5.4717044645295895E-5</v>
      </c>
      <c r="AX102" s="27">
        <f t="shared" si="97"/>
        <v>-3.9614572326018064E-12</v>
      </c>
      <c r="AY102" s="26">
        <f t="shared" si="98"/>
        <v>-5.4717044645295895E-5</v>
      </c>
      <c r="AZ102" s="28">
        <f t="shared" si="105"/>
        <v>-1.8062264156919628E-24</v>
      </c>
      <c r="BA102" s="29">
        <f t="shared" si="106"/>
        <v>0</v>
      </c>
      <c r="BB102" s="5">
        <f t="shared" si="79"/>
        <v>22.854829193347168</v>
      </c>
      <c r="BC102" s="5">
        <f t="shared" si="80"/>
        <v>-72.608504109164457</v>
      </c>
      <c r="BD102" s="5">
        <f t="shared" si="107"/>
        <v>107.39149589083554</v>
      </c>
      <c r="BE102" s="31"/>
      <c r="BF102" s="40">
        <f t="shared" si="108"/>
        <v>23</v>
      </c>
      <c r="BG102" s="40">
        <f t="shared" si="109"/>
        <v>-73</v>
      </c>
      <c r="BH102" s="40">
        <f t="shared" si="110"/>
        <v>107</v>
      </c>
      <c r="BL102" s="26">
        <f t="shared" si="73"/>
        <v>-2.5018658441051308E-7</v>
      </c>
      <c r="BM102" s="26">
        <f t="shared" si="74"/>
        <v>-1.3751892974637546E-2</v>
      </c>
      <c r="BO102" s="238" t="str">
        <f t="shared" si="81"/>
        <v>954.992586021437i</v>
      </c>
      <c r="BP102" s="238" t="str">
        <f t="shared" si="82"/>
        <v>0.999982024847723-0.00424192420725075i</v>
      </c>
      <c r="BQ102" s="238">
        <f t="shared" si="83"/>
        <v>-7.7982879914720283E-5</v>
      </c>
      <c r="BR102" s="238">
        <f t="shared" si="84"/>
        <v>-0.24304726509114272</v>
      </c>
    </row>
    <row r="103" spans="22:70" x14ac:dyDescent="0.35">
      <c r="V103" s="24">
        <v>1.99</v>
      </c>
      <c r="W103" s="30">
        <f t="shared" si="99"/>
        <v>977.23722095581127</v>
      </c>
      <c r="X103" s="25">
        <f t="shared" si="75"/>
        <v>26.994438391274116</v>
      </c>
      <c r="Y103" s="26">
        <f t="shared" si="85"/>
        <v>-0.23318233377996198</v>
      </c>
      <c r="Z103" s="26">
        <f t="shared" si="86"/>
        <v>-13.217015454587221</v>
      </c>
      <c r="AA103" s="26">
        <f t="shared" si="87"/>
        <v>6.0883997076415972E-5</v>
      </c>
      <c r="AB103" s="26">
        <f t="shared" si="88"/>
        <v>-0.21452679653063164</v>
      </c>
      <c r="AC103" s="26">
        <f t="shared" si="100"/>
        <v>5.3050448394087385E-8</v>
      </c>
      <c r="AD103" s="26">
        <f t="shared" si="89"/>
        <v>6.3324971660091694E-3</v>
      </c>
      <c r="AE103" s="26">
        <f t="shared" si="101"/>
        <v>26.76131699454168</v>
      </c>
      <c r="AF103" s="26">
        <f t="shared" si="102"/>
        <v>-13.425209753951844</v>
      </c>
      <c r="AG103" s="26">
        <f t="shared" si="68"/>
        <v>64.334182199278899</v>
      </c>
      <c r="AH103" s="26">
        <f t="shared" si="90"/>
        <v>-69.786319145209831</v>
      </c>
      <c r="AI103" s="26">
        <f t="shared" si="91"/>
        <v>-89.98143022324291</v>
      </c>
      <c r="AJ103" s="26">
        <f t="shared" si="103"/>
        <v>1.3893897425909876</v>
      </c>
      <c r="AK103" s="26">
        <f t="shared" si="92"/>
        <v>31.550601343895782</v>
      </c>
      <c r="AL103" s="27">
        <f t="shared" si="93"/>
        <v>-4.0933794975219899E-5</v>
      </c>
      <c r="AM103" s="26">
        <f t="shared" si="94"/>
        <v>-0.17590214712412608</v>
      </c>
      <c r="AN103" s="26">
        <f t="shared" si="69"/>
        <v>-1.6392860768031893E-6</v>
      </c>
      <c r="AO103" s="26">
        <f t="shared" si="70"/>
        <v>-3.5201229960662425E-2</v>
      </c>
      <c r="AP103" s="26">
        <f t="shared" si="76"/>
        <v>-4.0627897764209955</v>
      </c>
      <c r="AQ103" s="26">
        <f t="shared" si="77"/>
        <v>-58.641932256431922</v>
      </c>
      <c r="AR103" s="25">
        <f t="shared" si="71"/>
        <v>18.562359853877492</v>
      </c>
      <c r="AS103" s="25">
        <f t="shared" si="72"/>
        <v>-26.547178687726607</v>
      </c>
      <c r="AT103" s="56">
        <f t="shared" si="78"/>
        <v>22.698527218120685</v>
      </c>
      <c r="AU103" s="57">
        <f t="shared" si="104"/>
        <v>-72.067142010383762</v>
      </c>
      <c r="AV103" s="26">
        <f t="shared" si="95"/>
        <v>4.1466081061781449E-12</v>
      </c>
      <c r="AW103" s="26">
        <f t="shared" si="96"/>
        <v>5.5991568343843654E-5</v>
      </c>
      <c r="AX103" s="27">
        <f t="shared" si="97"/>
        <v>-4.146608106180124E-12</v>
      </c>
      <c r="AY103" s="26">
        <f t="shared" si="98"/>
        <v>-5.5991568343843654E-5</v>
      </c>
      <c r="AZ103" s="28">
        <f t="shared" si="105"/>
        <v>-1.9790942390184744E-24</v>
      </c>
      <c r="BA103" s="29">
        <f t="shared" si="106"/>
        <v>0</v>
      </c>
      <c r="BB103" s="5">
        <f t="shared" si="79"/>
        <v>22.698445298077907</v>
      </c>
      <c r="BC103" s="5">
        <f t="shared" si="80"/>
        <v>-72.329922719161829</v>
      </c>
      <c r="BD103" s="5">
        <f t="shared" si="107"/>
        <v>107.67007728083817</v>
      </c>
      <c r="BE103" s="41"/>
      <c r="BF103" s="40">
        <f t="shared" si="108"/>
        <v>23</v>
      </c>
      <c r="BG103" s="40">
        <f t="shared" si="109"/>
        <v>-72</v>
      </c>
      <c r="BH103" s="40">
        <f t="shared" si="110"/>
        <v>108</v>
      </c>
      <c r="BL103" s="26">
        <f t="shared" si="73"/>
        <v>-2.6197751408876074E-7</v>
      </c>
      <c r="BM103" s="26">
        <f t="shared" si="74"/>
        <v>-1.4072215698806359E-2</v>
      </c>
      <c r="BO103" s="238" t="str">
        <f t="shared" si="81"/>
        <v>977.237220955811i</v>
      </c>
      <c r="BP103" s="238" t="str">
        <f t="shared" si="82"/>
        <v>0.999981177720824-0.00434072764175515i</v>
      </c>
      <c r="BQ103" s="238">
        <f t="shared" si="83"/>
        <v>-8.1658065261015135E-5</v>
      </c>
      <c r="BR103" s="238">
        <f t="shared" si="84"/>
        <v>-0.2487084930792656</v>
      </c>
    </row>
    <row r="104" spans="22:70" x14ac:dyDescent="0.35">
      <c r="V104" s="24">
        <v>2</v>
      </c>
      <c r="W104" s="43">
        <f t="shared" si="99"/>
        <v>1000</v>
      </c>
      <c r="X104" s="25">
        <f t="shared" si="75"/>
        <v>26.994438391274116</v>
      </c>
      <c r="Y104" s="26">
        <f t="shared" si="85"/>
        <v>-0.24386890330812688</v>
      </c>
      <c r="Z104" s="26">
        <f t="shared" si="86"/>
        <v>-13.513709344149243</v>
      </c>
      <c r="AA104" s="26">
        <f t="shared" si="87"/>
        <v>6.3753350397788419E-5</v>
      </c>
      <c r="AB104" s="26">
        <f t="shared" si="88"/>
        <v>-0.21952371920020708</v>
      </c>
      <c r="AC104" s="26">
        <f t="shared" si="100"/>
        <v>5.5550638985785682E-8</v>
      </c>
      <c r="AD104" s="26">
        <f t="shared" si="89"/>
        <v>6.4799999723714249E-3</v>
      </c>
      <c r="AE104" s="26">
        <f t="shared" si="101"/>
        <v>26.750633296867026</v>
      </c>
      <c r="AF104" s="26">
        <f t="shared" si="102"/>
        <v>-13.726753063377078</v>
      </c>
      <c r="AG104" s="26">
        <f t="shared" si="68"/>
        <v>64.334182199278899</v>
      </c>
      <c r="AH104" s="26">
        <f t="shared" si="90"/>
        <v>-69.986319124677578</v>
      </c>
      <c r="AI104" s="26">
        <f t="shared" si="91"/>
        <v>-89.981852922939538</v>
      </c>
      <c r="AJ104" s="26">
        <f t="shared" si="103"/>
        <v>1.4450701162052875</v>
      </c>
      <c r="AK104" s="26">
        <f t="shared" si="92"/>
        <v>32.141907635342058</v>
      </c>
      <c r="AL104" s="27">
        <f t="shared" si="93"/>
        <v>-4.2862935778801728E-5</v>
      </c>
      <c r="AM104" s="26">
        <f t="shared" si="94"/>
        <v>-0.17999940782724261</v>
      </c>
      <c r="AN104" s="26">
        <f t="shared" si="69"/>
        <v>-1.7165432358911164E-6</v>
      </c>
      <c r="AO104" s="26">
        <f t="shared" si="70"/>
        <v>-3.6021171724814192E-2</v>
      </c>
      <c r="AP104" s="26">
        <f t="shared" si="76"/>
        <v>-4.2071113886724056</v>
      </c>
      <c r="AQ104" s="26">
        <f t="shared" si="77"/>
        <v>-58.055965867149531</v>
      </c>
      <c r="AR104" s="25">
        <f t="shared" si="71"/>
        <v>18.562359853877492</v>
      </c>
      <c r="AS104" s="25">
        <f t="shared" si="72"/>
        <v>-26.547178687726607</v>
      </c>
      <c r="AT104" s="56">
        <f t="shared" si="78"/>
        <v>22.54352190819462</v>
      </c>
      <c r="AU104" s="57">
        <f t="shared" si="104"/>
        <v>-71.782718930526613</v>
      </c>
      <c r="AV104" s="26">
        <f t="shared" si="95"/>
        <v>4.3433309093549191E-12</v>
      </c>
      <c r="AW104" s="26">
        <f t="shared" si="96"/>
        <v>5.7295779513063222E-5</v>
      </c>
      <c r="AX104" s="27">
        <f t="shared" si="97"/>
        <v>-4.3433309093570913E-12</v>
      </c>
      <c r="AY104" s="26">
        <f t="shared" si="98"/>
        <v>-5.7295779513063222E-5</v>
      </c>
      <c r="AZ104" s="28">
        <f t="shared" si="105"/>
        <v>-2.172156901518644E-24</v>
      </c>
      <c r="BA104" s="29">
        <f t="shared" si="106"/>
        <v>0</v>
      </c>
      <c r="BB104" s="5">
        <f t="shared" si="79"/>
        <v>22.543436127417056</v>
      </c>
      <c r="BC104" s="5">
        <f t="shared" si="80"/>
        <v>-72.051620513218538</v>
      </c>
      <c r="BD104" s="5">
        <f t="shared" si="107"/>
        <v>107.94837948678146</v>
      </c>
      <c r="BE104" s="31"/>
      <c r="BF104" s="40">
        <f t="shared" si="108"/>
        <v>23</v>
      </c>
      <c r="BG104" s="40">
        <f t="shared" si="109"/>
        <v>-72</v>
      </c>
      <c r="BH104" s="40">
        <f t="shared" si="110"/>
        <v>108</v>
      </c>
      <c r="BL104" s="26">
        <f t="shared" si="73"/>
        <v>-2.7432413364583826E-7</v>
      </c>
      <c r="BM104" s="26">
        <f t="shared" si="74"/>
        <v>-1.4399999696805766E-2</v>
      </c>
      <c r="BO104" s="238" t="str">
        <f t="shared" si="81"/>
        <v>1000i</v>
      </c>
      <c r="BP104" s="238" t="str">
        <f t="shared" si="82"/>
        <v>0.9999802906716-0.00444183224119097i</v>
      </c>
      <c r="BQ104" s="238">
        <f t="shared" si="83"/>
        <v>-8.5506453430687031E-5</v>
      </c>
      <c r="BR104" s="238">
        <f t="shared" si="84"/>
        <v>-0.25450158299511338</v>
      </c>
    </row>
    <row r="105" spans="22:70" x14ac:dyDescent="0.35">
      <c r="V105" s="24">
        <v>2.0099999999999998</v>
      </c>
      <c r="W105" s="30">
        <f t="shared" si="99"/>
        <v>1023.2929922807544</v>
      </c>
      <c r="X105" s="25">
        <f t="shared" si="75"/>
        <v>26.994438391274116</v>
      </c>
      <c r="Y105" s="26">
        <f t="shared" si="85"/>
        <v>-0.25503100236454157</v>
      </c>
      <c r="Z105" s="26">
        <f t="shared" si="86"/>
        <v>-13.816551444752625</v>
      </c>
      <c r="AA105" s="26">
        <f t="shared" si="87"/>
        <v>6.6757930143167808E-5</v>
      </c>
      <c r="AB105" s="26">
        <f t="shared" si="88"/>
        <v>-0.22463703169332039</v>
      </c>
      <c r="AC105" s="26">
        <f t="shared" si="100"/>
        <v>5.8168658820459234E-8</v>
      </c>
      <c r="AD105" s="26">
        <f t="shared" si="89"/>
        <v>6.6309385603747373E-3</v>
      </c>
      <c r="AE105" s="26">
        <f t="shared" si="101"/>
        <v>26.739474205008374</v>
      </c>
      <c r="AF105" s="26">
        <f t="shared" si="102"/>
        <v>-14.03455753788557</v>
      </c>
      <c r="AG105" s="26">
        <f t="shared" si="68"/>
        <v>64.334182199278899</v>
      </c>
      <c r="AH105" s="26">
        <f t="shared" si="90"/>
        <v>-70.18631910506943</v>
      </c>
      <c r="AI105" s="26">
        <f t="shared" si="91"/>
        <v>-89.982266000818271</v>
      </c>
      <c r="AJ105" s="26">
        <f t="shared" si="103"/>
        <v>1.5026194699857669</v>
      </c>
      <c r="AK105" s="26">
        <f t="shared" si="92"/>
        <v>32.739150773960773</v>
      </c>
      <c r="AL105" s="27">
        <f t="shared" si="93"/>
        <v>-4.4882993269847327E-5</v>
      </c>
      <c r="AM105" s="26">
        <f t="shared" si="94"/>
        <v>-0.18419210408617132</v>
      </c>
      <c r="AN105" s="26">
        <f t="shared" si="69"/>
        <v>-1.7974414085987056E-6</v>
      </c>
      <c r="AO105" s="26">
        <f t="shared" si="70"/>
        <v>-3.6860212370872891E-2</v>
      </c>
      <c r="AP105" s="26">
        <f t="shared" si="76"/>
        <v>-4.3495641162394412</v>
      </c>
      <c r="AQ105" s="26">
        <f t="shared" si="77"/>
        <v>-57.464167543314545</v>
      </c>
      <c r="AR105" s="25">
        <f t="shared" si="71"/>
        <v>18.562359853877492</v>
      </c>
      <c r="AS105" s="25">
        <f t="shared" si="72"/>
        <v>-26.547178687726607</v>
      </c>
      <c r="AT105" s="56">
        <f t="shared" si="78"/>
        <v>22.389910088768932</v>
      </c>
      <c r="AU105" s="57">
        <f t="shared" si="104"/>
        <v>-71.498725081200121</v>
      </c>
      <c r="AV105" s="26">
        <f t="shared" si="95"/>
        <v>4.5477683322641111E-12</v>
      </c>
      <c r="AW105" s="26">
        <f t="shared" si="96"/>
        <v>5.8630369662979886E-5</v>
      </c>
      <c r="AX105" s="27">
        <f t="shared" si="97"/>
        <v>-4.5477683322664925E-12</v>
      </c>
      <c r="AY105" s="26">
        <f t="shared" si="98"/>
        <v>-5.8630369662979886E-5</v>
      </c>
      <c r="AZ105" s="28">
        <f t="shared" si="105"/>
        <v>-2.3813754353577398E-24</v>
      </c>
      <c r="BA105" s="29">
        <f t="shared" si="106"/>
        <v>0</v>
      </c>
      <c r="BB105" s="5">
        <f t="shared" si="79"/>
        <v>22.389820265309417</v>
      </c>
      <c r="BC105" s="5">
        <f t="shared" si="80"/>
        <v>-71.773890105903178</v>
      </c>
      <c r="BD105" s="5">
        <f t="shared" si="107"/>
        <v>108.22610989409682</v>
      </c>
      <c r="BE105" s="41"/>
      <c r="BF105" s="40">
        <f t="shared" si="108"/>
        <v>22</v>
      </c>
      <c r="BG105" s="40">
        <f t="shared" si="109"/>
        <v>-72</v>
      </c>
      <c r="BH105" s="40">
        <f t="shared" si="110"/>
        <v>108</v>
      </c>
      <c r="BL105" s="26">
        <f t="shared" si="73"/>
        <v>-2.87252632290318E-7</v>
      </c>
      <c r="BM105" s="26">
        <f t="shared" si="74"/>
        <v>-1.473541876396439E-2</v>
      </c>
      <c r="BO105" s="238" t="str">
        <f t="shared" si="81"/>
        <v>1023.29299228075i</v>
      </c>
      <c r="BP105" s="238" t="str">
        <f t="shared" si="82"/>
        <v>0.99997936181872-0.00454529158778746i</v>
      </c>
      <c r="BQ105" s="238">
        <f t="shared" si="83"/>
        <v>-8.9536206882911211E-5</v>
      </c>
      <c r="BR105" s="238">
        <f t="shared" si="84"/>
        <v>-0.26042960593909609</v>
      </c>
    </row>
    <row r="106" spans="22:70" x14ac:dyDescent="0.35">
      <c r="V106" s="24">
        <v>2.02</v>
      </c>
      <c r="W106" s="32">
        <f t="shared" si="99"/>
        <v>1047.1285480508998</v>
      </c>
      <c r="X106" s="25">
        <f t="shared" si="75"/>
        <v>26.994438391274116</v>
      </c>
      <c r="Y106" s="26">
        <f t="shared" si="85"/>
        <v>-0.26668848781820065</v>
      </c>
      <c r="Z106" s="26">
        <f t="shared" si="86"/>
        <v>-14.125634612702697</v>
      </c>
      <c r="AA106" s="26">
        <f t="shared" si="87"/>
        <v>6.9904109141295489E-5</v>
      </c>
      <c r="AB106" s="26">
        <f t="shared" si="88"/>
        <v>-0.22986944482995014</v>
      </c>
      <c r="AC106" s="26">
        <f t="shared" si="100"/>
        <v>6.0910064352824813E-8</v>
      </c>
      <c r="AD106" s="26">
        <f t="shared" si="89"/>
        <v>6.7853929596479821E-3</v>
      </c>
      <c r="AE106" s="26">
        <f t="shared" si="101"/>
        <v>26.727819868475123</v>
      </c>
      <c r="AF106" s="26">
        <f t="shared" si="102"/>
        <v>-14.348718664572999</v>
      </c>
      <c r="AG106" s="26">
        <f t="shared" si="68"/>
        <v>64.334182199278899</v>
      </c>
      <c r="AH106" s="26">
        <f t="shared" si="90"/>
        <v>-70.386319086343804</v>
      </c>
      <c r="AI106" s="26">
        <f t="shared" si="91"/>
        <v>-89.982669675898293</v>
      </c>
      <c r="AJ106" s="26">
        <f t="shared" si="103"/>
        <v>1.56207469246446</v>
      </c>
      <c r="AK106" s="26">
        <f t="shared" si="92"/>
        <v>33.342128253428797</v>
      </c>
      <c r="AL106" s="27">
        <f t="shared" si="93"/>
        <v>-4.6998252128695227E-5</v>
      </c>
      <c r="AM106" s="26">
        <f t="shared" si="94"/>
        <v>-0.18848245874425446</v>
      </c>
      <c r="AN106" s="26">
        <f t="shared" si="69"/>
        <v>-1.8821521952088922E-6</v>
      </c>
      <c r="AO106" s="26">
        <f t="shared" si="70"/>
        <v>-3.7718796767854772E-2</v>
      </c>
      <c r="AP106" s="26">
        <f t="shared" si="76"/>
        <v>-4.4901110750047675</v>
      </c>
      <c r="AQ106" s="26">
        <f t="shared" si="77"/>
        <v>-56.866742677981605</v>
      </c>
      <c r="AR106" s="25">
        <f t="shared" si="71"/>
        <v>18.562359853877492</v>
      </c>
      <c r="AS106" s="25">
        <f t="shared" si="72"/>
        <v>-26.547178687726607</v>
      </c>
      <c r="AT106" s="56">
        <f t="shared" si="78"/>
        <v>22.237708793470354</v>
      </c>
      <c r="AU106" s="57">
        <f t="shared" si="104"/>
        <v>-71.215461342554605</v>
      </c>
      <c r="AV106" s="26">
        <f t="shared" si="95"/>
        <v>4.7618490298388258E-12</v>
      </c>
      <c r="AW106" s="26">
        <f t="shared" si="96"/>
        <v>5.9996046410956458E-5</v>
      </c>
      <c r="AX106" s="27">
        <f t="shared" si="97"/>
        <v>-4.7618490298414374E-12</v>
      </c>
      <c r="AY106" s="26">
        <f t="shared" si="98"/>
        <v>-5.9996046410956458E-5</v>
      </c>
      <c r="AZ106" s="28">
        <f t="shared" si="105"/>
        <v>-2.6115966019374399E-24</v>
      </c>
      <c r="BA106" s="29">
        <f t="shared" si="106"/>
        <v>0</v>
      </c>
      <c r="BB106" s="5">
        <f t="shared" si="79"/>
        <v>22.237614736807156</v>
      </c>
      <c r="BC106" s="5">
        <f t="shared" si="80"/>
        <v>-71.497035697819541</v>
      </c>
      <c r="BD106" s="5">
        <f t="shared" si="107"/>
        <v>108.50296430218046</v>
      </c>
      <c r="BE106" s="31"/>
      <c r="BF106" s="40">
        <f t="shared" si="108"/>
        <v>22</v>
      </c>
      <c r="BG106" s="40">
        <f t="shared" si="109"/>
        <v>-71</v>
      </c>
      <c r="BH106" s="40">
        <f t="shared" si="110"/>
        <v>109</v>
      </c>
      <c r="BL106" s="26">
        <f t="shared" si="73"/>
        <v>-3.0079042971293181E-7</v>
      </c>
      <c r="BM106" s="26">
        <f t="shared" si="74"/>
        <v>-1.5078650743819401E-2</v>
      </c>
      <c r="BO106" s="238" t="str">
        <f t="shared" si="81"/>
        <v>1047.1285480509i</v>
      </c>
      <c r="BP106" s="238" t="str">
        <f t="shared" si="82"/>
        <v>0.999978389192199-0.00465116051052084i</v>
      </c>
      <c r="BQ106" s="238">
        <f t="shared" si="83"/>
        <v>-9.3755872767773281E-5</v>
      </c>
      <c r="BR106" s="238">
        <f t="shared" si="84"/>
        <v>-0.26649570452111321</v>
      </c>
    </row>
    <row r="107" spans="22:70" x14ac:dyDescent="0.35">
      <c r="V107" s="24">
        <v>2.0299999999999998</v>
      </c>
      <c r="W107" s="30">
        <f t="shared" si="99"/>
        <v>1071.5193052376067</v>
      </c>
      <c r="X107" s="25">
        <f t="shared" si="75"/>
        <v>26.994438391274116</v>
      </c>
      <c r="Y107" s="26">
        <f t="shared" si="85"/>
        <v>-0.27886192794657172</v>
      </c>
      <c r="Z107" s="26">
        <f t="shared" si="86"/>
        <v>-14.441050740499946</v>
      </c>
      <c r="AA107" s="26">
        <f t="shared" si="87"/>
        <v>7.3198560544144385E-5</v>
      </c>
      <c r="AB107" s="26">
        <f t="shared" si="88"/>
        <v>-0.23522373255549953</v>
      </c>
      <c r="AC107" s="26">
        <f t="shared" si="100"/>
        <v>6.3780666620036363E-8</v>
      </c>
      <c r="AD107" s="26">
        <f t="shared" si="89"/>
        <v>6.9434450639491172E-3</v>
      </c>
      <c r="AE107" s="26">
        <f t="shared" si="101"/>
        <v>26.715649725668754</v>
      </c>
      <c r="AF107" s="26">
        <f t="shared" si="102"/>
        <v>-14.669331027991497</v>
      </c>
      <c r="AG107" s="26">
        <f t="shared" si="68"/>
        <v>64.334182199278899</v>
      </c>
      <c r="AH107" s="26">
        <f t="shared" si="90"/>
        <v>-70.586319068460966</v>
      </c>
      <c r="AI107" s="26">
        <f t="shared" si="91"/>
        <v>-89.983064162213338</v>
      </c>
      <c r="AJ107" s="26">
        <f t="shared" si="103"/>
        <v>1.6234716954505</v>
      </c>
      <c r="AK107" s="26">
        <f t="shared" si="92"/>
        <v>33.950625515131165</v>
      </c>
      <c r="AL107" s="27">
        <f t="shared" si="93"/>
        <v>-4.9213198963604196E-5</v>
      </c>
      <c r="AM107" s="26">
        <f t="shared" si="94"/>
        <v>-0.192872746411758</v>
      </c>
      <c r="AN107" s="26">
        <f t="shared" si="69"/>
        <v>-1.970855274189199E-6</v>
      </c>
      <c r="AO107" s="26">
        <f t="shared" si="70"/>
        <v>-3.8597380147028543E-2</v>
      </c>
      <c r="AP107" s="26">
        <f t="shared" si="76"/>
        <v>-4.6287163577858053</v>
      </c>
      <c r="AQ107" s="26">
        <f t="shared" si="77"/>
        <v>-56.263908773640964</v>
      </c>
      <c r="AR107" s="25">
        <f t="shared" si="71"/>
        <v>18.562359853877492</v>
      </c>
      <c r="AS107" s="25">
        <f t="shared" si="72"/>
        <v>-26.547178687726607</v>
      </c>
      <c r="AT107" s="56">
        <f t="shared" si="78"/>
        <v>22.086933367882949</v>
      </c>
      <c r="AU107" s="57">
        <f t="shared" si="104"/>
        <v>-70.933239801632453</v>
      </c>
      <c r="AV107" s="26">
        <f t="shared" si="95"/>
        <v>4.9875016570121692E-12</v>
      </c>
      <c r="AW107" s="26">
        <f t="shared" si="96"/>
        <v>6.1393533856881567E-5</v>
      </c>
      <c r="AX107" s="27">
        <f t="shared" si="97"/>
        <v>-4.9875016570150329E-12</v>
      </c>
      <c r="AY107" s="26">
        <f t="shared" si="98"/>
        <v>-6.1393533856881567E-5</v>
      </c>
      <c r="AZ107" s="28">
        <f t="shared" si="105"/>
        <v>-2.8636281948246905E-24</v>
      </c>
      <c r="BA107" s="29">
        <f t="shared" si="106"/>
        <v>0</v>
      </c>
      <c r="BB107" s="5">
        <f t="shared" si="79"/>
        <v>22.08683487851572</v>
      </c>
      <c r="BC107" s="5">
        <f t="shared" si="80"/>
        <v>-71.221372773779237</v>
      </c>
      <c r="BD107" s="5">
        <f t="shared" si="107"/>
        <v>108.77862722622076</v>
      </c>
      <c r="BE107" s="41"/>
      <c r="BF107" s="40">
        <f t="shared" si="108"/>
        <v>22</v>
      </c>
      <c r="BG107" s="40">
        <f t="shared" si="109"/>
        <v>-71</v>
      </c>
      <c r="BH107" s="40">
        <f t="shared" si="110"/>
        <v>109</v>
      </c>
      <c r="BL107" s="26">
        <f t="shared" si="73"/>
        <v>-3.1496624744683382E-7</v>
      </c>
      <c r="BM107" s="26">
        <f t="shared" si="74"/>
        <v>-1.5429877622411142E-2</v>
      </c>
      <c r="BO107" s="238" t="str">
        <f t="shared" si="81"/>
        <v>1071.51930523761i</v>
      </c>
      <c r="BP107" s="238" t="str">
        <f t="shared" si="82"/>
        <v>0.999977370729228-0.00475949511405847i</v>
      </c>
      <c r="BQ107" s="238">
        <f t="shared" si="83"/>
        <v>-9.8174400983333111E-5</v>
      </c>
      <c r="BR107" s="238">
        <f t="shared" si="84"/>
        <v>-0.27270309452437663</v>
      </c>
    </row>
    <row r="108" spans="22:70" x14ac:dyDescent="0.35">
      <c r="V108" s="24">
        <v>2.04</v>
      </c>
      <c r="W108" s="32">
        <f t="shared" si="99"/>
        <v>1096.4781961431861</v>
      </c>
      <c r="X108" s="25">
        <f t="shared" si="75"/>
        <v>26.994438391274116</v>
      </c>
      <c r="Y108" s="26">
        <f t="shared" si="85"/>
        <v>-0.29157261730142187</v>
      </c>
      <c r="Z108" s="26">
        <f t="shared" si="86"/>
        <v>-14.76289056267739</v>
      </c>
      <c r="AA108" s="26">
        <f t="shared" si="87"/>
        <v>7.6648271979533976E-5</v>
      </c>
      <c r="AB108" s="26">
        <f t="shared" si="88"/>
        <v>-0.24070273340991075</v>
      </c>
      <c r="AC108" s="26">
        <f t="shared" si="100"/>
        <v>6.6786556314197718E-8</v>
      </c>
      <c r="AD108" s="26">
        <f t="shared" si="89"/>
        <v>7.1051786745862907E-3</v>
      </c>
      <c r="AE108" s="26">
        <f t="shared" si="101"/>
        <v>26.702942489031226</v>
      </c>
      <c r="AF108" s="26">
        <f t="shared" si="102"/>
        <v>-14.996488117412715</v>
      </c>
      <c r="AG108" s="26">
        <f t="shared" si="68"/>
        <v>64.334182199278899</v>
      </c>
      <c r="AH108" s="26">
        <f t="shared" si="90"/>
        <v>-70.786319051383003</v>
      </c>
      <c r="AI108" s="26">
        <f t="shared" si="91"/>
        <v>-89.983449668925118</v>
      </c>
      <c r="AJ108" s="26">
        <f t="shared" si="103"/>
        <v>1.6868452993664147</v>
      </c>
      <c r="AK108" s="26">
        <f t="shared" si="92"/>
        <v>34.564416125652784</v>
      </c>
      <c r="AL108" s="27">
        <f t="shared" si="93"/>
        <v>-5.1532531815970853E-5</v>
      </c>
      <c r="AM108" s="26">
        <f t="shared" si="94"/>
        <v>-0.19736529467098068</v>
      </c>
      <c r="AN108" s="26">
        <f t="shared" si="69"/>
        <v>-2.0637388004602768E-6</v>
      </c>
      <c r="AO108" s="26">
        <f t="shared" si="70"/>
        <v>-3.9496428343277663E-2</v>
      </c>
      <c r="AP108" s="26">
        <f t="shared" si="76"/>
        <v>-4.7653451490083061</v>
      </c>
      <c r="AQ108" s="26">
        <f t="shared" si="77"/>
        <v>-55.655895266286592</v>
      </c>
      <c r="AR108" s="25">
        <f t="shared" si="71"/>
        <v>18.562359853877492</v>
      </c>
      <c r="AS108" s="25">
        <f t="shared" si="72"/>
        <v>-26.547178687726607</v>
      </c>
      <c r="AT108" s="56">
        <f t="shared" si="78"/>
        <v>21.937597340022919</v>
      </c>
      <c r="AU108" s="57">
        <f t="shared" si="104"/>
        <v>-70.652383383699302</v>
      </c>
      <c r="AV108" s="26">
        <f t="shared" si="95"/>
        <v>5.222797558851033E-12</v>
      </c>
      <c r="AW108" s="26">
        <f t="shared" si="96"/>
        <v>6.2823572967097045E-5</v>
      </c>
      <c r="AX108" s="27">
        <f t="shared" si="97"/>
        <v>-5.2227975588541737E-12</v>
      </c>
      <c r="AY108" s="26">
        <f t="shared" si="98"/>
        <v>-6.2823572967097045E-5</v>
      </c>
      <c r="AZ108" s="28">
        <f t="shared" si="105"/>
        <v>-3.140701388287277E-24</v>
      </c>
      <c r="BA108" s="29">
        <f t="shared" si="106"/>
        <v>0</v>
      </c>
      <c r="BB108" s="5">
        <f t="shared" si="79"/>
        <v>21.937494209049579</v>
      </c>
      <c r="BC108" s="5">
        <f t="shared" si="80"/>
        <v>-70.947227735931961</v>
      </c>
      <c r="BD108" s="5">
        <f t="shared" si="107"/>
        <v>109.05277226406804</v>
      </c>
      <c r="BE108" s="31"/>
      <c r="BF108" s="40">
        <f t="shared" si="108"/>
        <v>22</v>
      </c>
      <c r="BG108" s="40">
        <f t="shared" si="109"/>
        <v>-71</v>
      </c>
      <c r="BH108" s="40">
        <f t="shared" si="110"/>
        <v>109</v>
      </c>
      <c r="BL108" s="26">
        <f t="shared" si="73"/>
        <v>-3.2981014744073164E-7</v>
      </c>
      <c r="BM108" s="26">
        <f t="shared" si="74"/>
        <v>-1.5789285624774038E-2</v>
      </c>
      <c r="BO108" s="238" t="str">
        <f t="shared" si="81"/>
        <v>1096.47819614319i</v>
      </c>
      <c r="BP108" s="238" t="str">
        <f t="shared" si="82"/>
        <v>0.999976304269798-0.00487035280837073i</v>
      </c>
      <c r="BQ108" s="238">
        <f t="shared" si="83"/>
        <v>-1.0280116319151349E-4</v>
      </c>
      <c r="BR108" s="238">
        <f t="shared" si="84"/>
        <v>-0.27905506660788182</v>
      </c>
    </row>
    <row r="109" spans="22:70" x14ac:dyDescent="0.35">
      <c r="V109" s="24">
        <v>2.0499999999999998</v>
      </c>
      <c r="W109" s="30">
        <f t="shared" si="99"/>
        <v>1122.0184543019634</v>
      </c>
      <c r="X109" s="25">
        <f t="shared" si="75"/>
        <v>26.994438391274116</v>
      </c>
      <c r="Y109" s="26">
        <f t="shared" si="85"/>
        <v>-0.30484259086750143</v>
      </c>
      <c r="Z109" s="26">
        <f t="shared" si="86"/>
        <v>-15.091243450218098</v>
      </c>
      <c r="AA109" s="26">
        <f t="shared" si="87"/>
        <v>8.0260560370887964E-5</v>
      </c>
      <c r="AB109" s="26">
        <f t="shared" si="88"/>
        <v>-0.24630935203090967</v>
      </c>
      <c r="AC109" s="26">
        <f t="shared" si="100"/>
        <v>6.9934109568325935E-8</v>
      </c>
      <c r="AD109" s="26">
        <f t="shared" si="89"/>
        <v>7.2706795448503232E-3</v>
      </c>
      <c r="AE109" s="26">
        <f t="shared" si="101"/>
        <v>26.689676130901095</v>
      </c>
      <c r="AF109" s="26">
        <f t="shared" si="102"/>
        <v>-15.330282122704157</v>
      </c>
      <c r="AG109" s="26">
        <f t="shared" si="68"/>
        <v>64.334182199278899</v>
      </c>
      <c r="AH109" s="26">
        <f t="shared" si="90"/>
        <v>-70.986319035073649</v>
      </c>
      <c r="AI109" s="26">
        <f t="shared" si="91"/>
        <v>-89.983826400434239</v>
      </c>
      <c r="AJ109" s="26">
        <f t="shared" si="103"/>
        <v>1.7522291186729053</v>
      </c>
      <c r="AK109" s="26">
        <f t="shared" si="92"/>
        <v>35.183262009643741</v>
      </c>
      <c r="AL109" s="27">
        <f t="shared" si="93"/>
        <v>-5.3961170129466661E-5</v>
      </c>
      <c r="AM109" s="26">
        <f t="shared" si="94"/>
        <v>-0.20196248530938324</v>
      </c>
      <c r="AN109" s="26">
        <f t="shared" si="69"/>
        <v>-2.1609997891996517E-6</v>
      </c>
      <c r="AO109" s="26">
        <f t="shared" si="70"/>
        <v>-4.0416418042084068E-2</v>
      </c>
      <c r="AP109" s="26">
        <f t="shared" si="76"/>
        <v>-4.8999638392917628</v>
      </c>
      <c r="AQ109" s="26">
        <f t="shared" si="77"/>
        <v>-55.042943294141963</v>
      </c>
      <c r="AR109" s="25">
        <f t="shared" si="71"/>
        <v>18.562359853877492</v>
      </c>
      <c r="AS109" s="25">
        <f t="shared" si="72"/>
        <v>-26.547178687726607</v>
      </c>
      <c r="AT109" s="56">
        <f t="shared" si="78"/>
        <v>21.789712291609334</v>
      </c>
      <c r="AU109" s="57">
        <f t="shared" si="104"/>
        <v>-70.373225416846125</v>
      </c>
      <c r="AV109" s="26">
        <f t="shared" si="95"/>
        <v>5.4677367353554163E-12</v>
      </c>
      <c r="AW109" s="26">
        <f t="shared" si="96"/>
        <v>6.428692196726775E-5</v>
      </c>
      <c r="AX109" s="27">
        <f t="shared" si="97"/>
        <v>-5.4677367353588584E-12</v>
      </c>
      <c r="AY109" s="26">
        <f t="shared" si="98"/>
        <v>-6.428692196726775E-5</v>
      </c>
      <c r="AZ109" s="28">
        <f t="shared" si="105"/>
        <v>-3.4420083887582529E-24</v>
      </c>
      <c r="BA109" s="29">
        <f t="shared" si="106"/>
        <v>0</v>
      </c>
      <c r="BB109" s="5">
        <f t="shared" si="79"/>
        <v>21.789604300283006</v>
      </c>
      <c r="BC109" s="5">
        <f t="shared" si="80"/>
        <v>-70.674937470208178</v>
      </c>
      <c r="BD109" s="5">
        <f t="shared" si="107"/>
        <v>109.32506252979182</v>
      </c>
      <c r="BE109" s="41"/>
      <c r="BF109" s="40">
        <f t="shared" si="108"/>
        <v>22</v>
      </c>
      <c r="BG109" s="40">
        <f t="shared" si="109"/>
        <v>-71</v>
      </c>
      <c r="BH109" s="40">
        <f t="shared" si="110"/>
        <v>109</v>
      </c>
      <c r="BL109" s="26">
        <f t="shared" si="73"/>
        <v>-3.453536207770503E-7</v>
      </c>
      <c r="BM109" s="26">
        <f t="shared" si="74"/>
        <v>-1.6157065313675036E-2</v>
      </c>
      <c r="BO109" s="238" t="str">
        <f t="shared" si="81"/>
        <v>1122.01845430196i</v>
      </c>
      <c r="BP109" s="238" t="str">
        <f t="shared" si="82"/>
        <v>0.999975187552118-0.00498379233902502i</v>
      </c>
      <c r="BQ109" s="238">
        <f t="shared" si="83"/>
        <v>-1.0764597270894303E-4</v>
      </c>
      <c r="BR109" s="238">
        <f t="shared" si="84"/>
        <v>-0.28555498804837864</v>
      </c>
    </row>
    <row r="110" spans="22:70" x14ac:dyDescent="0.35">
      <c r="V110" s="24">
        <v>2.06</v>
      </c>
      <c r="W110" s="32">
        <f t="shared" si="99"/>
        <v>1148.1536214968835</v>
      </c>
      <c r="X110" s="25">
        <f t="shared" si="75"/>
        <v>26.994438391274116</v>
      </c>
      <c r="Y110" s="26">
        <f t="shared" si="85"/>
        <v>-0.31869463739398984</v>
      </c>
      <c r="Z110" s="26">
        <f t="shared" si="86"/>
        <v>-15.426197193305114</v>
      </c>
      <c r="AA110" s="26">
        <f t="shared" si="87"/>
        <v>8.404308744726172E-5</v>
      </c>
      <c r="AB110" s="26">
        <f t="shared" si="88"/>
        <v>-0.25204656069217085</v>
      </c>
      <c r="AC110" s="26">
        <f t="shared" si="100"/>
        <v>7.3230003385589143E-8</v>
      </c>
      <c r="AD110" s="26">
        <f t="shared" si="89"/>
        <v>7.4400354254822642E-3</v>
      </c>
      <c r="AE110" s="26">
        <f t="shared" si="101"/>
        <v>26.675827870197576</v>
      </c>
      <c r="AF110" s="26">
        <f t="shared" si="102"/>
        <v>-15.670803718571802</v>
      </c>
      <c r="AG110" s="26">
        <f t="shared" si="68"/>
        <v>64.334182199278899</v>
      </c>
      <c r="AH110" s="26">
        <f t="shared" si="90"/>
        <v>-71.186319019498342</v>
      </c>
      <c r="AI110" s="26">
        <f t="shared" si="91"/>
        <v>-89.984194556488603</v>
      </c>
      <c r="AJ110" s="26">
        <f t="shared" si="103"/>
        <v>1.8196554480898919</v>
      </c>
      <c r="AK110" s="26">
        <f t="shared" si="92"/>
        <v>35.806913739020779</v>
      </c>
      <c r="AL110" s="27">
        <f t="shared" si="93"/>
        <v>-5.6504265185994704E-5</v>
      </c>
      <c r="AM110" s="26">
        <f t="shared" si="94"/>
        <v>-0.20666675558139022</v>
      </c>
      <c r="AN110" s="26">
        <f t="shared" si="69"/>
        <v>-2.2628445459333307E-6</v>
      </c>
      <c r="AO110" s="26">
        <f t="shared" si="70"/>
        <v>-4.1357837032265067E-2</v>
      </c>
      <c r="AP110" s="26">
        <f t="shared" si="76"/>
        <v>-5.0325401392392823</v>
      </c>
      <c r="AQ110" s="26">
        <f t="shared" si="77"/>
        <v>-54.425305410081478</v>
      </c>
      <c r="AR110" s="25">
        <f t="shared" si="71"/>
        <v>18.562359853877492</v>
      </c>
      <c r="AS110" s="25">
        <f t="shared" si="72"/>
        <v>-26.547178687726607</v>
      </c>
      <c r="AT110" s="56">
        <f t="shared" si="78"/>
        <v>21.643287730958292</v>
      </c>
      <c r="AU110" s="57">
        <f t="shared" si="104"/>
        <v>-70.096109128653282</v>
      </c>
      <c r="AV110" s="26">
        <f t="shared" si="95"/>
        <v>5.7242478414584267E-12</v>
      </c>
      <c r="AW110" s="26">
        <f t="shared" si="96"/>
        <v>6.5784356744403501E-5</v>
      </c>
      <c r="AX110" s="27">
        <f t="shared" si="97"/>
        <v>-5.7242478414621991E-12</v>
      </c>
      <c r="AY110" s="26">
        <f t="shared" si="98"/>
        <v>-6.5784356744403501E-5</v>
      </c>
      <c r="AZ110" s="28">
        <f t="shared" si="105"/>
        <v>-3.7723959576392961E-24</v>
      </c>
      <c r="BA110" s="29">
        <f t="shared" si="106"/>
        <v>0</v>
      </c>
      <c r="BB110" s="5">
        <f t="shared" si="79"/>
        <v>21.643174650223379</v>
      </c>
      <c r="BC110" s="5">
        <f t="shared" si="80"/>
        <v>-70.404848844866706</v>
      </c>
      <c r="BD110" s="5">
        <f t="shared" si="107"/>
        <v>109.59515115513329</v>
      </c>
      <c r="BE110" s="31"/>
      <c r="BF110" s="40">
        <f t="shared" si="108"/>
        <v>22</v>
      </c>
      <c r="BG110" s="40">
        <f t="shared" si="109"/>
        <v>-70</v>
      </c>
      <c r="BH110" s="40">
        <f t="shared" si="110"/>
        <v>110</v>
      </c>
      <c r="BL110" s="26">
        <f t="shared" si="73"/>
        <v>-3.6162963492401711E-7</v>
      </c>
      <c r="BM110" s="26">
        <f t="shared" si="74"/>
        <v>-1.6533411690652082E-2</v>
      </c>
      <c r="BO110" s="238" t="str">
        <f t="shared" si="81"/>
        <v>1148.15362149688i</v>
      </c>
      <c r="BP110" s="238" t="str">
        <f t="shared" si="82"/>
        <v>0.999974018207825-0.00509987381817783i</v>
      </c>
      <c r="BQ110" s="238">
        <f t="shared" si="83"/>
        <v>-1.1271910527856884E-4</v>
      </c>
      <c r="BR110" s="238">
        <f t="shared" si="84"/>
        <v>-0.29220630452278434</v>
      </c>
    </row>
    <row r="111" spans="22:70" x14ac:dyDescent="0.35">
      <c r="V111" s="24">
        <v>2.0699999999999998</v>
      </c>
      <c r="W111" s="30">
        <f t="shared" si="99"/>
        <v>1174.8975549395293</v>
      </c>
      <c r="X111" s="25">
        <f t="shared" si="75"/>
        <v>26.994438391274116</v>
      </c>
      <c r="Y111" s="26">
        <f t="shared" si="85"/>
        <v>-0.33315231177027038</v>
      </c>
      <c r="Z111" s="26">
        <f t="shared" si="86"/>
        <v>-15.767837772192351</v>
      </c>
      <c r="AA111" s="26">
        <f t="shared" si="87"/>
        <v>8.8003876001480872E-5</v>
      </c>
      <c r="AB111" s="26">
        <f t="shared" si="88"/>
        <v>-0.25791740087720216</v>
      </c>
      <c r="AC111" s="26">
        <f t="shared" si="100"/>
        <v>7.668122721123436E-8</v>
      </c>
      <c r="AD111" s="26">
        <f t="shared" si="89"/>
        <v>7.613336111199848E-3</v>
      </c>
      <c r="AE111" s="26">
        <f t="shared" si="101"/>
        <v>26.661374160061076</v>
      </c>
      <c r="AF111" s="26">
        <f t="shared" si="102"/>
        <v>-16.018141836958353</v>
      </c>
      <c r="AG111" s="26">
        <f t="shared" si="68"/>
        <v>64.334182199278899</v>
      </c>
      <c r="AH111" s="26">
        <f t="shared" si="90"/>
        <v>-71.386319004624042</v>
      </c>
      <c r="AI111" s="26">
        <f t="shared" si="91"/>
        <v>-89.984554332289321</v>
      </c>
      <c r="AJ111" s="26">
        <f t="shared" si="103"/>
        <v>1.889155150349795</v>
      </c>
      <c r="AK111" s="26">
        <f t="shared" si="92"/>
        <v>36.435110879025345</v>
      </c>
      <c r="AL111" s="27">
        <f t="shared" si="93"/>
        <v>-5.916721102197493E-5</v>
      </c>
      <c r="AM111" s="26">
        <f t="shared" si="94"/>
        <v>-0.21148059949952128</v>
      </c>
      <c r="AN111" s="26">
        <f t="shared" si="69"/>
        <v>-2.3694890927702445E-6</v>
      </c>
      <c r="AO111" s="26">
        <f t="shared" si="70"/>
        <v>-4.232118446459586E-2</v>
      </c>
      <c r="AP111" s="26">
        <f t="shared" si="76"/>
        <v>-5.1630431916954622</v>
      </c>
      <c r="AQ111" s="26">
        <f t="shared" si="77"/>
        <v>-53.803245237228097</v>
      </c>
      <c r="AR111" s="25">
        <f t="shared" si="71"/>
        <v>18.562359853877492</v>
      </c>
      <c r="AS111" s="25">
        <f t="shared" si="72"/>
        <v>-26.547178687726607</v>
      </c>
      <c r="AT111" s="56">
        <f t="shared" si="78"/>
        <v>21.498330968365615</v>
      </c>
      <c r="AU111" s="57">
        <f t="shared" si="104"/>
        <v>-69.821387074186447</v>
      </c>
      <c r="AV111" s="26">
        <f t="shared" si="95"/>
        <v>5.9942595320931651E-12</v>
      </c>
      <c r="AW111" s="26">
        <f t="shared" si="96"/>
        <v>6.7316671258243818E-5</v>
      </c>
      <c r="AX111" s="27">
        <f t="shared" si="97"/>
        <v>-5.994259532097301E-12</v>
      </c>
      <c r="AY111" s="26">
        <f t="shared" si="98"/>
        <v>-6.7316671258243818E-5</v>
      </c>
      <c r="AZ111" s="28">
        <f t="shared" si="105"/>
        <v>-4.1359030627651384E-24</v>
      </c>
      <c r="BA111" s="29">
        <f t="shared" si="106"/>
        <v>0</v>
      </c>
      <c r="BB111" s="5">
        <f t="shared" si="79"/>
        <v>21.498212558372046</v>
      </c>
      <c r="BC111" s="5">
        <f t="shared" si="80"/>
        <v>-70.137318140417776</v>
      </c>
      <c r="BD111" s="5">
        <f t="shared" si="107"/>
        <v>109.86268185958222</v>
      </c>
      <c r="BE111" s="41"/>
      <c r="BF111" s="40">
        <f t="shared" si="108"/>
        <v>21</v>
      </c>
      <c r="BG111" s="40">
        <f t="shared" si="109"/>
        <v>-70</v>
      </c>
      <c r="BH111" s="40">
        <f t="shared" si="110"/>
        <v>110</v>
      </c>
      <c r="BL111" s="26">
        <f t="shared" si="73"/>
        <v>-3.7867271281055752E-7</v>
      </c>
      <c r="BM111" s="26">
        <f t="shared" si="74"/>
        <v>-1.6918524299405758E-2</v>
      </c>
      <c r="BO111" s="238" t="str">
        <f t="shared" si="81"/>
        <v>1174.89755493953i</v>
      </c>
      <c r="BP111" s="238" t="str">
        <f t="shared" si="82"/>
        <v>0.999972793756963-0.00521865875627973i</v>
      </c>
      <c r="BQ111" s="238">
        <f t="shared" si="83"/>
        <v>-1.1803132085514963E-4</v>
      </c>
      <c r="BR111" s="238">
        <f t="shared" si="84"/>
        <v>-0.29901254193192356</v>
      </c>
    </row>
    <row r="112" spans="22:70" x14ac:dyDescent="0.35">
      <c r="V112" s="24">
        <v>2.08</v>
      </c>
      <c r="W112" s="32">
        <f t="shared" si="99"/>
        <v>1202.2644346174136</v>
      </c>
      <c r="X112" s="25">
        <f t="shared" si="75"/>
        <v>26.994438391274116</v>
      </c>
      <c r="Y112" s="26">
        <f t="shared" si="85"/>
        <v>-0.34823994630920774</v>
      </c>
      <c r="Z112" s="26">
        <f t="shared" si="86"/>
        <v>-16.116249116028722</v>
      </c>
      <c r="AA112" s="26">
        <f t="shared" si="87"/>
        <v>9.2151326898300007E-5</v>
      </c>
      <c r="AB112" s="26">
        <f t="shared" si="88"/>
        <v>-0.26392498488978516</v>
      </c>
      <c r="AC112" s="26">
        <f t="shared" si="100"/>
        <v>8.02951022191348E-8</v>
      </c>
      <c r="AD112" s="26">
        <f t="shared" si="89"/>
        <v>7.7906734883078799E-3</v>
      </c>
      <c r="AE112" s="26">
        <f t="shared" si="101"/>
        <v>26.646290676586911</v>
      </c>
      <c r="AF112" s="26">
        <f t="shared" si="102"/>
        <v>-16.372383427430201</v>
      </c>
      <c r="AG112" s="26">
        <f t="shared" si="68"/>
        <v>64.334182199278899</v>
      </c>
      <c r="AH112" s="26">
        <f t="shared" si="90"/>
        <v>-71.586318990419201</v>
      </c>
      <c r="AI112" s="26">
        <f t="shared" si="91"/>
        <v>-89.984905918594166</v>
      </c>
      <c r="AJ112" s="26">
        <f t="shared" si="103"/>
        <v>1.9607575462406601</v>
      </c>
      <c r="AK112" s="26">
        <f t="shared" si="92"/>
        <v>37.067582391188473</v>
      </c>
      <c r="AL112" s="27">
        <f t="shared" si="93"/>
        <v>-6.1955655878969502E-5</v>
      </c>
      <c r="AM112" s="26">
        <f t="shared" si="94"/>
        <v>-0.21640656915554038</v>
      </c>
      <c r="AN112" s="26">
        <f t="shared" si="69"/>
        <v>-2.4811596418889065E-6</v>
      </c>
      <c r="AO112" s="26">
        <f t="shared" si="70"/>
        <v>-4.3306971116456656E-2</v>
      </c>
      <c r="AP112" s="26">
        <f t="shared" si="76"/>
        <v>-5.2914436817151635</v>
      </c>
      <c r="AQ112" s="26">
        <f t="shared" si="77"/>
        <v>-53.177037067677688</v>
      </c>
      <c r="AR112" s="25">
        <f t="shared" si="71"/>
        <v>18.562359853877492</v>
      </c>
      <c r="AS112" s="25">
        <f t="shared" si="72"/>
        <v>-26.547178687726607</v>
      </c>
      <c r="AT112" s="56">
        <f t="shared" si="78"/>
        <v>21.35484699487175</v>
      </c>
      <c r="AU112" s="57">
        <f t="shared" si="104"/>
        <v>-69.549420495107881</v>
      </c>
      <c r="AV112" s="26">
        <f t="shared" si="95"/>
        <v>6.2777718072596307E-12</v>
      </c>
      <c r="AW112" s="26">
        <f t="shared" si="96"/>
        <v>6.8884677962226709E-5</v>
      </c>
      <c r="AX112" s="27">
        <f t="shared" si="97"/>
        <v>-6.2777718072641673E-12</v>
      </c>
      <c r="AY112" s="26">
        <f t="shared" si="98"/>
        <v>-6.8884677962226709E-5</v>
      </c>
      <c r="AZ112" s="28">
        <f t="shared" si="105"/>
        <v>-4.5365686719705112E-24</v>
      </c>
      <c r="BA112" s="29">
        <f t="shared" si="106"/>
        <v>0</v>
      </c>
      <c r="BB112" s="5">
        <f t="shared" si="79"/>
        <v>21.354723004466262</v>
      </c>
      <c r="BC112" s="5">
        <f t="shared" si="80"/>
        <v>-69.872710410706091</v>
      </c>
      <c r="BD112" s="5">
        <f t="shared" si="107"/>
        <v>110.12728958929391</v>
      </c>
      <c r="BE112" s="31"/>
      <c r="BF112" s="40">
        <f t="shared" si="108"/>
        <v>21</v>
      </c>
      <c r="BG112" s="40">
        <f t="shared" si="109"/>
        <v>-70</v>
      </c>
      <c r="BH112" s="40">
        <f t="shared" si="110"/>
        <v>110</v>
      </c>
      <c r="BL112" s="26">
        <f t="shared" si="73"/>
        <v>-3.9651900707955831E-7</v>
      </c>
      <c r="BM112" s="26">
        <f t="shared" si="74"/>
        <v>-1.7312607331599571E-2</v>
      </c>
      <c r="BO112" s="238" t="str">
        <f t="shared" si="81"/>
        <v>1202.26443461741i</v>
      </c>
      <c r="BP112" s="238" t="str">
        <f t="shared" si="82"/>
        <v>0.999971511602719-0.00534021009451027i</v>
      </c>
      <c r="BQ112" s="238">
        <f t="shared" si="83"/>
        <v>-1.2359388648277642E-4</v>
      </c>
      <c r="BR112" s="238">
        <f t="shared" si="84"/>
        <v>-0.30597730826660413</v>
      </c>
    </row>
    <row r="113" spans="1:70" x14ac:dyDescent="0.35">
      <c r="V113" s="24">
        <v>2.09</v>
      </c>
      <c r="W113" s="30">
        <f t="shared" si="99"/>
        <v>1230.2687708123822</v>
      </c>
      <c r="X113" s="25">
        <f t="shared" si="75"/>
        <v>26.994438391274116</v>
      </c>
      <c r="Y113" s="26">
        <f t="shared" si="85"/>
        <v>-0.36398266079260166</v>
      </c>
      <c r="Z113" s="26">
        <f t="shared" si="86"/>
        <v>-16.471512849515822</v>
      </c>
      <c r="AA113" s="26">
        <f t="shared" si="87"/>
        <v>9.6494236890419012E-5</v>
      </c>
      <c r="AB113" s="26">
        <f t="shared" si="88"/>
        <v>-0.27007249750180157</v>
      </c>
      <c r="AC113" s="26">
        <f t="shared" si="100"/>
        <v>8.4079292883717423E-8</v>
      </c>
      <c r="AD113" s="26">
        <f t="shared" si="89"/>
        <v>7.9721415834174223E-3</v>
      </c>
      <c r="AE113" s="26">
        <f t="shared" si="101"/>
        <v>26.630552308797697</v>
      </c>
      <c r="AF113" s="26">
        <f t="shared" si="102"/>
        <v>-16.733613205434207</v>
      </c>
      <c r="AG113" s="26">
        <f t="shared" si="68"/>
        <v>64.334182199278899</v>
      </c>
      <c r="AH113" s="26">
        <f t="shared" si="90"/>
        <v>-71.786318976853693</v>
      </c>
      <c r="AI113" s="26">
        <f t="shared" si="91"/>
        <v>-89.985249501818714</v>
      </c>
      <c r="AJ113" s="26">
        <f t="shared" si="103"/>
        <v>2.0344903077099823</v>
      </c>
      <c r="AK113" s="26">
        <f t="shared" si="92"/>
        <v>37.704047092753711</v>
      </c>
      <c r="AL113" s="27">
        <f t="shared" si="93"/>
        <v>-6.4875514175157249E-5</v>
      </c>
      <c r="AM113" s="26">
        <f t="shared" si="94"/>
        <v>-0.22144727607230799</v>
      </c>
      <c r="AN113" s="26">
        <f t="shared" si="69"/>
        <v>-2.5980930593809705E-6</v>
      </c>
      <c r="AO113" s="26">
        <f t="shared" si="70"/>
        <v>-4.4315719662642777E-2</v>
      </c>
      <c r="AP113" s="26">
        <f t="shared" si="76"/>
        <v>-5.4177139434720463</v>
      </c>
      <c r="AQ113" s="26">
        <f t="shared" si="77"/>
        <v>-52.546965404799955</v>
      </c>
      <c r="AR113" s="25">
        <f t="shared" si="71"/>
        <v>18.562359853877492</v>
      </c>
      <c r="AS113" s="25">
        <f t="shared" si="72"/>
        <v>-26.547178687726607</v>
      </c>
      <c r="AT113" s="56">
        <f t="shared" si="78"/>
        <v>21.212838365325652</v>
      </c>
      <c r="AU113" s="57">
        <f t="shared" si="104"/>
        <v>-69.280578610234159</v>
      </c>
      <c r="AV113" s="26">
        <f t="shared" si="95"/>
        <v>6.5728560120247185E-12</v>
      </c>
      <c r="AW113" s="26">
        <f t="shared" si="96"/>
        <v>7.0489208234261494E-5</v>
      </c>
      <c r="AX113" s="27">
        <f t="shared" si="97"/>
        <v>-6.5728560120296921E-12</v>
      </c>
      <c r="AY113" s="26">
        <f t="shared" si="98"/>
        <v>-7.0489208234261494E-5</v>
      </c>
      <c r="AZ113" s="28">
        <f t="shared" si="105"/>
        <v>-4.9735849916884682E-24</v>
      </c>
      <c r="BA113" s="29">
        <f t="shared" si="106"/>
        <v>0</v>
      </c>
      <c r="BB113" s="5">
        <f t="shared" si="79"/>
        <v>21.212708531519169</v>
      </c>
      <c r="BC113" s="5">
        <f t="shared" si="80"/>
        <v>-69.611398775486251</v>
      </c>
      <c r="BD113" s="5">
        <f t="shared" si="107"/>
        <v>110.38860122451375</v>
      </c>
      <c r="BE113" s="41"/>
      <c r="BF113" s="40">
        <f t="shared" si="108"/>
        <v>21</v>
      </c>
      <c r="BG113" s="40">
        <f t="shared" si="109"/>
        <v>-70</v>
      </c>
      <c r="BH113" s="40">
        <f t="shared" si="110"/>
        <v>110</v>
      </c>
      <c r="BL113" s="26">
        <f t="shared" si="73"/>
        <v>-4.1520637241247947E-7</v>
      </c>
      <c r="BM113" s="26">
        <f t="shared" si="74"/>
        <v>-1.7715869735124228E-2</v>
      </c>
      <c r="BO113" s="238" t="str">
        <f t="shared" si="81"/>
        <v>1230.26877081238i</v>
      </c>
      <c r="BP113" s="238" t="str">
        <f t="shared" si="82"/>
        <v>0.999970169025928-0.0054645922379586i</v>
      </c>
      <c r="BQ113" s="238">
        <f t="shared" si="83"/>
        <v>-1.2941860011209387E-4</v>
      </c>
      <c r="BR113" s="238">
        <f t="shared" si="84"/>
        <v>-0.3131042955169655</v>
      </c>
    </row>
    <row r="114" spans="1:70" x14ac:dyDescent="0.35">
      <c r="V114" s="24">
        <v>2.1</v>
      </c>
      <c r="W114" s="32">
        <f t="shared" si="99"/>
        <v>1258.9254117941678</v>
      </c>
      <c r="X114" s="25">
        <f t="shared" si="75"/>
        <v>26.994438391274116</v>
      </c>
      <c r="Y114" s="26">
        <f t="shared" si="85"/>
        <v>-0.38040637112518982</v>
      </c>
      <c r="Z114" s="26">
        <f t="shared" si="86"/>
        <v>-16.833708027336868</v>
      </c>
      <c r="AA114" s="26">
        <f t="shared" si="87"/>
        <v>1.0104181726740573E-4</v>
      </c>
      <c r="AB114" s="26">
        <f t="shared" si="88"/>
        <v>-0.27636319763931994</v>
      </c>
      <c r="AC114" s="26">
        <f t="shared" si="100"/>
        <v>8.8041828195164769E-8</v>
      </c>
      <c r="AD114" s="26">
        <f t="shared" si="89"/>
        <v>8.1578366132999524E-3</v>
      </c>
      <c r="AE114" s="26">
        <f t="shared" si="101"/>
        <v>26.614133150008023</v>
      </c>
      <c r="AF114" s="26">
        <f t="shared" si="102"/>
        <v>-17.101913388362888</v>
      </c>
      <c r="AG114" s="26">
        <f t="shared" si="68"/>
        <v>64.334182199278899</v>
      </c>
      <c r="AH114" s="26">
        <f t="shared" si="90"/>
        <v>-71.986318963898711</v>
      </c>
      <c r="AI114" s="26">
        <f t="shared" si="91"/>
        <v>-89.985585264135267</v>
      </c>
      <c r="AJ114" s="26">
        <f t="shared" si="103"/>
        <v>2.1103793548057022</v>
      </c>
      <c r="AK114" s="26">
        <f t="shared" si="92"/>
        <v>38.344214171595091</v>
      </c>
      <c r="AL114" s="27">
        <f t="shared" si="93"/>
        <v>-6.7932979051670681E-5</v>
      </c>
      <c r="AM114" s="26">
        <f t="shared" si="94"/>
        <v>-0.22660539258705575</v>
      </c>
      <c r="AN114" s="26">
        <f t="shared" si="69"/>
        <v>-2.7205373734540511E-6</v>
      </c>
      <c r="AO114" s="26">
        <f t="shared" si="70"/>
        <v>-4.5347964952482896E-2</v>
      </c>
      <c r="AP114" s="26">
        <f t="shared" si="76"/>
        <v>-5.5418280633305343</v>
      </c>
      <c r="AQ114" s="26">
        <f t="shared" si="77"/>
        <v>-51.913324450079713</v>
      </c>
      <c r="AR114" s="25">
        <f t="shared" si="71"/>
        <v>18.562359853877492</v>
      </c>
      <c r="AS114" s="25">
        <f t="shared" si="72"/>
        <v>-26.547178687726607</v>
      </c>
      <c r="AT114" s="56">
        <f t="shared" si="78"/>
        <v>21.072305086677488</v>
      </c>
      <c r="AU114" s="57">
        <f t="shared" si="104"/>
        <v>-69.015237838442602</v>
      </c>
      <c r="AV114" s="26">
        <f t="shared" si="95"/>
        <v>6.8833694562546362E-12</v>
      </c>
      <c r="AW114" s="26">
        <f t="shared" si="96"/>
        <v>7.2131112817536893E-5</v>
      </c>
      <c r="AX114" s="27">
        <f t="shared" si="97"/>
        <v>-6.8833694562600912E-12</v>
      </c>
      <c r="AY114" s="26">
        <f t="shared" si="98"/>
        <v>-7.2131112817536893E-5</v>
      </c>
      <c r="AZ114" s="28">
        <f t="shared" si="105"/>
        <v>-5.4550299575884725E-24</v>
      </c>
      <c r="BA114" s="29">
        <f t="shared" si="106"/>
        <v>0</v>
      </c>
      <c r="BB114" s="5">
        <f t="shared" si="79"/>
        <v>21.072169134087368</v>
      </c>
      <c r="BC114" s="5">
        <f t="shared" si="80"/>
        <v>-69.353763645393585</v>
      </c>
      <c r="BD114" s="5">
        <f t="shared" si="107"/>
        <v>110.64623635460642</v>
      </c>
      <c r="BE114" s="31"/>
      <c r="BF114" s="40">
        <f t="shared" si="108"/>
        <v>21</v>
      </c>
      <c r="BG114" s="40">
        <f t="shared" si="109"/>
        <v>-69</v>
      </c>
      <c r="BH114" s="40">
        <f t="shared" si="110"/>
        <v>111</v>
      </c>
      <c r="BL114" s="26">
        <f t="shared" si="73"/>
        <v>-4.3477444460426372E-7</v>
      </c>
      <c r="BM114" s="26">
        <f t="shared" si="74"/>
        <v>-1.8128525324883998E-2</v>
      </c>
      <c r="BO114" s="238" t="str">
        <f t="shared" si="81"/>
        <v>1258.92541179417i</v>
      </c>
      <c r="BP114" s="238" t="str">
        <f t="shared" si="82"/>
        <v>0.999968763179301-0.00559187108956637i</v>
      </c>
      <c r="BQ114" s="238">
        <f t="shared" si="83"/>
        <v>-1.3551781567356763E-4</v>
      </c>
      <c r="BR114" s="238">
        <f t="shared" si="84"/>
        <v>-0.32039728162609621</v>
      </c>
    </row>
    <row r="115" spans="1:70" x14ac:dyDescent="0.35">
      <c r="V115" s="24">
        <v>2.11</v>
      </c>
      <c r="W115" s="30">
        <f t="shared" si="99"/>
        <v>1288.2495516931342</v>
      </c>
      <c r="X115" s="25">
        <f t="shared" si="75"/>
        <v>26.994438391274116</v>
      </c>
      <c r="Y115" s="26">
        <f t="shared" si="85"/>
        <v>-0.39753779643526543</v>
      </c>
      <c r="Z115" s="26">
        <f t="shared" si="86"/>
        <v>-17.20291085635715</v>
      </c>
      <c r="AA115" s="26">
        <f t="shared" si="87"/>
        <v>1.0580371340307261E-4</v>
      </c>
      <c r="AB115" s="26">
        <f t="shared" si="88"/>
        <v>-0.28280042010781731</v>
      </c>
      <c r="AC115" s="26">
        <f t="shared" si="100"/>
        <v>9.2191111302687145E-8</v>
      </c>
      <c r="AD115" s="26">
        <f t="shared" si="89"/>
        <v>8.347857035902663E-3</v>
      </c>
      <c r="AE115" s="26">
        <f t="shared" si="101"/>
        <v>26.597006490743365</v>
      </c>
      <c r="AF115" s="26">
        <f t="shared" si="102"/>
        <v>-17.477363419429064</v>
      </c>
      <c r="AG115" s="26">
        <f t="shared" si="68"/>
        <v>64.334182199278899</v>
      </c>
      <c r="AH115" s="26">
        <f t="shared" si="90"/>
        <v>-72.186318951526815</v>
      </c>
      <c r="AI115" s="26">
        <f t="shared" si="91"/>
        <v>-89.985913383569354</v>
      </c>
      <c r="AJ115" s="26">
        <f t="shared" si="103"/>
        <v>2.1884487572268561</v>
      </c>
      <c r="AK115" s="26">
        <f t="shared" si="92"/>
        <v>38.987783755136839</v>
      </c>
      <c r="AL115" s="27">
        <f t="shared" si="93"/>
        <v>-7.1134535497664414E-5</v>
      </c>
      <c r="AM115" s="26">
        <f t="shared" si="94"/>
        <v>-0.23188365326680344</v>
      </c>
      <c r="AN115" s="26">
        <f t="shared" si="69"/>
        <v>-2.848752308671609E-6</v>
      </c>
      <c r="AO115" s="26">
        <f t="shared" si="70"/>
        <v>-4.6404254293411176E-2</v>
      </c>
      <c r="AP115" s="26">
        <f t="shared" si="76"/>
        <v>-5.6637619783088651</v>
      </c>
      <c r="AQ115" s="26">
        <f t="shared" si="77"/>
        <v>-51.276417535992735</v>
      </c>
      <c r="AR115" s="25">
        <f t="shared" si="71"/>
        <v>18.562359853877492</v>
      </c>
      <c r="AS115" s="25">
        <f t="shared" si="72"/>
        <v>-26.547178687726607</v>
      </c>
      <c r="AT115" s="56">
        <f t="shared" si="78"/>
        <v>20.933244512434499</v>
      </c>
      <c r="AU115" s="57">
        <f t="shared" si="104"/>
        <v>-68.753780955421803</v>
      </c>
      <c r="AV115" s="26">
        <f t="shared" si="95"/>
        <v>7.207383485016277E-12</v>
      </c>
      <c r="AW115" s="26">
        <f t="shared" si="96"/>
        <v>7.3811262271596139E-5</v>
      </c>
      <c r="AX115" s="27">
        <f t="shared" si="97"/>
        <v>-7.2073834850222579E-12</v>
      </c>
      <c r="AY115" s="26">
        <f t="shared" si="98"/>
        <v>-7.3811262271596139E-5</v>
      </c>
      <c r="AZ115" s="28">
        <f t="shared" si="105"/>
        <v>-5.9809035696705243E-24</v>
      </c>
      <c r="BA115" s="29">
        <f t="shared" si="106"/>
        <v>0</v>
      </c>
      <c r="BB115" s="5">
        <f t="shared" si="79"/>
        <v>20.933102152700549</v>
      </c>
      <c r="BC115" s="5">
        <f t="shared" si="80"/>
        <v>-69.100191880806918</v>
      </c>
      <c r="BD115" s="5">
        <f t="shared" si="107"/>
        <v>110.89980811919308</v>
      </c>
      <c r="BE115" s="41"/>
      <c r="BF115" s="40">
        <f t="shared" si="108"/>
        <v>21</v>
      </c>
      <c r="BG115" s="40">
        <f t="shared" si="109"/>
        <v>-69</v>
      </c>
      <c r="BH115" s="40">
        <f t="shared" si="110"/>
        <v>111</v>
      </c>
      <c r="BL115" s="26">
        <f t="shared" si="73"/>
        <v>-4.552647321745093E-7</v>
      </c>
      <c r="BM115" s="26">
        <f t="shared" si="74"/>
        <v>-1.8550792896163366E-2</v>
      </c>
      <c r="BO115" s="238" t="str">
        <f t="shared" si="81"/>
        <v>1288.24955169313i</v>
      </c>
      <c r="BP115" s="238" t="str">
        <f t="shared" si="82"/>
        <v>0.999967291081397-0.00572211408485029i</v>
      </c>
      <c r="BQ115" s="238">
        <f t="shared" si="83"/>
        <v>-1.4190446921783471E-4</v>
      </c>
      <c r="BR115" s="238">
        <f t="shared" si="84"/>
        <v>-0.32786013248894946</v>
      </c>
    </row>
    <row r="116" spans="1:70" x14ac:dyDescent="0.35">
      <c r="V116" s="24">
        <v>2.12</v>
      </c>
      <c r="W116" s="32">
        <f t="shared" si="99"/>
        <v>1318.2567385564084</v>
      </c>
      <c r="X116" s="25">
        <f t="shared" si="75"/>
        <v>26.994438391274116</v>
      </c>
      <c r="Y116" s="26">
        <f t="shared" si="85"/>
        <v>-0.41540446445217705</v>
      </c>
      <c r="Z116" s="26">
        <f t="shared" si="86"/>
        <v>-17.579194405667785</v>
      </c>
      <c r="AA116" s="26">
        <f t="shared" si="87"/>
        <v>1.1079002519356451E-4</v>
      </c>
      <c r="AB116" s="26">
        <f t="shared" si="88"/>
        <v>-0.28938757735743981</v>
      </c>
      <c r="AC116" s="26">
        <f t="shared" si="100"/>
        <v>9.6535944587033743E-8</v>
      </c>
      <c r="AD116" s="26">
        <f t="shared" si="89"/>
        <v>8.5423036025521187E-3</v>
      </c>
      <c r="AE116" s="26">
        <f t="shared" si="101"/>
        <v>26.579144813383078</v>
      </c>
      <c r="AF116" s="26">
        <f t="shared" si="102"/>
        <v>-17.860039679422673</v>
      </c>
      <c r="AG116" s="26">
        <f t="shared" si="68"/>
        <v>64.334182199278899</v>
      </c>
      <c r="AH116" s="26">
        <f t="shared" si="90"/>
        <v>-72.386318939711742</v>
      </c>
      <c r="AI116" s="26">
        <f t="shared" si="91"/>
        <v>-89.986234034094167</v>
      </c>
      <c r="AJ116" s="26">
        <f t="shared" si="103"/>
        <v>2.2687206412436205</v>
      </c>
      <c r="AK116" s="26">
        <f t="shared" si="92"/>
        <v>39.634447531249194</v>
      </c>
      <c r="AL116" s="27">
        <f t="shared" si="93"/>
        <v>-7.4486974124524498E-5</v>
      </c>
      <c r="AM116" s="26">
        <f t="shared" si="94"/>
        <v>-0.23728485635666574</v>
      </c>
      <c r="AN116" s="26">
        <f t="shared" si="69"/>
        <v>-2.9830098221217194E-6</v>
      </c>
      <c r="AO116" s="26">
        <f t="shared" si="70"/>
        <v>-4.7485147741144144E-2</v>
      </c>
      <c r="AP116" s="26">
        <f t="shared" si="76"/>
        <v>-5.7834935691731699</v>
      </c>
      <c r="AQ116" s="26">
        <f t="shared" si="77"/>
        <v>-50.636556506942782</v>
      </c>
      <c r="AR116" s="25">
        <f t="shared" si="71"/>
        <v>18.562359853877492</v>
      </c>
      <c r="AS116" s="25">
        <f t="shared" si="72"/>
        <v>-26.547178687726607</v>
      </c>
      <c r="AT116" s="56">
        <f t="shared" si="78"/>
        <v>20.795651244209907</v>
      </c>
      <c r="AU116" s="57">
        <f t="shared" si="104"/>
        <v>-68.496596186365451</v>
      </c>
      <c r="AV116" s="26">
        <f t="shared" si="95"/>
        <v>7.5468267532427461E-12</v>
      </c>
      <c r="AW116" s="26">
        <f t="shared" si="96"/>
        <v>7.5530547433919231E-5</v>
      </c>
      <c r="AX116" s="27">
        <f t="shared" si="97"/>
        <v>-7.5468267532493038E-12</v>
      </c>
      <c r="AY116" s="26">
        <f t="shared" si="98"/>
        <v>-7.5530547433919231E-5</v>
      </c>
      <c r="AZ116" s="28">
        <f t="shared" si="105"/>
        <v>-6.557668176470194E-24</v>
      </c>
      <c r="BA116" s="29">
        <f t="shared" si="106"/>
        <v>0</v>
      </c>
      <c r="BB116" s="5">
        <f t="shared" si="79"/>
        <v>20.795502175382808</v>
      </c>
      <c r="BC116" s="5">
        <f t="shared" si="80"/>
        <v>-68.851075886703683</v>
      </c>
      <c r="BD116" s="5">
        <f t="shared" si="107"/>
        <v>111.14892411329632</v>
      </c>
      <c r="BE116" s="31"/>
      <c r="BF116" s="40">
        <f t="shared" si="108"/>
        <v>21</v>
      </c>
      <c r="BG116" s="40">
        <f t="shared" si="109"/>
        <v>-69</v>
      </c>
      <c r="BH116" s="40">
        <f t="shared" si="110"/>
        <v>111</v>
      </c>
      <c r="BL116" s="26">
        <f t="shared" si="73"/>
        <v>-4.7672069737104568E-7</v>
      </c>
      <c r="BM116" s="26">
        <f t="shared" si="74"/>
        <v>-1.8982896340634436E-2</v>
      </c>
      <c r="BO116" s="238" t="str">
        <f t="shared" si="81"/>
        <v>1318.25673855641i</v>
      </c>
      <c r="BP116" s="238" t="str">
        <f t="shared" si="82"/>
        <v>0.999965749610297-0.00585539022742165i</v>
      </c>
      <c r="BQ116" s="238">
        <f t="shared" si="83"/>
        <v>-1.4859210640284578E-4</v>
      </c>
      <c r="BR116" s="238">
        <f t="shared" si="84"/>
        <v>-0.33549680399760234</v>
      </c>
    </row>
    <row r="117" spans="1:70" x14ac:dyDescent="0.35">
      <c r="V117" s="24">
        <v>2.13</v>
      </c>
      <c r="W117" s="30">
        <f t="shared" si="99"/>
        <v>1348.9628825916539</v>
      </c>
      <c r="X117" s="25">
        <f t="shared" si="75"/>
        <v>26.994438391274116</v>
      </c>
      <c r="Y117" s="26">
        <f t="shared" si="85"/>
        <v>-0.43403471498328933</v>
      </c>
      <c r="Z117" s="26">
        <f t="shared" si="86"/>
        <v>-17.962628304623621</v>
      </c>
      <c r="AA117" s="26">
        <f t="shared" si="87"/>
        <v>1.1601132848062935E-4</v>
      </c>
      <c r="AB117" s="26">
        <f t="shared" si="88"/>
        <v>-0.29612816128922315</v>
      </c>
      <c r="AC117" s="26">
        <f t="shared" si="100"/>
        <v>1.0108554508972923E-7</v>
      </c>
      <c r="AD117" s="26">
        <f t="shared" si="89"/>
        <v>8.7412794113738077E-3</v>
      </c>
      <c r="AE117" s="26">
        <f t="shared" si="101"/>
        <v>26.560519788704848</v>
      </c>
      <c r="AF117" s="26">
        <f t="shared" si="102"/>
        <v>-18.250015186501468</v>
      </c>
      <c r="AG117" s="26">
        <f t="shared" si="68"/>
        <v>64.334182199278899</v>
      </c>
      <c r="AH117" s="26">
        <f t="shared" si="90"/>
        <v>-72.586318928428426</v>
      </c>
      <c r="AI117" s="26">
        <f t="shared" si="91"/>
        <v>-89.986547385722758</v>
      </c>
      <c r="AJ117" s="26">
        <f t="shared" si="103"/>
        <v>2.3512151027238235</v>
      </c>
      <c r="AK117" s="26">
        <f t="shared" si="92"/>
        <v>40.283889418562836</v>
      </c>
      <c r="AL117" s="27">
        <f t="shared" si="93"/>
        <v>-7.7997405540051578E-5</v>
      </c>
      <c r="AM117" s="26">
        <f t="shared" si="94"/>
        <v>-0.24281186526180637</v>
      </c>
      <c r="AN117" s="26">
        <f t="shared" si="69"/>
        <v>-3.1235946935884471E-6</v>
      </c>
      <c r="AO117" s="26">
        <f t="shared" si="70"/>
        <v>-4.8591218396615773E-2</v>
      </c>
      <c r="AP117" s="26">
        <f t="shared" si="76"/>
        <v>-5.9010027474259372</v>
      </c>
      <c r="AQ117" s="26">
        <f t="shared" si="77"/>
        <v>-49.994061050818345</v>
      </c>
      <c r="AR117" s="25">
        <f t="shared" si="71"/>
        <v>18.562359853877492</v>
      </c>
      <c r="AS117" s="25">
        <f t="shared" si="72"/>
        <v>-26.547178687726607</v>
      </c>
      <c r="AT117" s="56">
        <f t="shared" si="78"/>
        <v>20.65951704127891</v>
      </c>
      <c r="AU117" s="57">
        <f t="shared" si="104"/>
        <v>-68.244076237319817</v>
      </c>
      <c r="AV117" s="26">
        <f t="shared" si="95"/>
        <v>7.9036279158671452E-12</v>
      </c>
      <c r="AW117" s="26">
        <f t="shared" si="96"/>
        <v>7.7289879892256479E-5</v>
      </c>
      <c r="AX117" s="27">
        <f t="shared" si="97"/>
        <v>-7.9036279158743362E-12</v>
      </c>
      <c r="AY117" s="26">
        <f t="shared" si="98"/>
        <v>-7.7289879892256479E-5</v>
      </c>
      <c r="AZ117" s="28">
        <f t="shared" si="105"/>
        <v>-7.1909783329561058E-24</v>
      </c>
      <c r="BA117" s="29">
        <f t="shared" si="106"/>
        <v>0</v>
      </c>
      <c r="BB117" s="5">
        <f t="shared" si="79"/>
        <v>20.659360947179877</v>
      </c>
      <c r="BC117" s="5">
        <f t="shared" si="80"/>
        <v>-68.606812646218771</v>
      </c>
      <c r="BD117" s="5">
        <f t="shared" si="107"/>
        <v>111.39318735378123</v>
      </c>
      <c r="BE117" s="41"/>
      <c r="BF117" s="40">
        <f t="shared" si="108"/>
        <v>21</v>
      </c>
      <c r="BG117" s="40">
        <f t="shared" si="109"/>
        <v>-69</v>
      </c>
      <c r="BH117" s="40">
        <f t="shared" si="110"/>
        <v>111</v>
      </c>
      <c r="BL117" s="26">
        <f t="shared" si="73"/>
        <v>-4.9918784970977337E-7</v>
      </c>
      <c r="BM117" s="26">
        <f t="shared" si="74"/>
        <v>-1.9425064765066245E-2</v>
      </c>
      <c r="BO117" s="238" t="str">
        <f t="shared" si="81"/>
        <v>1348.96288259165i</v>
      </c>
      <c r="BP117" s="238" t="str">
        <f t="shared" si="82"/>
        <v>0.99996413549699-0.00599177012531993i</v>
      </c>
      <c r="BQ117" s="238">
        <f t="shared" si="83"/>
        <v>-1.5559491118513353E-4</v>
      </c>
      <c r="BR117" s="238">
        <f t="shared" si="84"/>
        <v>-0.34331134413388009</v>
      </c>
    </row>
    <row r="118" spans="1:70" x14ac:dyDescent="0.35">
      <c r="V118" s="24">
        <v>2.14</v>
      </c>
      <c r="W118" s="32">
        <f t="shared" si="99"/>
        <v>1380.3842646028861</v>
      </c>
      <c r="X118" s="25">
        <f t="shared" si="75"/>
        <v>26.994438391274116</v>
      </c>
      <c r="Y118" s="26">
        <f t="shared" si="85"/>
        <v>-0.45345770130602447</v>
      </c>
      <c r="Z118" s="26">
        <f t="shared" si="86"/>
        <v>-18.353278429113665</v>
      </c>
      <c r="AA118" s="26">
        <f t="shared" si="87"/>
        <v>1.2147869748318119E-4</v>
      </c>
      <c r="AB118" s="26">
        <f t="shared" si="88"/>
        <v>-0.30302574510322144</v>
      </c>
      <c r="AC118" s="26">
        <f t="shared" si="100"/>
        <v>1.0584955994230961E-7</v>
      </c>
      <c r="AD118" s="26">
        <f t="shared" si="89"/>
        <v>8.9448899619561442E-3</v>
      </c>
      <c r="AE118" s="26">
        <f t="shared" si="101"/>
        <v>26.541102274515133</v>
      </c>
      <c r="AF118" s="26">
        <f t="shared" si="102"/>
        <v>-18.647359284254929</v>
      </c>
      <c r="AG118" s="26">
        <f t="shared" si="68"/>
        <v>64.334182199278899</v>
      </c>
      <c r="AH118" s="26">
        <f t="shared" si="90"/>
        <v>-72.786318917652949</v>
      </c>
      <c r="AI118" s="26">
        <f t="shared" si="91"/>
        <v>-89.986853604598252</v>
      </c>
      <c r="AJ118" s="26">
        <f t="shared" si="103"/>
        <v>2.4359501269710511</v>
      </c>
      <c r="AK118" s="26">
        <f t="shared" si="92"/>
        <v>40.935786283126703</v>
      </c>
      <c r="AL118" s="27">
        <f t="shared" si="93"/>
        <v>-8.1673275449925336E-5</v>
      </c>
      <c r="AM118" s="26">
        <f t="shared" si="94"/>
        <v>-0.24846761006382156</v>
      </c>
      <c r="AN118" s="26">
        <f t="shared" si="69"/>
        <v>-3.2708051215094653E-6</v>
      </c>
      <c r="AO118" s="26">
        <f t="shared" si="70"/>
        <v>-4.9723052709828852E-2</v>
      </c>
      <c r="AP118" s="26">
        <f t="shared" si="76"/>
        <v>-6.016271535483571</v>
      </c>
      <c r="AQ118" s="26">
        <f t="shared" si="77"/>
        <v>-49.349257984245199</v>
      </c>
      <c r="AR118" s="25">
        <f t="shared" si="71"/>
        <v>18.562359853877492</v>
      </c>
      <c r="AS118" s="25">
        <f t="shared" si="72"/>
        <v>-26.547178687726607</v>
      </c>
      <c r="AT118" s="56">
        <f t="shared" si="78"/>
        <v>20.524830739031561</v>
      </c>
      <c r="AU118" s="57">
        <f t="shared" si="104"/>
        <v>-67.996617268500131</v>
      </c>
      <c r="AV118" s="26">
        <f t="shared" si="95"/>
        <v>8.2739296630232635E-12</v>
      </c>
      <c r="AW118" s="26">
        <f t="shared" si="96"/>
        <v>7.9090192467965017E-5</v>
      </c>
      <c r="AX118" s="27">
        <f t="shared" si="97"/>
        <v>-8.2739296630311443E-12</v>
      </c>
      <c r="AY118" s="26">
        <f t="shared" si="98"/>
        <v>-7.9090192467965017E-5</v>
      </c>
      <c r="AZ118" s="28">
        <f t="shared" si="105"/>
        <v>-7.8808340391282598E-24</v>
      </c>
      <c r="BA118" s="29">
        <f t="shared" si="106"/>
        <v>0</v>
      </c>
      <c r="BB118" s="5">
        <f t="shared" si="79"/>
        <v>20.524667288581835</v>
      </c>
      <c r="BC118" s="5">
        <f t="shared" si="80"/>
        <v>-68.367802696223436</v>
      </c>
      <c r="BD118" s="5">
        <f t="shared" si="107"/>
        <v>111.63219730377656</v>
      </c>
      <c r="BE118" s="31"/>
      <c r="BF118" s="40">
        <f t="shared" si="108"/>
        <v>21</v>
      </c>
      <c r="BG118" s="40">
        <f t="shared" si="109"/>
        <v>-68</v>
      </c>
      <c r="BH118" s="40">
        <f t="shared" si="110"/>
        <v>112</v>
      </c>
      <c r="BL118" s="26">
        <f t="shared" si="73"/>
        <v>-5.227138453004766E-7</v>
      </c>
      <c r="BM118" s="26">
        <f t="shared" si="74"/>
        <v>-1.9877532612799495E-2</v>
      </c>
      <c r="BO118" s="238" t="str">
        <f t="shared" si="81"/>
        <v>1380.38426460289i</v>
      </c>
      <c r="BP118" s="238" t="str">
        <f t="shared" si="82"/>
        <v>0.999962445318446-0.00613132602817984i</v>
      </c>
      <c r="BQ118" s="238">
        <f t="shared" si="83"/>
        <v>-1.6292773588209939E-4</v>
      </c>
      <c r="BR118" s="238">
        <f t="shared" si="84"/>
        <v>-0.35130789511051058</v>
      </c>
    </row>
    <row r="119" spans="1:70" x14ac:dyDescent="0.35">
      <c r="V119" s="24">
        <v>2.15</v>
      </c>
      <c r="W119" s="30">
        <f t="shared" si="99"/>
        <v>1412.5375446227542</v>
      </c>
      <c r="X119" s="25">
        <f t="shared" si="75"/>
        <v>26.994438391274116</v>
      </c>
      <c r="Y119" s="26">
        <f t="shared" si="85"/>
        <v>-0.47370338928422506</v>
      </c>
      <c r="Z119" s="26">
        <f t="shared" si="86"/>
        <v>-18.751206576397625</v>
      </c>
      <c r="AA119" s="26">
        <f t="shared" si="87"/>
        <v>1.2720372827183376E-4</v>
      </c>
      <c r="AB119" s="26">
        <f t="shared" si="88"/>
        <v>-0.31008398518949704</v>
      </c>
      <c r="AC119" s="26">
        <f t="shared" si="100"/>
        <v>1.1083809529614264E-7</v>
      </c>
      <c r="AD119" s="26">
        <f t="shared" si="89"/>
        <v>9.1532432112875432E-3</v>
      </c>
      <c r="AE119" s="26">
        <f t="shared" si="101"/>
        <v>26.520862316556258</v>
      </c>
      <c r="AF119" s="26">
        <f t="shared" si="102"/>
        <v>-19.052137318375834</v>
      </c>
      <c r="AG119" s="26">
        <f t="shared" si="68"/>
        <v>64.334182199278899</v>
      </c>
      <c r="AH119" s="26">
        <f t="shared" si="90"/>
        <v>-72.986318907362445</v>
      </c>
      <c r="AI119" s="26">
        <f t="shared" si="91"/>
        <v>-89.987152853081867</v>
      </c>
      <c r="AJ119" s="26">
        <f t="shared" si="103"/>
        <v>2.5229415160376418</v>
      </c>
      <c r="AK119" s="26">
        <f t="shared" si="92"/>
        <v>41.589808697831437</v>
      </c>
      <c r="AL119" s="27">
        <f t="shared" si="93"/>
        <v>-8.5522380437286476E-5</v>
      </c>
      <c r="AM119" s="26">
        <f t="shared" si="94"/>
        <v>-0.25425508907234023</v>
      </c>
      <c r="AN119" s="26">
        <f t="shared" si="69"/>
        <v>-3.424953355578436E-6</v>
      </c>
      <c r="AO119" s="26">
        <f t="shared" si="70"/>
        <v>-5.0881250790782241E-2</v>
      </c>
      <c r="AP119" s="26">
        <f t="shared" si="76"/>
        <v>-6.1292841393796964</v>
      </c>
      <c r="AQ119" s="26">
        <f t="shared" si="77"/>
        <v>-48.702480495113548</v>
      </c>
      <c r="AR119" s="25">
        <f t="shared" si="71"/>
        <v>18.562359853877492</v>
      </c>
      <c r="AS119" s="25">
        <f t="shared" si="72"/>
        <v>-26.547178687726607</v>
      </c>
      <c r="AT119" s="56">
        <f t="shared" si="78"/>
        <v>20.391578177176562</v>
      </c>
      <c r="AU119" s="57">
        <f t="shared" si="104"/>
        <v>-67.754617813489375</v>
      </c>
      <c r="AV119" s="26">
        <f t="shared" si="95"/>
        <v>8.6654466144435162E-12</v>
      </c>
      <c r="AW119" s="26">
        <f t="shared" si="96"/>
        <v>8.0932439710602189E-5</v>
      </c>
      <c r="AX119" s="27">
        <f t="shared" si="97"/>
        <v>-8.6654466144521596E-12</v>
      </c>
      <c r="AY119" s="26">
        <f t="shared" si="98"/>
        <v>-8.0932439710602189E-5</v>
      </c>
      <c r="AZ119" s="28">
        <f t="shared" si="105"/>
        <v>-8.6433911663255821E-24</v>
      </c>
      <c r="BA119" s="29">
        <f t="shared" si="106"/>
        <v>0</v>
      </c>
      <c r="BB119" s="5">
        <f t="shared" si="79"/>
        <v>20.391407023695276</v>
      </c>
      <c r="BC119" s="5">
        <f t="shared" si="80"/>
        <v>-68.134449048839244</v>
      </c>
      <c r="BD119" s="5">
        <f t="shared" si="107"/>
        <v>111.86555095116076</v>
      </c>
      <c r="BE119" s="41"/>
      <c r="BF119" s="40">
        <f t="shared" si="108"/>
        <v>20</v>
      </c>
      <c r="BG119" s="40">
        <f t="shared" si="109"/>
        <v>-68</v>
      </c>
      <c r="BH119" s="40">
        <f t="shared" si="110"/>
        <v>112</v>
      </c>
      <c r="BL119" s="26">
        <f t="shared" si="73"/>
        <v>-5.4734859002995289E-7</v>
      </c>
      <c r="BM119" s="26">
        <f t="shared" si="74"/>
        <v>-2.0340539788050234E-2</v>
      </c>
      <c r="BO119" s="238" t="str">
        <f t="shared" si="81"/>
        <v>1412.53754462275i</v>
      </c>
      <c r="BP119" s="238" t="str">
        <f t="shared" si="82"/>
        <v>0.999960675490358-0.00627413186524837i</v>
      </c>
      <c r="BQ119" s="238">
        <f t="shared" si="83"/>
        <v>-1.7060613269410566E-4</v>
      </c>
      <c r="BR119" s="238">
        <f t="shared" si="84"/>
        <v>-0.35949069556181318</v>
      </c>
    </row>
    <row r="120" spans="1:70" x14ac:dyDescent="0.35">
      <c r="V120" s="24">
        <v>2.16</v>
      </c>
      <c r="W120" s="32">
        <f t="shared" si="99"/>
        <v>1445.4397707459284</v>
      </c>
      <c r="X120" s="25">
        <f t="shared" si="75"/>
        <v>26.994438391274116</v>
      </c>
      <c r="Y120" s="26">
        <f t="shared" si="85"/>
        <v>-0.49480255401250389</v>
      </c>
      <c r="Z120" s="26">
        <f t="shared" si="86"/>
        <v>-19.156470128947792</v>
      </c>
      <c r="AA120" s="26">
        <f t="shared" si="87"/>
        <v>1.3319856336157962E-4</v>
      </c>
      <c r="AB120" s="26">
        <f t="shared" si="88"/>
        <v>-0.31730662306297158</v>
      </c>
      <c r="AC120" s="26">
        <f t="shared" si="100"/>
        <v>1.1606173368031802E-7</v>
      </c>
      <c r="AD120" s="26">
        <f t="shared" si="89"/>
        <v>9.3664496309966531E-3</v>
      </c>
      <c r="AE120" s="26">
        <f t="shared" si="101"/>
        <v>26.499769151886706</v>
      </c>
      <c r="AF120" s="26">
        <f t="shared" si="102"/>
        <v>-19.464410302379768</v>
      </c>
      <c r="AG120" s="26">
        <f t="shared" si="68"/>
        <v>64.334182199278899</v>
      </c>
      <c r="AH120" s="26">
        <f t="shared" si="90"/>
        <v>-73.186318897535102</v>
      </c>
      <c r="AI120" s="26">
        <f t="shared" si="91"/>
        <v>-89.98744528983903</v>
      </c>
      <c r="AJ120" s="26">
        <f t="shared" si="103"/>
        <v>2.6122028241254416</v>
      </c>
      <c r="AK120" s="26">
        <f t="shared" si="92"/>
        <v>42.24562174055233</v>
      </c>
      <c r="AL120" s="27">
        <f t="shared" si="93"/>
        <v>-8.9552884499529824E-5</v>
      </c>
      <c r="AM120" s="26">
        <f t="shared" si="94"/>
        <v>-0.2601773704126652</v>
      </c>
      <c r="AN120" s="26">
        <f t="shared" si="69"/>
        <v>-3.5863663669565076E-6</v>
      </c>
      <c r="AO120" s="26">
        <f t="shared" si="70"/>
        <v>-5.2066426727640919E-2</v>
      </c>
      <c r="AP120" s="26">
        <f t="shared" si="76"/>
        <v>-6.2400270133816278</v>
      </c>
      <c r="AQ120" s="26">
        <f t="shared" si="77"/>
        <v>-48.054067346427004</v>
      </c>
      <c r="AR120" s="25">
        <f t="shared" si="71"/>
        <v>18.562359853877492</v>
      </c>
      <c r="AS120" s="25">
        <f t="shared" si="72"/>
        <v>-26.547178687726607</v>
      </c>
      <c r="AT120" s="56">
        <f t="shared" si="78"/>
        <v>20.259742138505079</v>
      </c>
      <c r="AU120" s="57">
        <f t="shared" si="104"/>
        <v>-67.518477648806766</v>
      </c>
      <c r="AV120" s="26">
        <f t="shared" si="95"/>
        <v>9.0723928053285867E-12</v>
      </c>
      <c r="AW120" s="26">
        <f t="shared" si="96"/>
        <v>8.2817598404041288E-5</v>
      </c>
      <c r="AX120" s="27">
        <f t="shared" si="97"/>
        <v>-9.0723928053380638E-12</v>
      </c>
      <c r="AY120" s="26">
        <f t="shared" si="98"/>
        <v>-8.2817598404041288E-5</v>
      </c>
      <c r="AZ120" s="28">
        <f t="shared" si="105"/>
        <v>-9.4770341274141804E-24</v>
      </c>
      <c r="BA120" s="29">
        <f t="shared" si="106"/>
        <v>0</v>
      </c>
      <c r="BB120" s="5">
        <f t="shared" si="79"/>
        <v>20.25956291897409</v>
      </c>
      <c r="BC120" s="5">
        <f t="shared" si="80"/>
        <v>-67.907156063375055</v>
      </c>
      <c r="BD120" s="5">
        <f t="shared" si="107"/>
        <v>112.09284393662494</v>
      </c>
      <c r="BE120" s="31"/>
      <c r="BF120" s="40">
        <f t="shared" si="108"/>
        <v>20</v>
      </c>
      <c r="BG120" s="40">
        <f t="shared" si="109"/>
        <v>-68</v>
      </c>
      <c r="BH120" s="40">
        <f t="shared" si="110"/>
        <v>112</v>
      </c>
      <c r="BL120" s="26">
        <f t="shared" si="73"/>
        <v>-5.7314433310187631E-7</v>
      </c>
      <c r="BM120" s="26">
        <f t="shared" si="74"/>
        <v>-2.0814331783109454E-2</v>
      </c>
      <c r="BO120" s="238" t="str">
        <f t="shared" si="81"/>
        <v>1445.43977074593i</v>
      </c>
      <c r="BP120" s="238" t="str">
        <f t="shared" si="82"/>
        <v>0.999958822259549-0.0064202632842728i</v>
      </c>
      <c r="BQ120" s="238">
        <f t="shared" si="83"/>
        <v>-1.7864638665365909E-4</v>
      </c>
      <c r="BR120" s="238">
        <f t="shared" si="84"/>
        <v>-0.36786408278518035</v>
      </c>
    </row>
    <row r="121" spans="1:70" x14ac:dyDescent="0.35">
      <c r="V121" s="24">
        <v>2.17</v>
      </c>
      <c r="W121" s="30">
        <f t="shared" si="99"/>
        <v>1479.1083881682084</v>
      </c>
      <c r="X121" s="25">
        <f t="shared" si="75"/>
        <v>26.994438391274116</v>
      </c>
      <c r="Y121" s="26">
        <f t="shared" si="85"/>
        <v>-0.51678677378762183</v>
      </c>
      <c r="Z121" s="26">
        <f t="shared" si="86"/>
        <v>-19.569121707847021</v>
      </c>
      <c r="AA121" s="26">
        <f t="shared" si="87"/>
        <v>1.3947591745342859E-4</v>
      </c>
      <c r="AB121" s="26">
        <f t="shared" si="88"/>
        <v>-0.32469748734313125</v>
      </c>
      <c r="AC121" s="26">
        <f t="shared" si="100"/>
        <v>1.2153155521684727E-7</v>
      </c>
      <c r="AD121" s="26">
        <f t="shared" si="89"/>
        <v>9.5846222659256731E-3</v>
      </c>
      <c r="AE121" s="26">
        <f t="shared" si="101"/>
        <v>26.477791214935504</v>
      </c>
      <c r="AF121" s="26">
        <f t="shared" si="102"/>
        <v>-19.884234572924225</v>
      </c>
      <c r="AG121" s="26">
        <f t="shared" si="68"/>
        <v>64.334182199278899</v>
      </c>
      <c r="AH121" s="26">
        <f t="shared" si="90"/>
        <v>-73.386318888150043</v>
      </c>
      <c r="AI121" s="26">
        <f t="shared" si="91"/>
        <v>-89.987731069923569</v>
      </c>
      <c r="AJ121" s="26">
        <f t="shared" si="103"/>
        <v>2.7037453016273396</v>
      </c>
      <c r="AK121" s="26">
        <f t="shared" si="92"/>
        <v>42.902885826526159</v>
      </c>
      <c r="AL121" s="27">
        <f t="shared" si="93"/>
        <v>-9.377333635486563E-5</v>
      </c>
      <c r="AM121" s="26">
        <f t="shared" si="94"/>
        <v>-0.2662375936502745</v>
      </c>
      <c r="AN121" s="26">
        <f t="shared" si="69"/>
        <v>-3.7553865339134215E-6</v>
      </c>
      <c r="AO121" s="26">
        <f t="shared" si="70"/>
        <v>-5.3279208912314913E-2</v>
      </c>
      <c r="AP121" s="26">
        <f t="shared" si="76"/>
        <v>-6.3484889159666933</v>
      </c>
      <c r="AQ121" s="26">
        <f t="shared" si="77"/>
        <v>-47.404362045959999</v>
      </c>
      <c r="AR121" s="25">
        <f t="shared" si="71"/>
        <v>18.562359853877492</v>
      </c>
      <c r="AS121" s="25">
        <f t="shared" si="72"/>
        <v>-26.547178687726607</v>
      </c>
      <c r="AT121" s="56">
        <f t="shared" si="78"/>
        <v>20.12930229896881</v>
      </c>
      <c r="AU121" s="57">
        <f t="shared" si="104"/>
        <v>-67.288596618884227</v>
      </c>
      <c r="AV121" s="26">
        <f t="shared" si="95"/>
        <v>9.5005542004777884E-12</v>
      </c>
      <c r="AW121" s="26">
        <f t="shared" si="96"/>
        <v>8.4746668084374448E-5</v>
      </c>
      <c r="AX121" s="27">
        <f t="shared" si="97"/>
        <v>-9.5005542004881799E-12</v>
      </c>
      <c r="AY121" s="26">
        <f t="shared" si="98"/>
        <v>-8.4746668084374448E-5</v>
      </c>
      <c r="AZ121" s="28">
        <f t="shared" si="105"/>
        <v>-1.039145644519741E-23</v>
      </c>
      <c r="BA121" s="29">
        <f t="shared" si="106"/>
        <v>0</v>
      </c>
      <c r="BB121" s="5">
        <f t="shared" si="79"/>
        <v>20.12911463326288</v>
      </c>
      <c r="BC121" s="5">
        <f t="shared" si="80"/>
        <v>-67.686328273727113</v>
      </c>
      <c r="BD121" s="5">
        <f t="shared" si="107"/>
        <v>112.31367172627289</v>
      </c>
      <c r="BE121" s="41"/>
      <c r="BF121" s="40">
        <f t="shared" si="108"/>
        <v>20</v>
      </c>
      <c r="BG121" s="40">
        <f t="shared" si="109"/>
        <v>-68</v>
      </c>
      <c r="BH121" s="40">
        <f t="shared" si="110"/>
        <v>112</v>
      </c>
      <c r="BL121" s="26">
        <f t="shared" si="73"/>
        <v>-6.0015579143515135E-7</v>
      </c>
      <c r="BM121" s="26">
        <f t="shared" si="74"/>
        <v>-2.1299159808504935E-2</v>
      </c>
      <c r="BO121" s="238" t="str">
        <f t="shared" si="81"/>
        <v>1479.10838816821i</v>
      </c>
      <c r="BP121" s="238" t="str">
        <f t="shared" si="82"/>
        <v>0.999956881696019-0.00656979769127651i</v>
      </c>
      <c r="BQ121" s="238">
        <f t="shared" si="83"/>
        <v>-1.8706555014063282E-4</v>
      </c>
      <c r="BR121" s="238">
        <f t="shared" si="84"/>
        <v>-0.37643249503438253</v>
      </c>
    </row>
    <row r="122" spans="1:70" x14ac:dyDescent="0.35">
      <c r="V122" s="24">
        <v>2.1800000000000002</v>
      </c>
      <c r="W122" s="32">
        <f t="shared" si="99"/>
        <v>1513.5612484362091</v>
      </c>
      <c r="X122" s="25">
        <f t="shared" si="75"/>
        <v>26.994438391274116</v>
      </c>
      <c r="Y122" s="26">
        <f t="shared" si="85"/>
        <v>-0.53968842120266025</v>
      </c>
      <c r="Z122" s="26">
        <f t="shared" si="86"/>
        <v>-19.989208816416806</v>
      </c>
      <c r="AA122" s="26">
        <f t="shared" si="87"/>
        <v>1.4604910440595774E-4</v>
      </c>
      <c r="AB122" s="26">
        <f t="shared" si="88"/>
        <v>-0.33226049577962846</v>
      </c>
      <c r="AC122" s="26">
        <f t="shared" si="100"/>
        <v>1.2725916076451797E-7</v>
      </c>
      <c r="AD122" s="26">
        <f t="shared" si="89"/>
        <v>9.8078767940681846E-3</v>
      </c>
      <c r="AE122" s="26">
        <f t="shared" si="101"/>
        <v>26.454896146435019</v>
      </c>
      <c r="AF122" s="26">
        <f t="shared" si="102"/>
        <v>-20.311661435402367</v>
      </c>
      <c r="AG122" s="26">
        <f t="shared" si="68"/>
        <v>64.334182199278899</v>
      </c>
      <c r="AH122" s="26">
        <f t="shared" si="90"/>
        <v>-73.586318879187402</v>
      </c>
      <c r="AI122" s="26">
        <f t="shared" si="91"/>
        <v>-89.988010344859745</v>
      </c>
      <c r="AJ122" s="26">
        <f t="shared" si="103"/>
        <v>2.7975778482955316</v>
      </c>
      <c r="AK122" s="26">
        <f t="shared" si="92"/>
        <v>43.561257570087974</v>
      </c>
      <c r="AL122" s="27">
        <f t="shared" si="93"/>
        <v>-9.8192687583281813E-5</v>
      </c>
      <c r="AM122" s="26">
        <f t="shared" si="94"/>
        <v>-0.27243897145304491</v>
      </c>
      <c r="AN122" s="26">
        <f t="shared" si="69"/>
        <v>-3.9323723689351171E-6</v>
      </c>
      <c r="AO122" s="26">
        <f t="shared" si="70"/>
        <v>-5.4520240373622124E-2</v>
      </c>
      <c r="AP122" s="26">
        <f t="shared" si="76"/>
        <v>-6.4546609566729236</v>
      </c>
      <c r="AQ122" s="26">
        <f t="shared" si="77"/>
        <v>-46.753711986598432</v>
      </c>
      <c r="AR122" s="25">
        <f t="shared" si="71"/>
        <v>18.562359853877492</v>
      </c>
      <c r="AS122" s="25">
        <f t="shared" si="72"/>
        <v>-26.547178687726607</v>
      </c>
      <c r="AT122" s="56">
        <f t="shared" si="78"/>
        <v>20.000235189762094</v>
      </c>
      <c r="AU122" s="57">
        <f t="shared" si="104"/>
        <v>-67.065373422000803</v>
      </c>
      <c r="AV122" s="26">
        <f t="shared" si="95"/>
        <v>9.9480021449580131E-12</v>
      </c>
      <c r="AW122" s="26">
        <f t="shared" si="96"/>
        <v>8.6720671569880432E-5</v>
      </c>
      <c r="AX122" s="27">
        <f t="shared" si="97"/>
        <v>-9.9480021449694079E-12</v>
      </c>
      <c r="AY122" s="26">
        <f t="shared" si="98"/>
        <v>-8.6720671569880432E-5</v>
      </c>
      <c r="AZ122" s="28">
        <f t="shared" si="105"/>
        <v>-1.1394736055344735E-23</v>
      </c>
      <c r="BA122" s="29">
        <f t="shared" si="106"/>
        <v>0</v>
      </c>
      <c r="BB122" s="5">
        <f t="shared" si="79"/>
        <v>20.000038679842735</v>
      </c>
      <c r="BC122" s="5">
        <f t="shared" si="80"/>
        <v>-67.472369176793009</v>
      </c>
      <c r="BD122" s="5">
        <f t="shared" si="107"/>
        <v>112.52763082320699</v>
      </c>
      <c r="BE122" s="31"/>
      <c r="BF122" s="40">
        <f t="shared" si="108"/>
        <v>20</v>
      </c>
      <c r="BG122" s="40">
        <f t="shared" si="109"/>
        <v>-67</v>
      </c>
      <c r="BH122" s="40">
        <f t="shared" si="110"/>
        <v>113</v>
      </c>
      <c r="BL122" s="26">
        <f t="shared" si="73"/>
        <v>-6.2844026056168981E-7</v>
      </c>
      <c r="BM122" s="26">
        <f t="shared" si="74"/>
        <v>-2.1795280926195319E-2</v>
      </c>
      <c r="BO122" s="238" t="str">
        <f t="shared" si="81"/>
        <v>1513.56124843621i</v>
      </c>
      <c r="BP122" s="238" t="str">
        <f t="shared" si="82"/>
        <v>0.99995484968461-0.00672281429124416i</v>
      </c>
      <c r="BQ122" s="238">
        <f t="shared" si="83"/>
        <v>-1.9588147909765883E-4</v>
      </c>
      <c r="BR122" s="238">
        <f t="shared" si="84"/>
        <v>-0.38520047386600215</v>
      </c>
    </row>
    <row r="123" spans="1:70" x14ac:dyDescent="0.35">
      <c r="V123" s="24">
        <v>2.19</v>
      </c>
      <c r="W123" s="30">
        <f t="shared" si="99"/>
        <v>1548.816618912482</v>
      </c>
      <c r="X123" s="25">
        <f t="shared" si="75"/>
        <v>26.994438391274116</v>
      </c>
      <c r="Y123" s="26">
        <f t="shared" si="85"/>
        <v>-0.56354065115752461</v>
      </c>
      <c r="Z123" s="26">
        <f t="shared" si="86"/>
        <v>-20.416773474878074</v>
      </c>
      <c r="AA123" s="26">
        <f t="shared" si="87"/>
        <v>1.5293206545214844E-4</v>
      </c>
      <c r="AB123" s="26">
        <f t="shared" si="88"/>
        <v>-0.33999965732482573</v>
      </c>
      <c r="AC123" s="26">
        <f t="shared" si="100"/>
        <v>1.3325669892005741E-7</v>
      </c>
      <c r="AD123" s="26">
        <f t="shared" si="89"/>
        <v>1.0036331587902993E-2</v>
      </c>
      <c r="AE123" s="26">
        <f t="shared" si="101"/>
        <v>26.431050805438741</v>
      </c>
      <c r="AF123" s="26">
        <f t="shared" si="102"/>
        <v>-20.746736800614997</v>
      </c>
      <c r="AG123" s="26">
        <f t="shared" si="68"/>
        <v>64.334182199278899</v>
      </c>
      <c r="AH123" s="26">
        <f t="shared" si="90"/>
        <v>-73.786318870628136</v>
      </c>
      <c r="AI123" s="26">
        <f t="shared" si="91"/>
        <v>-89.988283262722831</v>
      </c>
      <c r="AJ123" s="26">
        <f t="shared" si="103"/>
        <v>2.8937069759475547</v>
      </c>
      <c r="AK123" s="26">
        <f t="shared" si="92"/>
        <v>44.220390670550515</v>
      </c>
      <c r="AL123" s="27">
        <f t="shared" si="93"/>
        <v>-1.0282031159710994E-4</v>
      </c>
      <c r="AM123" s="26">
        <f t="shared" si="94"/>
        <v>-0.27878479129206052</v>
      </c>
      <c r="AN123" s="26">
        <f t="shared" si="69"/>
        <v>-4.1176992815119067E-6</v>
      </c>
      <c r="AO123" s="26">
        <f t="shared" si="70"/>
        <v>-5.5790179118209715E-2</v>
      </c>
      <c r="AP123" s="26">
        <f t="shared" si="76"/>
        <v>-6.5585366334125608</v>
      </c>
      <c r="AQ123" s="26">
        <f t="shared" si="77"/>
        <v>-46.102467562582589</v>
      </c>
      <c r="AR123" s="25">
        <f t="shared" si="71"/>
        <v>18.562359853877492</v>
      </c>
      <c r="AS123" s="25">
        <f t="shared" si="72"/>
        <v>-26.547178687726607</v>
      </c>
      <c r="AT123" s="56">
        <f t="shared" si="78"/>
        <v>19.872514172026179</v>
      </c>
      <c r="AU123" s="57">
        <f t="shared" si="104"/>
        <v>-66.849204363197586</v>
      </c>
      <c r="AV123" s="26">
        <f t="shared" si="95"/>
        <v>1.0418593948635464E-11</v>
      </c>
      <c r="AW123" s="26">
        <f t="shared" si="96"/>
        <v>8.8740655503336257E-5</v>
      </c>
      <c r="AX123" s="27">
        <f t="shared" si="97"/>
        <v>-1.0418593948647963E-11</v>
      </c>
      <c r="AY123" s="26">
        <f t="shared" si="98"/>
        <v>-8.8740655503336257E-5</v>
      </c>
      <c r="AZ123" s="28">
        <f t="shared" si="105"/>
        <v>-1.2498182067793403E-23</v>
      </c>
      <c r="BA123" s="29">
        <f t="shared" si="106"/>
        <v>0</v>
      </c>
      <c r="BB123" s="5">
        <f t="shared" si="79"/>
        <v>19.872308401097641</v>
      </c>
      <c r="BC123" s="5">
        <f t="shared" si="80"/>
        <v>-67.265679987923562</v>
      </c>
      <c r="BD123" s="5">
        <f t="shared" si="107"/>
        <v>112.73432001207644</v>
      </c>
      <c r="BE123" s="41"/>
      <c r="BF123" s="40">
        <f t="shared" si="108"/>
        <v>20</v>
      </c>
      <c r="BG123" s="40">
        <f t="shared" si="109"/>
        <v>-67</v>
      </c>
      <c r="BH123" s="40">
        <f t="shared" si="110"/>
        <v>113</v>
      </c>
      <c r="BL123" s="26">
        <f t="shared" si="73"/>
        <v>-6.5805773420315015E-7</v>
      </c>
      <c r="BM123" s="26">
        <f t="shared" si="74"/>
        <v>-2.23029581858664E-2</v>
      </c>
      <c r="BO123" s="238" t="str">
        <f t="shared" si="81"/>
        <v>1548.81661891248i</v>
      </c>
      <c r="BP123" s="238" t="str">
        <f t="shared" si="82"/>
        <v>0.999952721916296-0.00687939412973466i</v>
      </c>
      <c r="BQ123" s="238">
        <f t="shared" si="83"/>
        <v>-2.0511287080402993E-4</v>
      </c>
      <c r="BR123" s="238">
        <f t="shared" si="84"/>
        <v>-0.39417266654011712</v>
      </c>
    </row>
    <row r="124" spans="1:70" x14ac:dyDescent="0.35">
      <c r="V124" s="24">
        <v>2.2000000000000002</v>
      </c>
      <c r="W124" s="32">
        <f t="shared" si="99"/>
        <v>1584.8931924611154</v>
      </c>
      <c r="X124" s="25">
        <f t="shared" si="75"/>
        <v>26.994438391274116</v>
      </c>
      <c r="Y124" s="26">
        <f t="shared" si="85"/>
        <v>-0.5883773855789618</v>
      </c>
      <c r="Z124" s="26">
        <f t="shared" si="86"/>
        <v>-20.851851846986058</v>
      </c>
      <c r="AA124" s="26">
        <f t="shared" si="87"/>
        <v>1.601393987675253E-4</v>
      </c>
      <c r="AB124" s="26">
        <f t="shared" si="88"/>
        <v>-0.34791907425436114</v>
      </c>
      <c r="AC124" s="26">
        <f t="shared" si="100"/>
        <v>1.3953689301929575E-7</v>
      </c>
      <c r="AD124" s="26">
        <f t="shared" si="89"/>
        <v>1.0270107777156689E-2</v>
      </c>
      <c r="AE124" s="26">
        <f t="shared" si="101"/>
        <v>26.406221284630817</v>
      </c>
      <c r="AF124" s="26">
        <f t="shared" si="102"/>
        <v>-21.189500813463262</v>
      </c>
      <c r="AG124" s="26">
        <f t="shared" si="68"/>
        <v>64.334182199278899</v>
      </c>
      <c r="AH124" s="26">
        <f t="shared" si="90"/>
        <v>-73.986318862454112</v>
      </c>
      <c r="AI124" s="26">
        <f t="shared" si="91"/>
        <v>-89.988549968217399</v>
      </c>
      <c r="AJ124" s="26">
        <f t="shared" si="103"/>
        <v>2.9921367810405468</v>
      </c>
      <c r="AK124" s="26">
        <f t="shared" si="92"/>
        <v>44.879936816726854</v>
      </c>
      <c r="AL124" s="27">
        <f t="shared" si="93"/>
        <v>-1.076660235270477E-4</v>
      </c>
      <c r="AM124" s="26">
        <f t="shared" si="94"/>
        <v>-0.28527841718189784</v>
      </c>
      <c r="AN124" s="26">
        <f t="shared" si="69"/>
        <v>-4.3117603727499483E-6</v>
      </c>
      <c r="AO124" s="26">
        <f t="shared" si="70"/>
        <v>-5.7089698479415828E-2</v>
      </c>
      <c r="AP124" s="26">
        <f t="shared" si="76"/>
        <v>-6.6601118599185662</v>
      </c>
      <c r="AQ124" s="26">
        <f t="shared" si="77"/>
        <v>-45.45098126715186</v>
      </c>
      <c r="AR124" s="25">
        <f t="shared" si="71"/>
        <v>18.562359853877492</v>
      </c>
      <c r="AS124" s="25">
        <f t="shared" si="72"/>
        <v>-26.547178687726607</v>
      </c>
      <c r="AT124" s="56">
        <f t="shared" si="78"/>
        <v>19.746109424712252</v>
      </c>
      <c r="AU124" s="57">
        <f t="shared" si="104"/>
        <v>-66.640482080615129</v>
      </c>
      <c r="AV124" s="26">
        <f t="shared" si="95"/>
        <v>1.0908472301643935E-11</v>
      </c>
      <c r="AW124" s="26">
        <f t="shared" si="96"/>
        <v>9.0807690906961173E-5</v>
      </c>
      <c r="AX124" s="27">
        <f t="shared" si="97"/>
        <v>-1.0908472301657632E-11</v>
      </c>
      <c r="AY124" s="26">
        <f t="shared" si="98"/>
        <v>-9.0807690906961173E-5</v>
      </c>
      <c r="AZ124" s="28">
        <f t="shared" si="105"/>
        <v>-1.3696947721141736E-23</v>
      </c>
      <c r="BA124" s="29">
        <f t="shared" si="106"/>
        <v>0</v>
      </c>
      <c r="BB124" s="5">
        <f t="shared" si="79"/>
        <v>19.74589395633765</v>
      </c>
      <c r="BC124" s="5">
        <f t="shared" si="80"/>
        <v>-67.066658369856057</v>
      </c>
      <c r="BD124" s="5">
        <f t="shared" si="107"/>
        <v>112.93334163014394</v>
      </c>
      <c r="BE124" s="31"/>
      <c r="BF124" s="40">
        <f t="shared" si="108"/>
        <v>20</v>
      </c>
      <c r="BG124" s="40">
        <f t="shared" si="109"/>
        <v>-67</v>
      </c>
      <c r="BH124" s="40">
        <f t="shared" si="110"/>
        <v>113</v>
      </c>
      <c r="BL124" s="26">
        <f t="shared" si="73"/>
        <v>-6.8907103734827058E-7</v>
      </c>
      <c r="BM124" s="26">
        <f t="shared" si="74"/>
        <v>-2.2822460764402142E-2</v>
      </c>
      <c r="BO124" s="238" t="str">
        <f t="shared" si="81"/>
        <v>1584.89319246112i</v>
      </c>
      <c r="BP124" s="238" t="str">
        <f t="shared" si="82"/>
        <v>0.999950493879046-0.00703962013544301i</v>
      </c>
      <c r="BQ124" s="238">
        <f t="shared" si="83"/>
        <v>-2.1477930356406181E-4</v>
      </c>
      <c r="BR124" s="238">
        <f t="shared" si="84"/>
        <v>-0.4033538284765314</v>
      </c>
    </row>
    <row r="125" spans="1:70" x14ac:dyDescent="0.35">
      <c r="C125" s="240"/>
      <c r="D125" s="241"/>
      <c r="E125" s="49"/>
      <c r="V125" s="24">
        <v>2.21</v>
      </c>
      <c r="W125" s="30">
        <f t="shared" si="99"/>
        <v>1621.8100973589303</v>
      </c>
      <c r="X125" s="25">
        <f t="shared" si="75"/>
        <v>26.994438391274116</v>
      </c>
      <c r="Y125" s="26">
        <f t="shared" si="85"/>
        <v>-0.61423329464445642</v>
      </c>
      <c r="Z125" s="26">
        <f t="shared" si="86"/>
        <v>-21.294473859725628</v>
      </c>
      <c r="AA125" s="26">
        <f t="shared" si="87"/>
        <v>1.6768639041653255E-4</v>
      </c>
      <c r="AB125" s="26">
        <f t="shared" si="88"/>
        <v>-0.35602294433683301</v>
      </c>
      <c r="AC125" s="26">
        <f t="shared" si="100"/>
        <v>1.461130642810188E-7</v>
      </c>
      <c r="AD125" s="26">
        <f t="shared" si="89"/>
        <v>1.0509329313028025E-2</v>
      </c>
      <c r="AE125" s="26">
        <f t="shared" si="101"/>
        <v>26.380372929133138</v>
      </c>
      <c r="AF125" s="26">
        <f t="shared" si="102"/>
        <v>-21.639987474749432</v>
      </c>
      <c r="AG125" s="26">
        <f t="shared" si="68"/>
        <v>64.334182199278899</v>
      </c>
      <c r="AH125" s="26">
        <f t="shared" si="90"/>
        <v>-74.186318854647951</v>
      </c>
      <c r="AI125" s="26">
        <f t="shared" si="91"/>
        <v>-89.988810602754214</v>
      </c>
      <c r="AJ125" s="26">
        <f t="shared" si="103"/>
        <v>3.0928689273583236</v>
      </c>
      <c r="AK125" s="26">
        <f t="shared" si="92"/>
        <v>45.539546604375232</v>
      </c>
      <c r="AL125" s="27">
        <f t="shared" si="93"/>
        <v>-1.1274010103041785E-4</v>
      </c>
      <c r="AM125" s="26">
        <f t="shared" si="94"/>
        <v>-0.29192329146129509</v>
      </c>
      <c r="AN125" s="26">
        <f t="shared" si="69"/>
        <v>-4.5149672743423399E-6</v>
      </c>
      <c r="AO125" s="26">
        <f t="shared" si="70"/>
        <v>-5.8419487474255662E-2</v>
      </c>
      <c r="AP125" s="26">
        <f t="shared" si="76"/>
        <v>-6.7593849830790331</v>
      </c>
      <c r="AQ125" s="26">
        <f t="shared" si="77"/>
        <v>-44.79960677731453</v>
      </c>
      <c r="AR125" s="25">
        <f t="shared" si="71"/>
        <v>18.562359853877492</v>
      </c>
      <c r="AS125" s="25">
        <f t="shared" si="72"/>
        <v>-26.547178687726607</v>
      </c>
      <c r="AT125" s="56">
        <f t="shared" si="78"/>
        <v>19.620987946054104</v>
      </c>
      <c r="AU125" s="57">
        <f t="shared" si="104"/>
        <v>-66.439594252063955</v>
      </c>
      <c r="AV125" s="26">
        <f t="shared" si="95"/>
        <v>1.1423423168782727E-11</v>
      </c>
      <c r="AW125" s="26">
        <f t="shared" si="96"/>
        <v>9.2922873750286386E-5</v>
      </c>
      <c r="AX125" s="27">
        <f t="shared" si="97"/>
        <v>-1.142342316879775E-11</v>
      </c>
      <c r="AY125" s="26">
        <f t="shared" si="98"/>
        <v>-9.2922873750286386E-5</v>
      </c>
      <c r="AZ125" s="28">
        <f t="shared" si="105"/>
        <v>-1.5023344758067587E-23</v>
      </c>
      <c r="BA125" s="29">
        <f t="shared" si="106"/>
        <v>0</v>
      </c>
      <c r="BB125" s="5">
        <f t="shared" si="79"/>
        <v>19.620762323229947</v>
      </c>
      <c r="BC125" s="5">
        <f t="shared" si="80"/>
        <v>-66.875697141940321</v>
      </c>
      <c r="BD125" s="5">
        <f t="shared" si="107"/>
        <v>113.12430285805968</v>
      </c>
      <c r="BE125" s="41"/>
      <c r="BF125" s="40">
        <f t="shared" si="108"/>
        <v>20</v>
      </c>
      <c r="BG125" s="40">
        <f t="shared" si="109"/>
        <v>-67</v>
      </c>
      <c r="BH125" s="40">
        <f t="shared" si="110"/>
        <v>113</v>
      </c>
      <c r="BL125" s="26">
        <f t="shared" si="73"/>
        <v>-7.2154595257992527E-7</v>
      </c>
      <c r="BM125" s="26">
        <f t="shared" si="74"/>
        <v>-2.3354064108604165E-2</v>
      </c>
      <c r="BO125" s="238" t="str">
        <f t="shared" si="81"/>
        <v>1621.81009735893i</v>
      </c>
      <c r="BP125" s="238" t="str">
        <f t="shared" si="82"/>
        <v>0.999948160848266-0.00720357716373085i</v>
      </c>
      <c r="BQ125" s="238">
        <f t="shared" si="83"/>
        <v>-2.2490127820395386E-4</v>
      </c>
      <c r="BR125" s="238">
        <f t="shared" si="84"/>
        <v>-0.412748825767765</v>
      </c>
    </row>
    <row r="126" spans="1:70" x14ac:dyDescent="0.35">
      <c r="C126" s="240"/>
      <c r="D126" s="241"/>
      <c r="E126" s="49"/>
      <c r="V126" s="24">
        <v>2.2200000000000002</v>
      </c>
      <c r="W126" s="32">
        <f t="shared" si="99"/>
        <v>1659.5869074375623</v>
      </c>
      <c r="X126" s="25">
        <f t="shared" si="75"/>
        <v>26.994438391274116</v>
      </c>
      <c r="Y126" s="26">
        <f t="shared" si="85"/>
        <v>-0.64114377430766112</v>
      </c>
      <c r="Z126" s="26">
        <f t="shared" si="86"/>
        <v>-21.744662817306065</v>
      </c>
      <c r="AA126" s="26">
        <f t="shared" si="87"/>
        <v>1.7558904676772199E-4</v>
      </c>
      <c r="AB126" s="26">
        <f t="shared" si="88"/>
        <v>-0.36431556305373619</v>
      </c>
      <c r="AC126" s="26">
        <f t="shared" si="100"/>
        <v>1.5299916073678481E-7</v>
      </c>
      <c r="AD126" s="26">
        <f t="shared" si="89"/>
        <v>1.075412303390845E-2</v>
      </c>
      <c r="AE126" s="26">
        <f t="shared" si="101"/>
        <v>26.353470359012384</v>
      </c>
      <c r="AF126" s="26">
        <f t="shared" si="102"/>
        <v>-22.098224257325892</v>
      </c>
      <c r="AG126" s="26">
        <f t="shared" si="68"/>
        <v>64.334182199278899</v>
      </c>
      <c r="AH126" s="26">
        <f t="shared" si="90"/>
        <v>-74.386318847193152</v>
      </c>
      <c r="AI126" s="26">
        <f t="shared" si="91"/>
        <v>-89.989065304525099</v>
      </c>
      <c r="AJ126" s="26">
        <f t="shared" si="103"/>
        <v>3.1959026389665688</v>
      </c>
      <c r="AK126" s="26">
        <f t="shared" si="92"/>
        <v>46.198870460691815</v>
      </c>
      <c r="AL126" s="27">
        <f t="shared" si="93"/>
        <v>-1.1805330608437755E-4</v>
      </c>
      <c r="AM126" s="26">
        <f t="shared" si="94"/>
        <v>-0.29872293661514265</v>
      </c>
      <c r="AN126" s="26">
        <f t="shared" si="69"/>
        <v>-4.7277510097203189E-6</v>
      </c>
      <c r="AO126" s="26">
        <f t="shared" si="70"/>
        <v>-5.9780251168722598E-2</v>
      </c>
      <c r="AP126" s="26">
        <f t="shared" si="76"/>
        <v>-6.8563567900047779</v>
      </c>
      <c r="AQ126" s="26">
        <f t="shared" si="77"/>
        <v>-44.148698031617151</v>
      </c>
      <c r="AR126" s="25">
        <f t="shared" si="71"/>
        <v>18.562359853877492</v>
      </c>
      <c r="AS126" s="25">
        <f t="shared" si="72"/>
        <v>-26.547178687726607</v>
      </c>
      <c r="AT126" s="56">
        <f t="shared" si="78"/>
        <v>19.497113569007606</v>
      </c>
      <c r="AU126" s="57">
        <f t="shared" si="104"/>
        <v>-66.24692228894304</v>
      </c>
      <c r="AV126" s="26">
        <f t="shared" si="95"/>
        <v>1.1961517895118737E-11</v>
      </c>
      <c r="AW126" s="26">
        <f t="shared" si="96"/>
        <v>9.5087325531253435E-5</v>
      </c>
      <c r="AX126" s="27">
        <f t="shared" si="97"/>
        <v>-1.1961517895135209E-11</v>
      </c>
      <c r="AY126" s="26">
        <f t="shared" si="98"/>
        <v>-9.5087325531253435E-5</v>
      </c>
      <c r="AZ126" s="28">
        <f t="shared" si="105"/>
        <v>-1.6472526417169278E-23</v>
      </c>
      <c r="BA126" s="29">
        <f t="shared" si="106"/>
        <v>0</v>
      </c>
      <c r="BB126" s="5">
        <f t="shared" si="79"/>
        <v>19.49687731319472</v>
      </c>
      <c r="BC126" s="5">
        <f t="shared" si="80"/>
        <v>-66.693182976774438</v>
      </c>
      <c r="BD126" s="5">
        <f t="shared" si="107"/>
        <v>113.30681702322556</v>
      </c>
      <c r="BE126" s="31"/>
      <c r="BF126" s="40">
        <f t="shared" si="108"/>
        <v>19</v>
      </c>
      <c r="BG126" s="40">
        <f t="shared" si="109"/>
        <v>-67</v>
      </c>
      <c r="BH126" s="40">
        <f t="shared" si="110"/>
        <v>113</v>
      </c>
      <c r="BL126" s="26">
        <f t="shared" si="73"/>
        <v>-7.5555136279576318E-7</v>
      </c>
      <c r="BM126" s="26">
        <f t="shared" si="74"/>
        <v>-2.3898050081235949E-2</v>
      </c>
      <c r="BO126" s="238" t="str">
        <f t="shared" si="81"/>
        <v>1659.58690743756i</v>
      </c>
      <c r="BP126" s="238" t="str">
        <f t="shared" si="82"/>
        <v>0.999945717876789-0.00737135204114787i</v>
      </c>
      <c r="BQ126" s="238">
        <f t="shared" si="83"/>
        <v>-2.3550026152482261E-4</v>
      </c>
      <c r="BR126" s="238">
        <f t="shared" si="84"/>
        <v>-0.42236263775016569</v>
      </c>
    </row>
    <row r="127" spans="1:70" x14ac:dyDescent="0.35">
      <c r="A127" s="239"/>
      <c r="B127" s="240"/>
      <c r="C127" s="240"/>
      <c r="D127" s="241"/>
      <c r="E127" s="49"/>
      <c r="V127" s="24">
        <v>2.23</v>
      </c>
      <c r="W127" s="30">
        <f t="shared" si="99"/>
        <v>1698.2436524617444</v>
      </c>
      <c r="X127" s="25">
        <f t="shared" si="75"/>
        <v>26.994438391274116</v>
      </c>
      <c r="Y127" s="26">
        <f t="shared" si="85"/>
        <v>-0.66914491992837855</v>
      </c>
      <c r="Z127" s="26">
        <f t="shared" si="86"/>
        <v>-22.202435010851246</v>
      </c>
      <c r="AA127" s="26">
        <f t="shared" si="87"/>
        <v>1.8386412842588988E-4</v>
      </c>
      <c r="AB127" s="26">
        <f t="shared" si="88"/>
        <v>-0.37280132587078463</v>
      </c>
      <c r="AC127" s="26">
        <f t="shared" si="100"/>
        <v>1.602097900180506E-7</v>
      </c>
      <c r="AD127" s="26">
        <f t="shared" si="89"/>
        <v>1.1004618732633196E-2</v>
      </c>
      <c r="AE127" s="26">
        <f t="shared" si="101"/>
        <v>26.325477495683955</v>
      </c>
      <c r="AF127" s="26">
        <f t="shared" si="102"/>
        <v>-22.564231717989397</v>
      </c>
      <c r="AG127" s="26">
        <f t="shared" si="68"/>
        <v>64.334182199278899</v>
      </c>
      <c r="AH127" s="26">
        <f t="shared" si="90"/>
        <v>-74.586318840073858</v>
      </c>
      <c r="AI127" s="26">
        <f t="shared" si="91"/>
        <v>-89.989314208576275</v>
      </c>
      <c r="AJ127" s="26">
        <f t="shared" si="103"/>
        <v>3.3012347034992024</v>
      </c>
      <c r="AK127" s="26">
        <f t="shared" si="92"/>
        <v>46.857559569890917</v>
      </c>
      <c r="AL127" s="27">
        <f t="shared" si="93"/>
        <v>-1.2361690781233076E-4</v>
      </c>
      <c r="AM127" s="26">
        <f t="shared" si="94"/>
        <v>-0.30568095713873206</v>
      </c>
      <c r="AN127" s="26">
        <f t="shared" si="69"/>
        <v>-4.9505629246367243E-6</v>
      </c>
      <c r="AO127" s="26">
        <f t="shared" si="70"/>
        <v>-6.1172711051595129E-2</v>
      </c>
      <c r="AP127" s="26">
        <f t="shared" si="76"/>
        <v>-6.9510305047664929</v>
      </c>
      <c r="AQ127" s="26">
        <f t="shared" si="77"/>
        <v>-43.498608306875688</v>
      </c>
      <c r="AR127" s="25">
        <f t="shared" si="71"/>
        <v>18.562359853877492</v>
      </c>
      <c r="AS127" s="25">
        <f t="shared" si="72"/>
        <v>-26.547178687726607</v>
      </c>
      <c r="AT127" s="56">
        <f t="shared" si="78"/>
        <v>19.374446990917463</v>
      </c>
      <c r="AU127" s="57">
        <f t="shared" si="104"/>
        <v>-66.062840024865082</v>
      </c>
      <c r="AV127" s="26">
        <f t="shared" si="95"/>
        <v>1.2524685135585062E-11</v>
      </c>
      <c r="AW127" s="26">
        <f t="shared" si="96"/>
        <v>9.7302193870846173E-5</v>
      </c>
      <c r="AX127" s="27">
        <f t="shared" si="97"/>
        <v>-1.2524685135603123E-11</v>
      </c>
      <c r="AY127" s="26">
        <f t="shared" si="98"/>
        <v>-9.7302193870846173E-5</v>
      </c>
      <c r="AZ127" s="28">
        <f t="shared" si="105"/>
        <v>-1.8060648569785735E-23</v>
      </c>
      <c r="BA127" s="29">
        <f t="shared" si="106"/>
        <v>0</v>
      </c>
      <c r="BB127" s="5">
        <f t="shared" si="79"/>
        <v>19.374199601026245</v>
      </c>
      <c r="BC127" s="5">
        <f t="shared" si="80"/>
        <v>-66.519495091609926</v>
      </c>
      <c r="BD127" s="5">
        <f t="shared" si="107"/>
        <v>113.48050490839007</v>
      </c>
      <c r="BE127" s="41"/>
      <c r="BF127" s="40">
        <f t="shared" si="108"/>
        <v>19</v>
      </c>
      <c r="BG127" s="40">
        <f t="shared" si="109"/>
        <v>-67</v>
      </c>
      <c r="BH127" s="40">
        <f t="shared" si="110"/>
        <v>113</v>
      </c>
      <c r="BL127" s="26">
        <f t="shared" si="73"/>
        <v>-7.9115939778617324E-7</v>
      </c>
      <c r="BM127" s="26">
        <f t="shared" si="74"/>
        <v>-2.4454707110468075E-2</v>
      </c>
      <c r="BO127" s="238" t="str">
        <f t="shared" si="81"/>
        <v>1698.24365246174i</v>
      </c>
      <c r="BP127" s="238" t="str">
        <f t="shared" si="82"/>
        <v>0.999943159784393-0.00754303361096407i</v>
      </c>
      <c r="BQ127" s="238">
        <f t="shared" si="83"/>
        <v>-2.465987318210198E-4</v>
      </c>
      <c r="BR127" s="238">
        <f t="shared" si="84"/>
        <v>-0.43220035963438469</v>
      </c>
    </row>
    <row r="128" spans="1:70" x14ac:dyDescent="0.35">
      <c r="A128" s="239"/>
      <c r="B128" s="240"/>
      <c r="C128" s="48"/>
      <c r="V128" s="24">
        <v>2.2400000000000002</v>
      </c>
      <c r="W128" s="32">
        <f t="shared" si="99"/>
        <v>1737.8008287493767</v>
      </c>
      <c r="X128" s="25">
        <f t="shared" si="75"/>
        <v>26.994438391274116</v>
      </c>
      <c r="Y128" s="26">
        <f t="shared" si="85"/>
        <v>-0.6982734958181005</v>
      </c>
      <c r="Z128" s="26">
        <f t="shared" si="86"/>
        <v>-22.667799325345538</v>
      </c>
      <c r="AA128" s="26">
        <f t="shared" si="87"/>
        <v>1.9252918576786448E-4</v>
      </c>
      <c r="AB128" s="26">
        <f t="shared" si="88"/>
        <v>-0.38148473056181431</v>
      </c>
      <c r="AC128" s="26">
        <f t="shared" si="100"/>
        <v>1.6776024442867721E-7</v>
      </c>
      <c r="AD128" s="26">
        <f t="shared" si="89"/>
        <v>1.1260949225299138E-2</v>
      </c>
      <c r="AE128" s="26">
        <f t="shared" si="101"/>
        <v>26.296357592402028</v>
      </c>
      <c r="AF128" s="26">
        <f t="shared" si="102"/>
        <v>-23.038023106682054</v>
      </c>
      <c r="AG128" s="26">
        <f t="shared" si="68"/>
        <v>64.334182199278899</v>
      </c>
      <c r="AH128" s="26">
        <f t="shared" si="90"/>
        <v>-74.786318833275004</v>
      </c>
      <c r="AI128" s="26">
        <f t="shared" si="91"/>
        <v>-89.989557446879914</v>
      </c>
      <c r="AJ128" s="26">
        <f t="shared" si="103"/>
        <v>3.4088594857466865</v>
      </c>
      <c r="AK128" s="26">
        <f t="shared" si="92"/>
        <v>47.515266793901873</v>
      </c>
      <c r="AL128" s="27">
        <f t="shared" si="93"/>
        <v>-1.294427063715481E-4</v>
      </c>
      <c r="AM128" s="26">
        <f t="shared" si="94"/>
        <v>-0.31280104144525284</v>
      </c>
      <c r="AN128" s="26">
        <f t="shared" si="69"/>
        <v>-5.1838756264290873E-6</v>
      </c>
      <c r="AO128" s="26">
        <f t="shared" si="70"/>
        <v>-6.2597605416951502E-2</v>
      </c>
      <c r="AP128" s="26">
        <f t="shared" si="76"/>
        <v>-7.0434117748314158</v>
      </c>
      <c r="AQ128" s="26">
        <f t="shared" si="77"/>
        <v>-42.84968929984025</v>
      </c>
      <c r="AR128" s="25">
        <f t="shared" si="71"/>
        <v>18.562359853877492</v>
      </c>
      <c r="AS128" s="25">
        <f t="shared" si="72"/>
        <v>-26.547178687726607</v>
      </c>
      <c r="AT128" s="56">
        <f t="shared" si="78"/>
        <v>19.252945817570613</v>
      </c>
      <c r="AU128" s="57">
        <f t="shared" si="104"/>
        <v>-65.887712406522297</v>
      </c>
      <c r="AV128" s="26">
        <f t="shared" si="95"/>
        <v>1.3114853545114805E-11</v>
      </c>
      <c r="AW128" s="26">
        <f t="shared" si="96"/>
        <v>9.956865312157579E-5</v>
      </c>
      <c r="AX128" s="27">
        <f t="shared" si="97"/>
        <v>-1.3114853545134605E-11</v>
      </c>
      <c r="AY128" s="26">
        <f t="shared" si="98"/>
        <v>-9.956865312157579E-5</v>
      </c>
      <c r="AZ128" s="28">
        <f t="shared" si="105"/>
        <v>-1.98006359129881E-23</v>
      </c>
      <c r="BA128" s="29">
        <f t="shared" si="106"/>
        <v>0</v>
      </c>
      <c r="BB128" s="5">
        <f t="shared" si="79"/>
        <v>19.252686768898506</v>
      </c>
      <c r="BC128" s="5">
        <f t="shared" si="80"/>
        <v>-66.355003942061728</v>
      </c>
      <c r="BD128" s="5">
        <f t="shared" si="107"/>
        <v>113.64499605793827</v>
      </c>
      <c r="BE128" s="31"/>
      <c r="BF128" s="40">
        <f t="shared" si="108"/>
        <v>19</v>
      </c>
      <c r="BG128" s="40">
        <f t="shared" si="109"/>
        <v>-66</v>
      </c>
      <c r="BH128" s="40">
        <f t="shared" si="110"/>
        <v>114</v>
      </c>
      <c r="BL128" s="26">
        <f t="shared" si="73"/>
        <v>-8.2844558852688686E-7</v>
      </c>
      <c r="BM128" s="26">
        <f t="shared" si="74"/>
        <v>-2.5024330342805177E-2</v>
      </c>
      <c r="BO128" s="238" t="str">
        <f t="shared" si="81"/>
        <v>1737.80082874938i</v>
      </c>
      <c r="BP128" s="238" t="str">
        <f t="shared" si="82"/>
        <v>0.999940481146829-0.00771871277973577i</v>
      </c>
      <c r="BQ128" s="238">
        <f t="shared" si="83"/>
        <v>-2.5822022651596438E-4</v>
      </c>
      <c r="BR128" s="238">
        <f t="shared" si="84"/>
        <v>-0.44226720519662849</v>
      </c>
    </row>
    <row r="129" spans="1:70" x14ac:dyDescent="0.35">
      <c r="A129" s="239"/>
      <c r="B129" s="240"/>
      <c r="C129" s="48"/>
      <c r="V129" s="24">
        <v>2.25</v>
      </c>
      <c r="W129" s="30">
        <f t="shared" si="99"/>
        <v>1778.2794100389242</v>
      </c>
      <c r="X129" s="25">
        <f t="shared" si="75"/>
        <v>26.994438391274116</v>
      </c>
      <c r="Y129" s="26">
        <f t="shared" si="85"/>
        <v>-0.72856690052233508</v>
      </c>
      <c r="Z129" s="26">
        <f t="shared" si="86"/>
        <v>-23.1407568455598</v>
      </c>
      <c r="AA129" s="26">
        <f t="shared" si="87"/>
        <v>2.0160259615320959E-4</v>
      </c>
      <c r="AB129" s="26">
        <f t="shared" si="88"/>
        <v>-0.39037037958644738</v>
      </c>
      <c r="AC129" s="26">
        <f t="shared" si="100"/>
        <v>1.7566654144667391E-7</v>
      </c>
      <c r="AD129" s="26">
        <f t="shared" si="89"/>
        <v>1.1523250421685333E-2</v>
      </c>
      <c r="AE129" s="26">
        <f t="shared" si="101"/>
        <v>26.266073269014477</v>
      </c>
      <c r="AF129" s="26">
        <f t="shared" si="102"/>
        <v>-23.519603974724561</v>
      </c>
      <c r="AG129" s="26">
        <f t="shared" si="68"/>
        <v>64.334182199278899</v>
      </c>
      <c r="AH129" s="26">
        <f t="shared" si="90"/>
        <v>-74.986318826782124</v>
      </c>
      <c r="AI129" s="26">
        <f t="shared" si="91"/>
        <v>-89.98979514840417</v>
      </c>
      <c r="AJ129" s="26">
        <f t="shared" si="103"/>
        <v>3.5187689514240321</v>
      </c>
      <c r="AK129" s="26">
        <f t="shared" si="92"/>
        <v>48.171647582267155</v>
      </c>
      <c r="AL129" s="27">
        <f t="shared" si="93"/>
        <v>-1.3554305798304118E-4</v>
      </c>
      <c r="AM129" s="26">
        <f t="shared" si="94"/>
        <v>-0.3200869638175135</v>
      </c>
      <c r="AN129" s="26">
        <f t="shared" si="69"/>
        <v>-5.4281840062157179E-6</v>
      </c>
      <c r="AO129" s="26">
        <f t="shared" si="70"/>
        <v>-6.4055689755590672E-2</v>
      </c>
      <c r="AP129" s="26">
        <f t="shared" si="76"/>
        <v>-7.1335086473211815</v>
      </c>
      <c r="AQ129" s="26">
        <f t="shared" si="77"/>
        <v>-42.202290219710122</v>
      </c>
      <c r="AR129" s="25">
        <f t="shared" si="71"/>
        <v>18.562359853877492</v>
      </c>
      <c r="AS129" s="25">
        <f t="shared" si="72"/>
        <v>-26.547178687726607</v>
      </c>
      <c r="AT129" s="56">
        <f t="shared" si="78"/>
        <v>19.132564621693295</v>
      </c>
      <c r="AU129" s="57">
        <f t="shared" si="104"/>
        <v>-65.721894194434682</v>
      </c>
      <c r="AV129" s="26">
        <f t="shared" si="95"/>
        <v>1.3733951778641057E-11</v>
      </c>
      <c r="AW129" s="26">
        <f t="shared" si="96"/>
        <v>1.0188790499013692E-4</v>
      </c>
      <c r="AX129" s="27">
        <f t="shared" si="97"/>
        <v>-1.3733951778662773E-11</v>
      </c>
      <c r="AY129" s="26">
        <f t="shared" si="98"/>
        <v>-1.0188790499013692E-4</v>
      </c>
      <c r="AZ129" s="28">
        <f t="shared" si="105"/>
        <v>-2.1716722253784762E-23</v>
      </c>
      <c r="BA129" s="29">
        <f t="shared" si="106"/>
        <v>0</v>
      </c>
      <c r="BB129" s="5">
        <f t="shared" si="79"/>
        <v>19.132293364812242</v>
      </c>
      <c r="BC129" s="5">
        <f t="shared" si="80"/>
        <v>-66.200069925766272</v>
      </c>
      <c r="BD129" s="5">
        <f t="shared" si="107"/>
        <v>113.79993007423373</v>
      </c>
      <c r="BE129" s="41"/>
      <c r="BF129" s="40">
        <f t="shared" si="108"/>
        <v>19</v>
      </c>
      <c r="BG129" s="40">
        <f t="shared" si="109"/>
        <v>-66</v>
      </c>
      <c r="BH129" s="40">
        <f t="shared" si="110"/>
        <v>114</v>
      </c>
      <c r="BL129" s="26">
        <f t="shared" si="73"/>
        <v>-8.6748902243592841E-7</v>
      </c>
      <c r="BM129" s="26">
        <f t="shared" si="74"/>
        <v>-2.5607221799574167E-2</v>
      </c>
      <c r="BO129" s="238" t="str">
        <f t="shared" si="81"/>
        <v>1778.27941003892i</v>
      </c>
      <c r="BP129" s="238" t="str">
        <f t="shared" si="82"/>
        <v>0.999937676284333-0.0078984825649265i</v>
      </c>
      <c r="BQ129" s="238">
        <f t="shared" si="83"/>
        <v>-2.7038939203234398E-4</v>
      </c>
      <c r="BR129" s="238">
        <f t="shared" si="84"/>
        <v>-0.45256850953201105</v>
      </c>
    </row>
    <row r="130" spans="1:70" x14ac:dyDescent="0.35">
      <c r="A130" s="48"/>
      <c r="B130" s="48"/>
      <c r="C130" s="48"/>
      <c r="V130" s="24">
        <v>2.2599999999999998</v>
      </c>
      <c r="W130" s="32">
        <f t="shared" si="99"/>
        <v>1819.700858609983</v>
      </c>
      <c r="X130" s="25">
        <f t="shared" si="75"/>
        <v>26.994438391274116</v>
      </c>
      <c r="Y130" s="26">
        <f t="shared" si="85"/>
        <v>-0.76006312767441431</v>
      </c>
      <c r="Z130" s="26">
        <f t="shared" si="86"/>
        <v>-23.621300462851757</v>
      </c>
      <c r="AA130" s="26">
        <f t="shared" si="87"/>
        <v>2.1110360287724203E-4</v>
      </c>
      <c r="AB130" s="26">
        <f t="shared" si="88"/>
        <v>-0.3994629825227603</v>
      </c>
      <c r="AC130" s="26">
        <f t="shared" si="100"/>
        <v>1.8394544879670239E-7</v>
      </c>
      <c r="AD130" s="26">
        <f t="shared" si="89"/>
        <v>1.1791661397314064E-2</v>
      </c>
      <c r="AE130" s="26">
        <f t="shared" si="101"/>
        <v>26.234586551148027</v>
      </c>
      <c r="AF130" s="26">
        <f t="shared" si="102"/>
        <v>-24.008971783977202</v>
      </c>
      <c r="AG130" s="26">
        <f t="shared" si="68"/>
        <v>64.334182199278899</v>
      </c>
      <c r="AH130" s="26">
        <f t="shared" si="90"/>
        <v>-75.186318820581477</v>
      </c>
      <c r="AI130" s="26">
        <f t="shared" si="91"/>
        <v>-89.990027439181461</v>
      </c>
      <c r="AJ130" s="26">
        <f t="shared" si="103"/>
        <v>3.6309527009063376</v>
      </c>
      <c r="AK130" s="26">
        <f t="shared" si="92"/>
        <v>48.826360865458341</v>
      </c>
      <c r="AL130" s="27">
        <f t="shared" si="93"/>
        <v>-1.4193090112398928E-4</v>
      </c>
      <c r="AM130" s="26">
        <f t="shared" si="94"/>
        <v>-0.32754258640491812</v>
      </c>
      <c r="AN130" s="26">
        <f t="shared" si="69"/>
        <v>-5.6840062688072186E-6</v>
      </c>
      <c r="AO130" s="26">
        <f t="shared" si="70"/>
        <v>-6.5547737155570385E-2</v>
      </c>
      <c r="AP130" s="26">
        <f t="shared" si="76"/>
        <v>-7.2213315353036327</v>
      </c>
      <c r="AQ130" s="26">
        <f t="shared" si="77"/>
        <v>-41.556756897283606</v>
      </c>
      <c r="AR130" s="25">
        <f t="shared" si="71"/>
        <v>18.562359853877492</v>
      </c>
      <c r="AS130" s="25">
        <f t="shared" si="72"/>
        <v>-26.547178687726607</v>
      </c>
      <c r="AT130" s="56">
        <f t="shared" si="78"/>
        <v>19.013255015844393</v>
      </c>
      <c r="AU130" s="57">
        <f t="shared" si="104"/>
        <v>-65.565728681260808</v>
      </c>
      <c r="AV130" s="26">
        <f t="shared" si="95"/>
        <v>1.4380051181230715E-11</v>
      </c>
      <c r="AW130" s="26">
        <f t="shared" si="96"/>
        <v>1.042611791745691E-4</v>
      </c>
      <c r="AX130" s="27">
        <f t="shared" si="97"/>
        <v>-1.438005118125452E-11</v>
      </c>
      <c r="AY130" s="26">
        <f t="shared" si="98"/>
        <v>-1.042611791745691E-4</v>
      </c>
      <c r="AZ130" s="28">
        <f t="shared" si="105"/>
        <v>-2.3805676417907935E-23</v>
      </c>
      <c r="BA130" s="29">
        <f t="shared" si="106"/>
        <v>0</v>
      </c>
      <c r="BB130" s="5">
        <f t="shared" si="79"/>
        <v>19.012970975435763</v>
      </c>
      <c r="BC130" s="5">
        <f t="shared" si="80"/>
        <v>-66.055042103669351</v>
      </c>
      <c r="BD130" s="5">
        <f t="shared" si="107"/>
        <v>113.94495789633065</v>
      </c>
      <c r="BE130" s="31"/>
      <c r="BF130" s="40">
        <f t="shared" si="108"/>
        <v>19</v>
      </c>
      <c r="BG130" s="40">
        <f t="shared" si="109"/>
        <v>-66</v>
      </c>
      <c r="BH130" s="40">
        <f t="shared" si="110"/>
        <v>114</v>
      </c>
      <c r="BL130" s="26">
        <f t="shared" si="73"/>
        <v>-9.0837251405982751E-7</v>
      </c>
      <c r="BM130" s="26">
        <f t="shared" si="74"/>
        <v>-2.6203690537057983E-2</v>
      </c>
      <c r="BO130" s="238" t="str">
        <f t="shared" si="81"/>
        <v>1819.70085860998i</v>
      </c>
      <c r="BP130" s="238" t="str">
        <f t="shared" si="82"/>
        <v>0.999934739249586-0.00808243814360642i</v>
      </c>
      <c r="BQ130" s="238">
        <f t="shared" si="83"/>
        <v>-2.8313203611770855E-4</v>
      </c>
      <c r="BR130" s="238">
        <f t="shared" si="84"/>
        <v>-0.46310973187148397</v>
      </c>
    </row>
    <row r="131" spans="1:70" x14ac:dyDescent="0.35">
      <c r="A131" s="48"/>
      <c r="B131" s="48"/>
      <c r="C131" s="48"/>
      <c r="V131" s="24">
        <v>2.27</v>
      </c>
      <c r="W131" s="30">
        <f t="shared" si="99"/>
        <v>1862.0871366628685</v>
      </c>
      <c r="X131" s="25">
        <f t="shared" si="75"/>
        <v>26.994438391274116</v>
      </c>
      <c r="Y131" s="26">
        <f t="shared" si="85"/>
        <v>-0.79280072227161291</v>
      </c>
      <c r="Z131" s="26">
        <f t="shared" si="86"/>
        <v>-24.1094144849015</v>
      </c>
      <c r="AA131" s="26">
        <f t="shared" si="87"/>
        <v>2.210523559742531E-4</v>
      </c>
      <c r="AB131" s="26">
        <f t="shared" si="88"/>
        <v>-0.40876735855620144</v>
      </c>
      <c r="AC131" s="26">
        <f t="shared" si="100"/>
        <v>1.9261453073778346E-7</v>
      </c>
      <c r="AD131" s="26">
        <f t="shared" si="89"/>
        <v>1.2066324467190324E-2</v>
      </c>
      <c r="AE131" s="26">
        <f t="shared" si="101"/>
        <v>26.201858913973009</v>
      </c>
      <c r="AF131" s="26">
        <f t="shared" si="102"/>
        <v>-24.506115518990509</v>
      </c>
      <c r="AG131" s="26">
        <f t="shared" si="68"/>
        <v>64.334182199278899</v>
      </c>
      <c r="AH131" s="26">
        <f t="shared" si="90"/>
        <v>-75.38631881465993</v>
      </c>
      <c r="AI131" s="26">
        <f t="shared" si="91"/>
        <v>-89.990254442375445</v>
      </c>
      <c r="AJ131" s="26">
        <f t="shared" si="103"/>
        <v>3.7453980126320152</v>
      </c>
      <c r="AK131" s="26">
        <f t="shared" si="92"/>
        <v>49.479069926021396</v>
      </c>
      <c r="AL131" s="27">
        <f t="shared" si="93"/>
        <v>-1.4861978396570283E-4</v>
      </c>
      <c r="AM131" s="26">
        <f t="shared" si="94"/>
        <v>-0.33517186126672788</v>
      </c>
      <c r="AN131" s="26">
        <f t="shared" si="69"/>
        <v>-5.9518850484441431E-6</v>
      </c>
      <c r="AO131" s="26">
        <f t="shared" si="70"/>
        <v>-6.7074538712072682E-2</v>
      </c>
      <c r="AP131" s="26">
        <f t="shared" si="76"/>
        <v>-7.3068931744180299</v>
      </c>
      <c r="AQ131" s="26">
        <f t="shared" si="77"/>
        <v>-40.91343091633285</v>
      </c>
      <c r="AR131" s="25">
        <f t="shared" si="71"/>
        <v>18.562359853877492</v>
      </c>
      <c r="AS131" s="25">
        <f t="shared" si="72"/>
        <v>-26.547178687726607</v>
      </c>
      <c r="AT131" s="56">
        <f t="shared" si="78"/>
        <v>18.89496573955498</v>
      </c>
      <c r="AU131" s="57">
        <f t="shared" si="104"/>
        <v>-65.419546435323355</v>
      </c>
      <c r="AV131" s="26">
        <f t="shared" si="95"/>
        <v>1.5058937717683078E-11</v>
      </c>
      <c r="AW131" s="26">
        <f t="shared" si="96"/>
        <v>1.066897340162592E-4</v>
      </c>
      <c r="AX131" s="27">
        <f t="shared" si="97"/>
        <v>-1.5058937717709186E-11</v>
      </c>
      <c r="AY131" s="26">
        <f t="shared" si="98"/>
        <v>-1.066897340162592E-4</v>
      </c>
      <c r="AZ131" s="28">
        <f t="shared" si="105"/>
        <v>-2.6107888083704936E-23</v>
      </c>
      <c r="BA131" s="29">
        <f t="shared" si="106"/>
        <v>0</v>
      </c>
      <c r="BB131" s="5">
        <f t="shared" si="79"/>
        <v>18.894668313189747</v>
      </c>
      <c r="BC131" s="5">
        <f t="shared" si="80"/>
        <v>-65.920256946597419</v>
      </c>
      <c r="BD131" s="5">
        <f t="shared" si="107"/>
        <v>114.07974305340258</v>
      </c>
      <c r="BE131" s="41"/>
      <c r="BF131" s="40">
        <f t="shared" si="108"/>
        <v>19</v>
      </c>
      <c r="BG131" s="40">
        <f t="shared" si="109"/>
        <v>-66</v>
      </c>
      <c r="BH131" s="40">
        <f t="shared" si="110"/>
        <v>114</v>
      </c>
      <c r="BL131" s="26">
        <f t="shared" si="73"/>
        <v>-9.5118278829611332E-7</v>
      </c>
      <c r="BM131" s="26">
        <f t="shared" si="74"/>
        <v>-2.6814052810359083E-2</v>
      </c>
      <c r="BO131" s="238" t="str">
        <f t="shared" si="81"/>
        <v>1862.08713666287i</v>
      </c>
      <c r="BP131" s="238" t="str">
        <f t="shared" si="82"/>
        <v>0.999931663815128-0.00827067690225185i</v>
      </c>
      <c r="BQ131" s="238">
        <f t="shared" si="83"/>
        <v>-2.9647518244628923E-4</v>
      </c>
      <c r="BR131" s="238">
        <f t="shared" si="84"/>
        <v>-0.47389645846369549</v>
      </c>
    </row>
    <row r="132" spans="1:70" x14ac:dyDescent="0.35">
      <c r="A132" s="48"/>
      <c r="B132" s="48"/>
      <c r="C132" s="48"/>
      <c r="V132" s="24">
        <v>2.2799999999999998</v>
      </c>
      <c r="W132" s="32">
        <f t="shared" si="99"/>
        <v>1905.460717963248</v>
      </c>
      <c r="X132" s="25">
        <f t="shared" si="75"/>
        <v>26.994438391274116</v>
      </c>
      <c r="Y132" s="26">
        <f t="shared" si="85"/>
        <v>-0.82681873224372859</v>
      </c>
      <c r="Z132" s="26">
        <f t="shared" si="86"/>
        <v>-24.605074250608833</v>
      </c>
      <c r="AA132" s="26">
        <f t="shared" si="87"/>
        <v>2.3146995493252473E-4</v>
      </c>
      <c r="AB132" s="26">
        <f t="shared" si="88"/>
        <v>-0.41828843902603574</v>
      </c>
      <c r="AC132" s="26">
        <f t="shared" si="100"/>
        <v>2.0169217506445418E-7</v>
      </c>
      <c r="AD132" s="26">
        <f t="shared" si="89"/>
        <v>1.2347385261258809E-2</v>
      </c>
      <c r="AE132" s="26">
        <f t="shared" si="101"/>
        <v>26.167851330677493</v>
      </c>
      <c r="AF132" s="26">
        <f t="shared" si="102"/>
        <v>-25.011015304373611</v>
      </c>
      <c r="AG132" s="26">
        <f t="shared" ref="AG132:AG195" si="111">DC_gain_comp</f>
        <v>64.334182199278899</v>
      </c>
      <c r="AH132" s="26">
        <f t="shared" si="90"/>
        <v>-75.586318809004879</v>
      </c>
      <c r="AI132" s="26">
        <f t="shared" si="91"/>
        <v>-89.990476278346193</v>
      </c>
      <c r="AJ132" s="26">
        <f t="shared" si="103"/>
        <v>3.8620898957912635</v>
      </c>
      <c r="AK132" s="26">
        <f t="shared" si="92"/>
        <v>50.129443242224667</v>
      </c>
      <c r="AL132" s="27">
        <f t="shared" si="93"/>
        <v>-1.5562389310250376E-4</v>
      </c>
      <c r="AM132" s="26">
        <f t="shared" si="94"/>
        <v>-0.34297883246267008</v>
      </c>
      <c r="AN132" s="26">
        <f t="shared" ref="AN132:AN195" si="112">20*LOG(1/SQRT((W132/fp3p)^2+1))</f>
        <v>-6.2323885486438384E-6</v>
      </c>
      <c r="AO132" s="26">
        <f t="shared" ref="AO132:AO195" si="113">-180/PI()*ATAN(W132/fp3p)</f>
        <v>-6.8636903946813779E-2</v>
      </c>
      <c r="AP132" s="26">
        <f t="shared" si="76"/>
        <v>-7.3902085702163678</v>
      </c>
      <c r="AQ132" s="26">
        <f t="shared" si="77"/>
        <v>-40.272648772531007</v>
      </c>
      <c r="AR132" s="25">
        <f t="shared" ref="AR132:AR195" si="114">-20*LOG(GmPS*Rsns)</f>
        <v>18.562359853877492</v>
      </c>
      <c r="AS132" s="25">
        <f t="shared" ref="AS132:AS195" si="115">20*LOG(Vref/Vout)</f>
        <v>-26.547178687726607</v>
      </c>
      <c r="AT132" s="56">
        <f t="shared" si="78"/>
        <v>18.777642760461127</v>
      </c>
      <c r="AU132" s="57">
        <f t="shared" si="104"/>
        <v>-65.283664076904614</v>
      </c>
      <c r="AV132" s="26">
        <f t="shared" si="95"/>
        <v>1.5768682733065039E-11</v>
      </c>
      <c r="AW132" s="26">
        <f t="shared" si="96"/>
        <v>1.0917485716712968E-4</v>
      </c>
      <c r="AX132" s="27">
        <f t="shared" si="97"/>
        <v>-1.5768682733093664E-11</v>
      </c>
      <c r="AY132" s="26">
        <f t="shared" si="98"/>
        <v>-1.0917485716712968E-4</v>
      </c>
      <c r="AZ132" s="28">
        <f t="shared" si="105"/>
        <v>-2.8624972838309657E-23</v>
      </c>
      <c r="BA132" s="29">
        <f t="shared" si="106"/>
        <v>0</v>
      </c>
      <c r="BB132" s="5">
        <f t="shared" si="79"/>
        <v>18.777331317322538</v>
      </c>
      <c r="BC132" s="5">
        <f t="shared" si="80"/>
        <v>-65.796037114669005</v>
      </c>
      <c r="BD132" s="5">
        <f t="shared" si="107"/>
        <v>114.20396288533099</v>
      </c>
      <c r="BE132" s="31"/>
      <c r="BF132" s="40">
        <f t="shared" si="108"/>
        <v>19</v>
      </c>
      <c r="BG132" s="40">
        <f t="shared" si="109"/>
        <v>-66</v>
      </c>
      <c r="BH132" s="40">
        <f t="shared" si="110"/>
        <v>114</v>
      </c>
      <c r="BL132" s="26">
        <f t="shared" ref="BL132:BL195" si="116">20*LOG(1/SQRT((W132/fp_comp2p)^2+1))</f>
        <v>-9.9601064722226552E-7</v>
      </c>
      <c r="BM132" s="26">
        <f t="shared" ref="BM132:BM195" si="117">-180/PI()*ATAN(W132/fp_comp2p)</f>
        <v>-2.7438632241079355E-2</v>
      </c>
      <c r="BO132" s="238" t="str">
        <f t="shared" si="81"/>
        <v>1905.46071796325i</v>
      </c>
      <c r="BP132" s="238" t="str">
        <f t="shared" si="82"/>
        <v>0.999928443460165-0.00846329848766902i</v>
      </c>
      <c r="BQ132" s="238">
        <f t="shared" si="83"/>
        <v>-3.1044712793990438E-4</v>
      </c>
      <c r="BR132" s="238">
        <f t="shared" si="84"/>
        <v>-0.48493440552330747</v>
      </c>
    </row>
    <row r="133" spans="1:70" x14ac:dyDescent="0.35">
      <c r="A133" s="48"/>
      <c r="B133" s="48"/>
      <c r="C133" s="48"/>
      <c r="V133" s="24">
        <v>2.29</v>
      </c>
      <c r="W133" s="30">
        <f t="shared" si="99"/>
        <v>1949.8445997580459</v>
      </c>
      <c r="X133" s="25">
        <f t="shared" ref="X133:X196" si="118">DC_gain_power</f>
        <v>26.994438391274116</v>
      </c>
      <c r="Y133" s="26">
        <f t="shared" si="85"/>
        <v>-0.86215665520710627</v>
      </c>
      <c r="Z133" s="26">
        <f t="shared" si="86"/>
        <v>-25.108245752541553</v>
      </c>
      <c r="AA133" s="26">
        <f t="shared" si="87"/>
        <v>2.4237849342322157E-4</v>
      </c>
      <c r="AB133" s="26">
        <f t="shared" si="88"/>
        <v>-0.42803127003063612</v>
      </c>
      <c r="AC133" s="26">
        <f t="shared" si="100"/>
        <v>2.1119763360850776E-7</v>
      </c>
      <c r="AD133" s="26">
        <f t="shared" si="89"/>
        <v>1.2634992801618682E-2</v>
      </c>
      <c r="AE133" s="26">
        <f t="shared" si="101"/>
        <v>26.132524325758066</v>
      </c>
      <c r="AF133" s="26">
        <f t="shared" si="102"/>
        <v>-25.523642029770571</v>
      </c>
      <c r="AG133" s="26">
        <f t="shared" si="111"/>
        <v>64.334182199278899</v>
      </c>
      <c r="AH133" s="26">
        <f t="shared" si="90"/>
        <v>-75.786318803604345</v>
      </c>
      <c r="AI133" s="26">
        <f t="shared" si="91"/>
        <v>-89.990693064714009</v>
      </c>
      <c r="AJ133" s="26">
        <f t="shared" si="103"/>
        <v>3.981011151840562</v>
      </c>
      <c r="AK133" s="26">
        <f t="shared" si="92"/>
        <v>50.777155299204686</v>
      </c>
      <c r="AL133" s="27">
        <f t="shared" si="93"/>
        <v>-1.6295808362751582E-4</v>
      </c>
      <c r="AM133" s="26">
        <f t="shared" si="94"/>
        <v>-0.35096763819198645</v>
      </c>
      <c r="AN133" s="26">
        <f t="shared" si="112"/>
        <v>-6.5261117495513645E-6</v>
      </c>
      <c r="AO133" s="26">
        <f t="shared" si="113"/>
        <v>-7.0235661237222441E-2</v>
      </c>
      <c r="AP133" s="26">
        <f t="shared" ref="AP133:AP196" si="119">AG133+AH133+AJ133+AL133+AN133</f>
        <v>-7.4712949366802608</v>
      </c>
      <c r="AQ133" s="26">
        <f t="shared" ref="AQ133:AQ196" si="120">AI133+AK133+AM133+AO133</f>
        <v>-39.634741064938531</v>
      </c>
      <c r="AR133" s="25">
        <f t="shared" si="114"/>
        <v>18.562359853877492</v>
      </c>
      <c r="AS133" s="25">
        <f t="shared" si="115"/>
        <v>-26.547178687726607</v>
      </c>
      <c r="AT133" s="56">
        <f t="shared" ref="AT133:AT196" si="121">AE133+AP133</f>
        <v>18.661229389077803</v>
      </c>
      <c r="AU133" s="57">
        <f t="shared" si="104"/>
        <v>-65.158383094709109</v>
      </c>
      <c r="AV133" s="26">
        <f t="shared" si="95"/>
        <v>1.6511214882309689E-11</v>
      </c>
      <c r="AW133" s="26">
        <f t="shared" si="96"/>
        <v>1.1171786627236965E-4</v>
      </c>
      <c r="AX133" s="27">
        <f t="shared" si="97"/>
        <v>-1.6511214882341074E-11</v>
      </c>
      <c r="AY133" s="26">
        <f t="shared" si="98"/>
        <v>-1.1171786627236965E-4</v>
      </c>
      <c r="AZ133" s="28">
        <f t="shared" si="105"/>
        <v>-3.1384395662998273E-23</v>
      </c>
      <c r="BA133" s="29">
        <f t="shared" si="106"/>
        <v>0</v>
      </c>
      <c r="BB133" s="5">
        <f t="shared" ref="BB133:BB196" si="122">AT133+AZ133+BL133+BQ133</f>
        <v>18.660903268623859</v>
      </c>
      <c r="BC133" s="5">
        <f t="shared" ref="BC133:BC196" si="123">AU133+BA133+BM133+BR133</f>
        <v>-65.68269027694528</v>
      </c>
      <c r="BD133" s="5">
        <f t="shared" si="107"/>
        <v>114.31730972305472</v>
      </c>
      <c r="BE133" s="41"/>
      <c r="BF133" s="40">
        <f t="shared" si="108"/>
        <v>19</v>
      </c>
      <c r="BG133" s="40">
        <f t="shared" si="109"/>
        <v>-66</v>
      </c>
      <c r="BH133" s="40">
        <f t="shared" si="110"/>
        <v>114</v>
      </c>
      <c r="BL133" s="26">
        <f t="shared" si="116"/>
        <v>-1.0429511764621233E-6</v>
      </c>
      <c r="BM133" s="26">
        <f t="shared" si="117"/>
        <v>-2.807775998890618E-2</v>
      </c>
      <c r="BO133" s="238" t="str">
        <f t="shared" ref="BO133:BO196" si="124">COMPLEX(0,W133)</f>
        <v>1949.84459975805i</v>
      </c>
      <c r="BP133" s="238" t="str">
        <f t="shared" ref="BP133:BP196" si="125">IMDIV(1,IMSUM(1,IMPRODUCT($BO$1,BO133),IMPRODUCT(IMPOWER(BO133,2),$BN$1)))</f>
        <v>0.999925071356756-0.00866040485906554i</v>
      </c>
      <c r="BQ133" s="238">
        <f t="shared" ref="BQ133:BQ196" si="126">20*LOG(IMABS(BP133))</f>
        <v>-3.2507750276865923E-4</v>
      </c>
      <c r="BR133" s="238">
        <f t="shared" ref="BR133:BR196" si="127">IMARGUMENT(BP133)*180/PI()</f>
        <v>-0.49622942224726374</v>
      </c>
    </row>
    <row r="134" spans="1:70" x14ac:dyDescent="0.35">
      <c r="A134" s="48"/>
      <c r="B134" s="48"/>
      <c r="V134" s="24">
        <v>2.2999999999999998</v>
      </c>
      <c r="W134" s="32">
        <f t="shared" si="99"/>
        <v>1995.2623149688802</v>
      </c>
      <c r="X134" s="25">
        <f t="shared" si="118"/>
        <v>26.994438391274116</v>
      </c>
      <c r="Y134" s="26">
        <f t="shared" ref="Y134:Y197" si="128">20*LOG(1/SQRT((W134/fp)^2+1))</f>
        <v>-0.89885438032290532</v>
      </c>
      <c r="Z134" s="26">
        <f t="shared" ref="Z134:Z197" si="129">-180/PI()*ATAN(W134/fp)</f>
        <v>-25.618885269476536</v>
      </c>
      <c r="AA134" s="26">
        <f t="shared" ref="AA134:AA197" si="130">20*LOG(SQRT((W134/fzRHP)^2+1))</f>
        <v>2.5380110612593991E-4</v>
      </c>
      <c r="AB134" s="26">
        <f t="shared" ref="AB134:AB197" si="131">-180/PI()*ATAN(W134/fzRHP)</f>
        <v>-0.43800101509294714</v>
      </c>
      <c r="AC134" s="26">
        <f t="shared" si="100"/>
        <v>2.211510723840068E-7</v>
      </c>
      <c r="AD134" s="26">
        <f t="shared" ref="AD134:AD197" si="132">180/PI()*ATAN(W134/fzESR)</f>
        <v>1.2929299581536772E-2</v>
      </c>
      <c r="AE134" s="26">
        <f t="shared" si="101"/>
        <v>26.095838033208409</v>
      </c>
      <c r="AF134" s="26">
        <f t="shared" si="102"/>
        <v>-26.043956984987947</v>
      </c>
      <c r="AG134" s="26">
        <f t="shared" si="111"/>
        <v>64.334182199278899</v>
      </c>
      <c r="AH134" s="26">
        <f t="shared" ref="AH134:AH197" si="133">20*LOG(1/SQRT((W134/fp_comp1)^2+1))</f>
        <v>-75.986318798446874</v>
      </c>
      <c r="AI134" s="26">
        <f t="shared" ref="AI134:AI197" si="134">-180/PI()*ATAN(W134/fp_comp1)</f>
        <v>-89.990904916421911</v>
      </c>
      <c r="AJ134" s="26">
        <f t="shared" si="103"/>
        <v>4.1021424443134569</v>
      </c>
      <c r="AK134" s="26">
        <f t="shared" ref="AK134:AK197" si="135">180/PI()*ATAN(W134/fz_comp)</f>
        <v>51.421887362976832</v>
      </c>
      <c r="AL134" s="27">
        <f t="shared" ref="AL134:AL197" si="136">20*LOG(1/SQRT((W134/fp_comp2)^2+1))</f>
        <v>-1.7063791062775849E-4</v>
      </c>
      <c r="AM134" s="26">
        <f t="shared" ref="AM134:AM197" si="137">-180/PI()*ATAN(W134/fp_comp2)</f>
        <v>-0.35914251298202293</v>
      </c>
      <c r="AN134" s="26">
        <f t="shared" si="112"/>
        <v>-6.8336776799016161E-6</v>
      </c>
      <c r="AO134" s="26">
        <f t="shared" si="113"/>
        <v>-7.1871658255611925E-2</v>
      </c>
      <c r="AP134" s="26">
        <f t="shared" si="119"/>
        <v>-7.5501716264428254</v>
      </c>
      <c r="AQ134" s="26">
        <f t="shared" si="120"/>
        <v>-39.000031724682714</v>
      </c>
      <c r="AR134" s="25">
        <f t="shared" si="114"/>
        <v>18.562359853877492</v>
      </c>
      <c r="AS134" s="25">
        <f t="shared" si="115"/>
        <v>-26.547178687726607</v>
      </c>
      <c r="AT134" s="56">
        <f t="shared" si="121"/>
        <v>18.545666406765584</v>
      </c>
      <c r="AU134" s="57">
        <f t="shared" si="104"/>
        <v>-65.043988709670657</v>
      </c>
      <c r="AV134" s="26">
        <f t="shared" ref="AV134:AV197" si="138">20*LOG(SQRT((W134/fz_ff)^2+1))</f>
        <v>1.7288462820350127E-11</v>
      </c>
      <c r="AW134" s="26">
        <f t="shared" ref="AW134:AW197" si="139">180/PI()*ATAN(W134/fz_ff)</f>
        <v>1.1432010966906748E-4</v>
      </c>
      <c r="AX134" s="27">
        <f t="shared" ref="AX134:AX197" si="140">20*LOG(1/SQRT((W134/fp_ff)^2+1))</f>
        <v>-1.7288462820384539E-11</v>
      </c>
      <c r="AY134" s="26">
        <f t="shared" ref="AY134:AY197" si="141">-180/PI()*ATAN(W134/fp_ff)</f>
        <v>-1.1432010966906748E-4</v>
      </c>
      <c r="AZ134" s="28">
        <f t="shared" si="105"/>
        <v>-3.4412005951913065E-23</v>
      </c>
      <c r="BA134" s="29">
        <f t="shared" si="106"/>
        <v>0</v>
      </c>
      <c r="BB134" s="5">
        <f t="shared" si="122"/>
        <v>18.54532491732855</v>
      </c>
      <c r="BC134" s="5">
        <f t="shared" si="123"/>
        <v>-65.58050797849836</v>
      </c>
      <c r="BD134" s="5">
        <f t="shared" si="107"/>
        <v>114.41949202150164</v>
      </c>
      <c r="BE134" s="31"/>
      <c r="BF134" s="40">
        <f t="shared" si="108"/>
        <v>19</v>
      </c>
      <c r="BG134" s="40">
        <f t="shared" si="109"/>
        <v>-66</v>
      </c>
      <c r="BH134" s="40">
        <f t="shared" si="110"/>
        <v>114</v>
      </c>
      <c r="BL134" s="26">
        <f t="shared" si="116"/>
        <v>-1.0921039448020345E-6</v>
      </c>
      <c r="BM134" s="26">
        <f t="shared" si="117"/>
        <v>-2.8731774927194725E-2</v>
      </c>
      <c r="BO134" s="238" t="str">
        <f t="shared" si="124"/>
        <v>1995.26231496888i</v>
      </c>
      <c r="BP134" s="238" t="str">
        <f t="shared" si="125"/>
        <v>0.999921540355361-0.00886210034129315i</v>
      </c>
      <c r="BQ134" s="238">
        <f t="shared" si="126"/>
        <v>-3.4039733308956763E-4</v>
      </c>
      <c r="BR134" s="238">
        <f t="shared" si="127"/>
        <v>-0.50778749390050182</v>
      </c>
    </row>
    <row r="135" spans="1:70" x14ac:dyDescent="0.35">
      <c r="A135" s="48"/>
      <c r="B135" s="48"/>
      <c r="V135" s="24">
        <v>2.31</v>
      </c>
      <c r="W135" s="30">
        <f t="shared" ref="W135:W198" si="142">10*10^V135</f>
        <v>2041.7379446695315</v>
      </c>
      <c r="X135" s="25">
        <f t="shared" si="118"/>
        <v>26.994438391274116</v>
      </c>
      <c r="Y135" s="26">
        <f t="shared" si="128"/>
        <v>-0.93695212520798166</v>
      </c>
      <c r="Z135" s="26">
        <f t="shared" si="129"/>
        <v>-26.136939011721498</v>
      </c>
      <c r="AA135" s="26">
        <f t="shared" si="130"/>
        <v>2.6576201777803778E-4</v>
      </c>
      <c r="AB135" s="26">
        <f t="shared" si="131"/>
        <v>-0.44820295788749198</v>
      </c>
      <c r="AC135" s="26">
        <f t="shared" ref="AC135:AC198" si="143">20*LOG(SQRT((W135/fzESR)^2+1))</f>
        <v>2.3157359858843641E-7</v>
      </c>
      <c r="AD135" s="26">
        <f t="shared" si="132"/>
        <v>1.3230461646301254E-2</v>
      </c>
      <c r="AE135" s="26">
        <f t="shared" ref="AE135:AE198" si="144">X135+Y135+AA135+AC135</f>
        <v>26.057752259657512</v>
      </c>
      <c r="AF135" s="26">
        <f t="shared" ref="AF135:AF198" si="145">Z135+AB135+AD135</f>
        <v>-26.571911507962689</v>
      </c>
      <c r="AG135" s="26">
        <f t="shared" si="111"/>
        <v>64.334182199278899</v>
      </c>
      <c r="AH135" s="26">
        <f t="shared" si="133"/>
        <v>-76.186318793521536</v>
      </c>
      <c r="AI135" s="26">
        <f t="shared" si="134"/>
        <v>-89.991111945796419</v>
      </c>
      <c r="AJ135" s="26">
        <f t="shared" ref="AJ135:AJ198" si="146">20*LOG(SQRT((W135/fz_comp)^2+1))</f>
        <v>4.2254623763357229</v>
      </c>
      <c r="AK135" s="26">
        <f t="shared" si="135"/>
        <v>52.063328213100462</v>
      </c>
      <c r="AL135" s="27">
        <f t="shared" si="136"/>
        <v>-1.7867966216805021E-4</v>
      </c>
      <c r="AM135" s="26">
        <f t="shared" si="137"/>
        <v>-0.36750778992749872</v>
      </c>
      <c r="AN135" s="26">
        <f t="shared" si="112"/>
        <v>-7.1557387208055764E-6</v>
      </c>
      <c r="AO135" s="26">
        <f t="shared" si="113"/>
        <v>-7.3545762418579602E-2</v>
      </c>
      <c r="AP135" s="26">
        <f t="shared" si="119"/>
        <v>-7.6268600533078033</v>
      </c>
      <c r="AQ135" s="26">
        <f t="shared" si="120"/>
        <v>-38.368837285042041</v>
      </c>
      <c r="AR135" s="25">
        <f t="shared" si="114"/>
        <v>18.562359853877492</v>
      </c>
      <c r="AS135" s="25">
        <f t="shared" si="115"/>
        <v>-26.547178687726607</v>
      </c>
      <c r="AT135" s="56">
        <f t="shared" si="121"/>
        <v>18.430892206349711</v>
      </c>
      <c r="AU135" s="57">
        <f t="shared" ref="AU135:AU198" si="147">AF135+AQ135</f>
        <v>-64.94074879300473</v>
      </c>
      <c r="AV135" s="26">
        <f t="shared" si="138"/>
        <v>1.8104283857052545E-11</v>
      </c>
      <c r="AW135" s="26">
        <f t="shared" si="139"/>
        <v>1.169829671011168E-4</v>
      </c>
      <c r="AX135" s="27">
        <f t="shared" si="140"/>
        <v>-1.8104283857090279E-11</v>
      </c>
      <c r="AY135" s="26">
        <f t="shared" si="141"/>
        <v>-1.169829671011168E-4</v>
      </c>
      <c r="AZ135" s="28">
        <f t="shared" ref="AZ135:AZ198" si="148">AV135+AX135</f>
        <v>-3.7733653099196317E-23</v>
      </c>
      <c r="BA135" s="29">
        <f t="shared" ref="BA135:BA198" si="149">AW135+AY135</f>
        <v>0</v>
      </c>
      <c r="BB135" s="5">
        <f t="shared" si="122"/>
        <v>18.430534623669651</v>
      </c>
      <c r="BC135" s="5">
        <f t="shared" si="123"/>
        <v>-65.489764561800087</v>
      </c>
      <c r="BD135" s="5">
        <f t="shared" ref="BD135:BD198" si="150">BC135+180</f>
        <v>114.51023543819991</v>
      </c>
      <c r="BE135" s="41"/>
      <c r="BF135" s="40">
        <f t="shared" ref="BF135:BF198" si="151">ROUND(BB135,0)</f>
        <v>18</v>
      </c>
      <c r="BG135" s="40">
        <f t="shared" ref="BG135:BG198" si="152">ROUND(BC135,0)</f>
        <v>-65</v>
      </c>
      <c r="BH135" s="40">
        <f t="shared" ref="BH135:BH198" si="153">ROUND(BD135,0)</f>
        <v>115</v>
      </c>
      <c r="BL135" s="26">
        <f t="shared" si="116"/>
        <v>-1.1435732115216551E-6</v>
      </c>
      <c r="BM135" s="26">
        <f t="shared" si="117"/>
        <v>-2.9401023822640093E-2</v>
      </c>
      <c r="BO135" s="238" t="str">
        <f t="shared" si="124"/>
        <v>2041.73794466953i</v>
      </c>
      <c r="BP135" s="238" t="str">
        <f t="shared" si="125"/>
        <v>0.999917842969697-0.00906849167928661i</v>
      </c>
      <c r="BQ135" s="238">
        <f t="shared" si="126"/>
        <v>-3.5643910684838009E-4</v>
      </c>
      <c r="BR135" s="238">
        <f t="shared" si="127"/>
        <v>-0.51961474497271631</v>
      </c>
    </row>
    <row r="136" spans="1:70" x14ac:dyDescent="0.35">
      <c r="V136" s="24">
        <v>2.3199999999999998</v>
      </c>
      <c r="W136" s="32">
        <f t="shared" si="142"/>
        <v>2089.2961308540398</v>
      </c>
      <c r="X136" s="25">
        <f t="shared" si="118"/>
        <v>26.994438391274116</v>
      </c>
      <c r="Y136" s="26">
        <f t="shared" si="128"/>
        <v>-0.97649036787959176</v>
      </c>
      <c r="Z136" s="26">
        <f t="shared" si="129"/>
        <v>-26.662342782036418</v>
      </c>
      <c r="AA136" s="26">
        <f t="shared" si="130"/>
        <v>2.7828659452471167E-4</v>
      </c>
      <c r="AB136" s="26">
        <f t="shared" si="131"/>
        <v>-0.45864250503031395</v>
      </c>
      <c r="AC136" s="26">
        <f t="shared" si="143"/>
        <v>2.4248732617695369E-7</v>
      </c>
      <c r="AD136" s="26">
        <f t="shared" si="132"/>
        <v>1.3538638675958581E-2</v>
      </c>
      <c r="AE136" s="26">
        <f t="shared" si="144"/>
        <v>26.018226552476374</v>
      </c>
      <c r="AF136" s="26">
        <f t="shared" si="145"/>
        <v>-27.107446648390777</v>
      </c>
      <c r="AG136" s="26">
        <f t="shared" si="111"/>
        <v>64.334182199278899</v>
      </c>
      <c r="AH136" s="26">
        <f t="shared" si="133"/>
        <v>-76.38631878881786</v>
      </c>
      <c r="AI136" s="26">
        <f t="shared" si="134"/>
        <v>-89.991314262607261</v>
      </c>
      <c r="AJ136" s="26">
        <f t="shared" si="146"/>
        <v>4.3509475751988722</v>
      </c>
      <c r="AK136" s="26">
        <f t="shared" si="135"/>
        <v>52.701174830246366</v>
      </c>
      <c r="AL136" s="27">
        <f t="shared" si="136"/>
        <v>-1.8710039382262823E-4</v>
      </c>
      <c r="AM136" s="26">
        <f t="shared" si="137"/>
        <v>-0.37606790298161175</v>
      </c>
      <c r="AN136" s="26">
        <f t="shared" si="112"/>
        <v>-7.4929780059708724E-6</v>
      </c>
      <c r="AO136" s="26">
        <f t="shared" si="113"/>
        <v>-7.5258861346871458E-2</v>
      </c>
      <c r="AP136" s="26">
        <f t="shared" si="119"/>
        <v>-7.7013836077119171</v>
      </c>
      <c r="AQ136" s="26">
        <f t="shared" si="120"/>
        <v>-37.74146619668938</v>
      </c>
      <c r="AR136" s="25">
        <f t="shared" si="114"/>
        <v>18.562359853877492</v>
      </c>
      <c r="AS136" s="25">
        <f t="shared" si="115"/>
        <v>-26.547178687726607</v>
      </c>
      <c r="AT136" s="56">
        <f t="shared" si="121"/>
        <v>18.316842944764456</v>
      </c>
      <c r="AU136" s="57">
        <f t="shared" si="147"/>
        <v>-64.84891284508015</v>
      </c>
      <c r="AV136" s="26">
        <f t="shared" si="138"/>
        <v>1.8958677992416936E-11</v>
      </c>
      <c r="AW136" s="26">
        <f t="shared" si="139"/>
        <v>1.1970785045077488E-4</v>
      </c>
      <c r="AX136" s="27">
        <f t="shared" si="140"/>
        <v>-1.8958677992458314E-11</v>
      </c>
      <c r="AY136" s="26">
        <f t="shared" si="141"/>
        <v>-1.1970785045077488E-4</v>
      </c>
      <c r="AZ136" s="28">
        <f t="shared" si="148"/>
        <v>-4.1378417673258095E-23</v>
      </c>
      <c r="BA136" s="29">
        <f t="shared" si="149"/>
        <v>0</v>
      </c>
      <c r="BB136" s="5">
        <f t="shared" si="122"/>
        <v>18.316468510453706</v>
      </c>
      <c r="BC136" s="5">
        <f t="shared" si="123"/>
        <v>-65.410716149007015</v>
      </c>
      <c r="BD136" s="5">
        <f t="shared" si="150"/>
        <v>114.58928385099298</v>
      </c>
      <c r="BE136" s="31"/>
      <c r="BF136" s="40">
        <f t="shared" si="151"/>
        <v>18</v>
      </c>
      <c r="BG136" s="40">
        <f t="shared" si="152"/>
        <v>-65</v>
      </c>
      <c r="BH136" s="40">
        <f t="shared" si="153"/>
        <v>115</v>
      </c>
      <c r="BL136" s="26">
        <f t="shared" si="116"/>
        <v>-1.1974681491540316E-6</v>
      </c>
      <c r="BM136" s="26">
        <f t="shared" si="117"/>
        <v>-3.0085861519134231E-2</v>
      </c>
      <c r="BO136" s="238" t="str">
        <f t="shared" si="124"/>
        <v>2089.29613085404i</v>
      </c>
      <c r="BP136" s="238" t="str">
        <f t="shared" si="125"/>
        <v>0.999913971360891-0.0092796880937229i</v>
      </c>
      <c r="BQ136" s="238">
        <f t="shared" si="126"/>
        <v>-3.7323684260057882E-4</v>
      </c>
      <c r="BR136" s="238">
        <f t="shared" si="127"/>
        <v>-0.53171744240772911</v>
      </c>
    </row>
    <row r="137" spans="1:70" x14ac:dyDescent="0.35">
      <c r="V137" s="24">
        <v>2.33</v>
      </c>
      <c r="W137" s="30">
        <f t="shared" si="142"/>
        <v>2137.962089502234</v>
      </c>
      <c r="X137" s="25">
        <f t="shared" si="118"/>
        <v>26.994438391274116</v>
      </c>
      <c r="Y137" s="26">
        <f t="shared" si="128"/>
        <v>-1.0175097737513532</v>
      </c>
      <c r="Z137" s="26">
        <f t="shared" si="129"/>
        <v>-27.195021655090457</v>
      </c>
      <c r="AA137" s="26">
        <f t="shared" si="130"/>
        <v>2.9140139767569603E-4</v>
      </c>
      <c r="AB137" s="26">
        <f t="shared" si="131"/>
        <v>-0.4693251889332854</v>
      </c>
      <c r="AC137" s="26">
        <f t="shared" si="143"/>
        <v>2.5391540286353747E-7</v>
      </c>
      <c r="AD137" s="26">
        <f t="shared" si="132"/>
        <v>1.3853994069977759E-2</v>
      </c>
      <c r="AE137" s="26">
        <f t="shared" si="144"/>
        <v>25.97722027283584</v>
      </c>
      <c r="AF137" s="26">
        <f t="shared" si="145"/>
        <v>-27.650492849953764</v>
      </c>
      <c r="AG137" s="26">
        <f t="shared" si="111"/>
        <v>64.334182199278899</v>
      </c>
      <c r="AH137" s="26">
        <f t="shared" si="133"/>
        <v>-76.586318784325897</v>
      </c>
      <c r="AI137" s="26">
        <f t="shared" si="134"/>
        <v>-89.99151197412543</v>
      </c>
      <c r="AJ137" s="26">
        <f t="shared" si="146"/>
        <v>4.4785727833010682</v>
      </c>
      <c r="AK137" s="26">
        <f t="shared" si="135"/>
        <v>53.33513303540613</v>
      </c>
      <c r="AL137" s="27">
        <f t="shared" si="136"/>
        <v>-1.959179648336487E-4</v>
      </c>
      <c r="AM137" s="26">
        <f t="shared" si="137"/>
        <v>-0.38482738930017057</v>
      </c>
      <c r="AN137" s="26">
        <f t="shared" si="112"/>
        <v>-7.8461108614613488E-6</v>
      </c>
      <c r="AO137" s="26">
        <f t="shared" si="113"/>
        <v>-7.7011863335956457E-2</v>
      </c>
      <c r="AP137" s="26">
        <f t="shared" si="119"/>
        <v>-7.7737675658216245</v>
      </c>
      <c r="AQ137" s="26">
        <f t="shared" si="120"/>
        <v>-37.118218191355425</v>
      </c>
      <c r="AR137" s="25">
        <f t="shared" si="114"/>
        <v>18.562359853877492</v>
      </c>
      <c r="AS137" s="25">
        <f t="shared" si="115"/>
        <v>-26.547178687726607</v>
      </c>
      <c r="AT137" s="56">
        <f t="shared" si="121"/>
        <v>18.203452707014215</v>
      </c>
      <c r="AU137" s="57">
        <f t="shared" si="147"/>
        <v>-64.768711041309189</v>
      </c>
      <c r="AV137" s="26">
        <f t="shared" si="138"/>
        <v>1.984971657151018E-11</v>
      </c>
      <c r="AW137" s="26">
        <f t="shared" si="139"/>
        <v>1.2249620448726215E-4</v>
      </c>
      <c r="AX137" s="27">
        <f t="shared" si="140"/>
        <v>-1.9849716571555546E-11</v>
      </c>
      <c r="AY137" s="26">
        <f t="shared" si="141"/>
        <v>-1.2249620448726215E-4</v>
      </c>
      <c r="AZ137" s="28">
        <f t="shared" si="148"/>
        <v>-4.5365686719705112E-23</v>
      </c>
      <c r="BA137" s="29">
        <f t="shared" si="149"/>
        <v>0</v>
      </c>
      <c r="BB137" s="5">
        <f t="shared" si="122"/>
        <v>18.203060626949515</v>
      </c>
      <c r="BC137" s="5">
        <f t="shared" si="123"/>
        <v>-65.34359969134222</v>
      </c>
      <c r="BD137" s="5">
        <f t="shared" si="150"/>
        <v>114.65640030865778</v>
      </c>
      <c r="BE137" s="41"/>
      <c r="BF137" s="40">
        <f t="shared" si="151"/>
        <v>18</v>
      </c>
      <c r="BG137" s="40">
        <f t="shared" si="152"/>
        <v>-65</v>
      </c>
      <c r="BH137" s="40">
        <f t="shared" si="153"/>
        <v>115</v>
      </c>
      <c r="BL137" s="26">
        <f t="shared" si="116"/>
        <v>-1.2539030758889967E-6</v>
      </c>
      <c r="BM137" s="26">
        <f t="shared" si="117"/>
        <v>-3.0786651125905652E-2</v>
      </c>
      <c r="BO137" s="238" t="str">
        <f t="shared" si="124"/>
        <v>2137.96208950223i</v>
      </c>
      <c r="BP137" s="238" t="str">
        <f t="shared" si="125"/>
        <v>0.999909917320882-0.00949580133792628i</v>
      </c>
      <c r="BQ137" s="238">
        <f t="shared" si="126"/>
        <v>-3.9082616162384326E-4</v>
      </c>
      <c r="BR137" s="238">
        <f t="shared" si="127"/>
        <v>-0.54410199890712185</v>
      </c>
    </row>
    <row r="138" spans="1:70" x14ac:dyDescent="0.35">
      <c r="V138" s="24">
        <v>2.34</v>
      </c>
      <c r="W138" s="32">
        <f t="shared" si="142"/>
        <v>2187.7616239495524</v>
      </c>
      <c r="X138" s="25">
        <f t="shared" si="118"/>
        <v>26.994438391274116</v>
      </c>
      <c r="Y138" s="26">
        <f t="shared" si="128"/>
        <v>-1.0600511177374108</v>
      </c>
      <c r="Z138" s="26">
        <f t="shared" si="129"/>
        <v>-27.734889678486162</v>
      </c>
      <c r="AA138" s="26">
        <f t="shared" si="130"/>
        <v>3.0513424000915858E-4</v>
      </c>
      <c r="AB138" s="26">
        <f t="shared" si="131"/>
        <v>-0.48025667072422079</v>
      </c>
      <c r="AC138" s="26">
        <f t="shared" si="143"/>
        <v>2.658820660519601E-7</v>
      </c>
      <c r="AD138" s="26">
        <f t="shared" si="132"/>
        <v>1.4176695033886404E-2</v>
      </c>
      <c r="AE138" s="26">
        <f t="shared" si="144"/>
        <v>25.934692673658777</v>
      </c>
      <c r="AF138" s="26">
        <f t="shared" si="145"/>
        <v>-28.200969654176497</v>
      </c>
      <c r="AG138" s="26">
        <f t="shared" si="111"/>
        <v>64.334182199278899</v>
      </c>
      <c r="AH138" s="26">
        <f t="shared" si="133"/>
        <v>-76.786318780036112</v>
      </c>
      <c r="AI138" s="26">
        <f t="shared" si="134"/>
        <v>-89.991705185180209</v>
      </c>
      <c r="AJ138" s="26">
        <f t="shared" si="146"/>
        <v>4.6083109547287702</v>
      </c>
      <c r="AK138" s="26">
        <f t="shared" si="135"/>
        <v>53.964918077994852</v>
      </c>
      <c r="AL138" s="27">
        <f t="shared" si="136"/>
        <v>-2.0515107597574204E-4</v>
      </c>
      <c r="AM138" s="26">
        <f t="shared" si="137"/>
        <v>-0.39379089163995024</v>
      </c>
      <c r="AN138" s="26">
        <f t="shared" si="112"/>
        <v>-8.2158863245333355E-6</v>
      </c>
      <c r="AO138" s="26">
        <f t="shared" si="113"/>
        <v>-7.8805697837557337E-2</v>
      </c>
      <c r="AP138" s="26">
        <f t="shared" si="119"/>
        <v>-7.8440389929907424</v>
      </c>
      <c r="AQ138" s="26">
        <f t="shared" si="120"/>
        <v>-36.499383696662868</v>
      </c>
      <c r="AR138" s="25">
        <f t="shared" si="114"/>
        <v>18.562359853877492</v>
      </c>
      <c r="AS138" s="25">
        <f t="shared" si="115"/>
        <v>-26.547178687726607</v>
      </c>
      <c r="AT138" s="56">
        <f t="shared" si="121"/>
        <v>18.090653680668034</v>
      </c>
      <c r="AU138" s="57">
        <f t="shared" si="147"/>
        <v>-64.700353350839364</v>
      </c>
      <c r="AV138" s="26">
        <f t="shared" si="138"/>
        <v>2.0787042868997783E-11</v>
      </c>
      <c r="AW138" s="26">
        <f t="shared" si="139"/>
        <v>1.2534950763279647E-4</v>
      </c>
      <c r="AX138" s="27">
        <f t="shared" si="140"/>
        <v>-2.0787042869047531E-11</v>
      </c>
      <c r="AY138" s="26">
        <f t="shared" si="141"/>
        <v>-1.2534950763279647E-4</v>
      </c>
      <c r="AZ138" s="28">
        <f t="shared" si="148"/>
        <v>-4.974715902682193E-23</v>
      </c>
      <c r="BA138" s="29">
        <f t="shared" si="149"/>
        <v>0</v>
      </c>
      <c r="BB138" s="5">
        <f t="shared" si="122"/>
        <v>18.090243123306966</v>
      </c>
      <c r="BC138" s="5">
        <f t="shared" si="123"/>
        <v>-65.28863209135919</v>
      </c>
      <c r="BD138" s="5">
        <f t="shared" si="150"/>
        <v>114.71136790864081</v>
      </c>
      <c r="BE138" s="31"/>
      <c r="BF138" s="40">
        <f t="shared" si="151"/>
        <v>18</v>
      </c>
      <c r="BG138" s="40">
        <f t="shared" si="152"/>
        <v>-65</v>
      </c>
      <c r="BH138" s="40">
        <f t="shared" si="153"/>
        <v>115</v>
      </c>
      <c r="BL138" s="26">
        <f t="shared" si="116"/>
        <v>-1.312997698584215E-6</v>
      </c>
      <c r="BM138" s="26">
        <f t="shared" si="117"/>
        <v>-3.1503764210040613E-2</v>
      </c>
      <c r="BO138" s="238" t="str">
        <f t="shared" si="124"/>
        <v>2187.76162394955i</v>
      </c>
      <c r="BP138" s="238" t="str">
        <f t="shared" si="125"/>
        <v>0.999905672255049-0.00971694575604426i</v>
      </c>
      <c r="BQ138" s="238">
        <f t="shared" si="126"/>
        <v>-4.0924436336673456E-4</v>
      </c>
      <c r="BR138" s="238">
        <f t="shared" si="127"/>
        <v>-0.55677497630977724</v>
      </c>
    </row>
    <row r="139" spans="1:70" x14ac:dyDescent="0.35">
      <c r="V139" s="24">
        <v>2.35</v>
      </c>
      <c r="W139" s="30">
        <f t="shared" si="142"/>
        <v>2238.7211385683413</v>
      </c>
      <c r="X139" s="25">
        <f t="shared" si="118"/>
        <v>26.994438391274116</v>
      </c>
      <c r="Y139" s="26">
        <f t="shared" si="128"/>
        <v>-1.1041552015644034</v>
      </c>
      <c r="Z139" s="26">
        <f t="shared" si="129"/>
        <v>-28.281849598459083</v>
      </c>
      <c r="AA139" s="26">
        <f t="shared" si="130"/>
        <v>3.1951424472091293E-4</v>
      </c>
      <c r="AB139" s="26">
        <f t="shared" si="131"/>
        <v>-0.49144274323430298</v>
      </c>
      <c r="AC139" s="26">
        <f t="shared" si="143"/>
        <v>2.7841270069541142E-7</v>
      </c>
      <c r="AD139" s="26">
        <f t="shared" si="132"/>
        <v>1.4506912667925146E-2</v>
      </c>
      <c r="AE139" s="26">
        <f t="shared" si="144"/>
        <v>25.890602982367135</v>
      </c>
      <c r="AF139" s="26">
        <f t="shared" si="145"/>
        <v>-28.758785429025458</v>
      </c>
      <c r="AG139" s="26">
        <f t="shared" si="111"/>
        <v>64.334182199278899</v>
      </c>
      <c r="AH139" s="26">
        <f t="shared" si="133"/>
        <v>-76.986318775939381</v>
      </c>
      <c r="AI139" s="26">
        <f t="shared" si="134"/>
        <v>-89.991893998214621</v>
      </c>
      <c r="AJ139" s="26">
        <f t="shared" si="146"/>
        <v>4.7401333567267443</v>
      </c>
      <c r="AK139" s="26">
        <f t="shared" si="135"/>
        <v>54.590255170628289</v>
      </c>
      <c r="AL139" s="27">
        <f t="shared" si="136"/>
        <v>-2.1481930920001983E-4</v>
      </c>
      <c r="AM139" s="26">
        <f t="shared" si="137"/>
        <v>-0.40296316081252731</v>
      </c>
      <c r="AN139" s="26">
        <f t="shared" si="112"/>
        <v>-8.6030887338341E-6</v>
      </c>
      <c r="AO139" s="26">
        <f t="shared" si="113"/>
        <v>-8.0641315952396569E-2</v>
      </c>
      <c r="AP139" s="26">
        <f t="shared" si="119"/>
        <v>-7.9122266423316709</v>
      </c>
      <c r="AQ139" s="26">
        <f t="shared" si="120"/>
        <v>-35.885243304351256</v>
      </c>
      <c r="AR139" s="25">
        <f t="shared" si="114"/>
        <v>18.562359853877492</v>
      </c>
      <c r="AS139" s="25">
        <f t="shared" si="115"/>
        <v>-26.547178687726607</v>
      </c>
      <c r="AT139" s="56">
        <f t="shared" si="121"/>
        <v>17.978376340035464</v>
      </c>
      <c r="AU139" s="57">
        <f t="shared" si="147"/>
        <v>-64.644028733376715</v>
      </c>
      <c r="AV139" s="26">
        <f t="shared" si="138"/>
        <v>2.1766799575013524E-11</v>
      </c>
      <c r="AW139" s="26">
        <f t="shared" si="139"/>
        <v>1.2826927274647401E-4</v>
      </c>
      <c r="AX139" s="27">
        <f t="shared" si="140"/>
        <v>-2.1766799575068069E-11</v>
      </c>
      <c r="AY139" s="26">
        <f t="shared" si="141"/>
        <v>-1.2826927274647401E-4</v>
      </c>
      <c r="AZ139" s="28">
        <f t="shared" si="148"/>
        <v>-5.4545452814483048E-23</v>
      </c>
      <c r="BA139" s="29">
        <f t="shared" si="149"/>
        <v>0</v>
      </c>
      <c r="BB139" s="5">
        <f t="shared" si="122"/>
        <v>17.977946434653621</v>
      </c>
      <c r="BC139" s="5">
        <f t="shared" si="123"/>
        <v>-65.246009403419237</v>
      </c>
      <c r="BD139" s="5">
        <f t="shared" si="150"/>
        <v>114.75399059658076</v>
      </c>
      <c r="BE139" s="41"/>
      <c r="BF139" s="40">
        <f t="shared" si="151"/>
        <v>18</v>
      </c>
      <c r="BG139" s="40">
        <f t="shared" si="152"/>
        <v>-65</v>
      </c>
      <c r="BH139" s="40">
        <f t="shared" si="153"/>
        <v>115</v>
      </c>
      <c r="BL139" s="26">
        <f t="shared" si="116"/>
        <v>-1.3748773634908972E-6</v>
      </c>
      <c r="BM139" s="26">
        <f t="shared" si="117"/>
        <v>-3.2237580993489355E-2</v>
      </c>
      <c r="BO139" s="238" t="str">
        <f t="shared" si="124"/>
        <v>2238.72113856834i</v>
      </c>
      <c r="BP139" s="238" t="str">
        <f t="shared" si="125"/>
        <v>0.99990122716402-0.0099432383425203i</v>
      </c>
      <c r="BQ139" s="238">
        <f t="shared" si="126"/>
        <v>-4.2853050447897193E-4</v>
      </c>
      <c r="BR139" s="238">
        <f t="shared" si="127"/>
        <v>-0.56974308904902304</v>
      </c>
    </row>
    <row r="140" spans="1:70" x14ac:dyDescent="0.35">
      <c r="V140" s="24">
        <v>2.36</v>
      </c>
      <c r="W140" s="32">
        <f t="shared" si="142"/>
        <v>2290.8676527677744</v>
      </c>
      <c r="X140" s="25">
        <f t="shared" si="118"/>
        <v>26.994438391274116</v>
      </c>
      <c r="Y140" s="26">
        <f t="shared" si="128"/>
        <v>-1.1498627664361736</v>
      </c>
      <c r="Z140" s="26">
        <f t="shared" si="129"/>
        <v>-28.835792613407897</v>
      </c>
      <c r="AA140" s="26">
        <f t="shared" si="130"/>
        <v>3.3457190714212008E-4</v>
      </c>
      <c r="AB140" s="26">
        <f t="shared" si="131"/>
        <v>-0.50288933405431402</v>
      </c>
      <c r="AC140" s="26">
        <f t="shared" si="143"/>
        <v>2.9153388751284651E-7</v>
      </c>
      <c r="AD140" s="26">
        <f t="shared" si="132"/>
        <v>1.484482205776665E-2</v>
      </c>
      <c r="AE140" s="26">
        <f t="shared" si="144"/>
        <v>25.844910488278973</v>
      </c>
      <c r="AF140" s="26">
        <f t="shared" si="145"/>
        <v>-29.323837125404442</v>
      </c>
      <c r="AG140" s="26">
        <f t="shared" si="111"/>
        <v>64.334182199278899</v>
      </c>
      <c r="AH140" s="26">
        <f t="shared" si="133"/>
        <v>-77.18631877202705</v>
      </c>
      <c r="AI140" s="26">
        <f t="shared" si="134"/>
        <v>-89.99207851333982</v>
      </c>
      <c r="AJ140" s="26">
        <f t="shared" si="146"/>
        <v>4.8740096752871729</v>
      </c>
      <c r="AK140" s="26">
        <f t="shared" si="135"/>
        <v>55.210879968886346</v>
      </c>
      <c r="AL140" s="27">
        <f t="shared" si="136"/>
        <v>-2.2494316915215717E-4</v>
      </c>
      <c r="AM140" s="26">
        <f t="shared" si="137"/>
        <v>-0.41234905819483753</v>
      </c>
      <c r="AN140" s="26">
        <f t="shared" si="112"/>
        <v>-9.0085393948200344E-6</v>
      </c>
      <c r="AO140" s="26">
        <f t="shared" si="113"/>
        <v>-8.2519690934414289E-2</v>
      </c>
      <c r="AP140" s="26">
        <f t="shared" si="119"/>
        <v>-7.9783608491695244</v>
      </c>
      <c r="AQ140" s="26">
        <f t="shared" si="120"/>
        <v>-35.27606729358272</v>
      </c>
      <c r="AR140" s="25">
        <f t="shared" si="114"/>
        <v>18.562359853877492</v>
      </c>
      <c r="AS140" s="25">
        <f t="shared" si="115"/>
        <v>-26.547178687726607</v>
      </c>
      <c r="AT140" s="56">
        <f t="shared" si="121"/>
        <v>17.866549639109451</v>
      </c>
      <c r="AU140" s="57">
        <f t="shared" si="147"/>
        <v>-64.599904418987165</v>
      </c>
      <c r="AV140" s="26">
        <f t="shared" si="138"/>
        <v>2.2792843999423588E-11</v>
      </c>
      <c r="AW140" s="26">
        <f t="shared" si="139"/>
        <v>1.3125704792640522E-4</v>
      </c>
      <c r="AX140" s="27">
        <f t="shared" si="140"/>
        <v>-2.27928439994834E-11</v>
      </c>
      <c r="AY140" s="26">
        <f t="shared" si="141"/>
        <v>-1.3125704792640522E-4</v>
      </c>
      <c r="AZ140" s="28">
        <f t="shared" si="148"/>
        <v>-5.9812266870973028E-23</v>
      </c>
      <c r="BA140" s="29">
        <f t="shared" si="149"/>
        <v>0</v>
      </c>
      <c r="BB140" s="5">
        <f t="shared" si="122"/>
        <v>17.866099473954488</v>
      </c>
      <c r="BC140" s="5">
        <f t="shared" si="123"/>
        <v>-65.215906117230929</v>
      </c>
      <c r="BD140" s="5">
        <f t="shared" si="150"/>
        <v>114.78409388276907</v>
      </c>
      <c r="BE140" s="31"/>
      <c r="BF140" s="40">
        <f t="shared" si="151"/>
        <v>18</v>
      </c>
      <c r="BG140" s="40">
        <f t="shared" si="152"/>
        <v>-65</v>
      </c>
      <c r="BH140" s="40">
        <f t="shared" si="153"/>
        <v>115</v>
      </c>
      <c r="BL140" s="26">
        <f t="shared" si="116"/>
        <v>-1.4396733281947763E-6</v>
      </c>
      <c r="BM140" s="26">
        <f t="shared" si="117"/>
        <v>-3.298849055466007E-2</v>
      </c>
      <c r="BO140" s="238" t="str">
        <f t="shared" si="124"/>
        <v>2290.86765276777i</v>
      </c>
      <c r="BP140" s="238" t="str">
        <f t="shared" si="125"/>
        <v>0.999896572624618-0.0101747988028891i</v>
      </c>
      <c r="BQ140" s="238">
        <f t="shared" si="126"/>
        <v>-4.4872548163303567E-4</v>
      </c>
      <c r="BR140" s="238">
        <f t="shared" si="127"/>
        <v>-0.58301320768910458</v>
      </c>
    </row>
    <row r="141" spans="1:70" x14ac:dyDescent="0.35">
      <c r="V141" s="24">
        <v>2.37</v>
      </c>
      <c r="W141" s="30">
        <f t="shared" si="142"/>
        <v>2344.2288153199233</v>
      </c>
      <c r="X141" s="25">
        <f t="shared" si="118"/>
        <v>26.994438391274116</v>
      </c>
      <c r="Y141" s="26">
        <f t="shared" si="128"/>
        <v>-1.1972144012441825</v>
      </c>
      <c r="Z141" s="26">
        <f t="shared" si="129"/>
        <v>-29.396598158432276</v>
      </c>
      <c r="AA141" s="26">
        <f t="shared" si="130"/>
        <v>3.5033915937369666E-4</v>
      </c>
      <c r="AB141" s="26">
        <f t="shared" si="131"/>
        <v>-0.51460250866124124</v>
      </c>
      <c r="AC141" s="26">
        <f t="shared" si="143"/>
        <v>3.0527345506264086E-7</v>
      </c>
      <c r="AD141" s="26">
        <f t="shared" si="132"/>
        <v>1.5190602367348116E-2</v>
      </c>
      <c r="AE141" s="26">
        <f t="shared" si="144"/>
        <v>25.797574634462766</v>
      </c>
      <c r="AF141" s="26">
        <f t="shared" si="145"/>
        <v>-29.89601006472617</v>
      </c>
      <c r="AG141" s="26">
        <f t="shared" si="111"/>
        <v>64.334182199278899</v>
      </c>
      <c r="AH141" s="26">
        <f t="shared" si="133"/>
        <v>-77.386318768290792</v>
      </c>
      <c r="AI141" s="26">
        <f t="shared" si="134"/>
        <v>-89.992258828388131</v>
      </c>
      <c r="AJ141" s="26">
        <f t="shared" si="146"/>
        <v>5.0099081240821528</v>
      </c>
      <c r="AK141" s="26">
        <f t="shared" si="135"/>
        <v>55.82653899490905</v>
      </c>
      <c r="AL141" s="27">
        <f t="shared" si="136"/>
        <v>-2.3554412662736064E-4</v>
      </c>
      <c r="AM141" s="26">
        <f t="shared" si="137"/>
        <v>-0.42195355829776671</v>
      </c>
      <c r="AN141" s="26">
        <f t="shared" si="112"/>
        <v>-9.4330983155730875E-6</v>
      </c>
      <c r="AO141" s="26">
        <f t="shared" si="113"/>
        <v>-8.444181870672933E-2</v>
      </c>
      <c r="AP141" s="26">
        <f t="shared" si="119"/>
        <v>-8.0424734221546839</v>
      </c>
      <c r="AQ141" s="26">
        <f t="shared" si="120"/>
        <v>-34.672115210483575</v>
      </c>
      <c r="AR141" s="25">
        <f t="shared" si="114"/>
        <v>18.562359853877492</v>
      </c>
      <c r="AS141" s="25">
        <f t="shared" si="115"/>
        <v>-26.547178687726607</v>
      </c>
      <c r="AT141" s="56">
        <f t="shared" si="121"/>
        <v>17.755101212308084</v>
      </c>
      <c r="AU141" s="57">
        <f t="shared" si="147"/>
        <v>-64.568125275209752</v>
      </c>
      <c r="AV141" s="26">
        <f t="shared" si="138"/>
        <v>2.3865176142227963E-11</v>
      </c>
      <c r="AW141" s="26">
        <f t="shared" si="139"/>
        <v>1.343144173305385E-4</v>
      </c>
      <c r="AX141" s="27">
        <f t="shared" si="140"/>
        <v>-2.3865176142293536E-11</v>
      </c>
      <c r="AY141" s="26">
        <f t="shared" si="141"/>
        <v>-1.343144173305385E-4</v>
      </c>
      <c r="AZ141" s="28">
        <f t="shared" si="148"/>
        <v>-6.5573450590434155E-23</v>
      </c>
      <c r="BA141" s="29">
        <f t="shared" si="149"/>
        <v>0</v>
      </c>
      <c r="BB141" s="5">
        <f t="shared" si="122"/>
        <v>17.754629832666968</v>
      </c>
      <c r="BC141" s="5">
        <f t="shared" si="123"/>
        <v>-65.19847452878723</v>
      </c>
      <c r="BD141" s="5">
        <f t="shared" si="150"/>
        <v>114.80152547121277</v>
      </c>
      <c r="BE141" s="41"/>
      <c r="BF141" s="40">
        <f t="shared" si="151"/>
        <v>18</v>
      </c>
      <c r="BG141" s="40">
        <f t="shared" si="152"/>
        <v>-65</v>
      </c>
      <c r="BH141" s="40">
        <f t="shared" si="153"/>
        <v>115</v>
      </c>
      <c r="BL141" s="26">
        <f t="shared" si="116"/>
        <v>-1.5075230306641592E-6</v>
      </c>
      <c r="BM141" s="26">
        <f t="shared" si="117"/>
        <v>-3.3756891034709177E-2</v>
      </c>
      <c r="BO141" s="238" t="str">
        <f t="shared" si="124"/>
        <v>2344.22881531992i</v>
      </c>
      <c r="BP141" s="238" t="str">
        <f t="shared" si="125"/>
        <v>0.999891698769928-0.0104117496159214i</v>
      </c>
      <c r="BQ141" s="238">
        <f t="shared" si="126"/>
        <v>-4.6987211808649336E-4</v>
      </c>
      <c r="BR141" s="238">
        <f t="shared" si="127"/>
        <v>-0.59659236254277026</v>
      </c>
    </row>
    <row r="142" spans="1:70" x14ac:dyDescent="0.35">
      <c r="V142" s="24">
        <v>2.38</v>
      </c>
      <c r="W142" s="32">
        <f t="shared" si="142"/>
        <v>2398.8329190194913</v>
      </c>
      <c r="X142" s="25">
        <f t="shared" si="118"/>
        <v>26.994438391274116</v>
      </c>
      <c r="Y142" s="26">
        <f t="shared" si="128"/>
        <v>-1.2462504465666062</v>
      </c>
      <c r="Z142" s="26">
        <f t="shared" si="129"/>
        <v>-29.964133724041524</v>
      </c>
      <c r="AA142" s="26">
        <f t="shared" si="130"/>
        <v>3.6684943795668989E-4</v>
      </c>
      <c r="AB142" s="26">
        <f t="shared" si="131"/>
        <v>-0.52658847361682048</v>
      </c>
      <c r="AC142" s="26">
        <f t="shared" si="143"/>
        <v>3.1966054917413655E-7</v>
      </c>
      <c r="AD142" s="26">
        <f t="shared" si="132"/>
        <v>1.5544436933865809E-2</v>
      </c>
      <c r="AE142" s="26">
        <f t="shared" si="144"/>
        <v>25.748555113806017</v>
      </c>
      <c r="AF142" s="26">
        <f t="shared" si="145"/>
        <v>-30.475177760724478</v>
      </c>
      <c r="AG142" s="26">
        <f t="shared" si="111"/>
        <v>64.334182199278899</v>
      </c>
      <c r="AH142" s="26">
        <f t="shared" si="133"/>
        <v>-77.586318764722691</v>
      </c>
      <c r="AI142" s="26">
        <f t="shared" si="134"/>
        <v>-89.992435038965013</v>
      </c>
      <c r="AJ142" s="26">
        <f t="shared" si="146"/>
        <v>5.1477955559653736</v>
      </c>
      <c r="AK142" s="26">
        <f t="shared" si="135"/>
        <v>56.436990004190086</v>
      </c>
      <c r="AL142" s="27">
        <f t="shared" si="136"/>
        <v>-2.4664466410315828E-4</v>
      </c>
      <c r="AM142" s="26">
        <f t="shared" si="137"/>
        <v>-0.43178175139407843</v>
      </c>
      <c r="AN142" s="26">
        <f t="shared" si="112"/>
        <v>-9.8776660361596119E-6</v>
      </c>
      <c r="AO142" s="26">
        <f t="shared" si="113"/>
        <v>-8.6408718389613171E-2</v>
      </c>
      <c r="AP142" s="26">
        <f t="shared" si="119"/>
        <v>-8.1045975318085564</v>
      </c>
      <c r="AQ142" s="26">
        <f t="shared" si="120"/>
        <v>-34.073635504558617</v>
      </c>
      <c r="AR142" s="25">
        <f t="shared" si="114"/>
        <v>18.562359853877492</v>
      </c>
      <c r="AS142" s="25">
        <f t="shared" si="115"/>
        <v>-26.547178687726607</v>
      </c>
      <c r="AT142" s="56">
        <f t="shared" si="121"/>
        <v>17.643957581997462</v>
      </c>
      <c r="AU142" s="57">
        <f t="shared" si="147"/>
        <v>-64.548813265283087</v>
      </c>
      <c r="AV142" s="26">
        <f t="shared" si="138"/>
        <v>2.4991510623159036E-11</v>
      </c>
      <c r="AW142" s="26">
        <f t="shared" si="139"/>
        <v>1.3744300201660081E-4</v>
      </c>
      <c r="AX142" s="27">
        <f t="shared" si="140"/>
        <v>-2.4991510623230943E-11</v>
      </c>
      <c r="AY142" s="26">
        <f t="shared" si="141"/>
        <v>-1.3744300201660081E-4</v>
      </c>
      <c r="AZ142" s="28">
        <f t="shared" si="148"/>
        <v>-7.1906552155293273E-23</v>
      </c>
      <c r="BA142" s="29">
        <f t="shared" si="149"/>
        <v>0</v>
      </c>
      <c r="BB142" s="5">
        <f t="shared" si="122"/>
        <v>17.64346398817262</v>
      </c>
      <c r="BC142" s="5">
        <f t="shared" si="123"/>
        <v>-65.193844202503442</v>
      </c>
      <c r="BD142" s="5">
        <f t="shared" si="150"/>
        <v>114.80615579749656</v>
      </c>
      <c r="BE142" s="31"/>
      <c r="BF142" s="40">
        <f t="shared" si="151"/>
        <v>18</v>
      </c>
      <c r="BG142" s="40">
        <f t="shared" si="152"/>
        <v>-65</v>
      </c>
      <c r="BH142" s="40">
        <f t="shared" si="153"/>
        <v>115</v>
      </c>
      <c r="BL142" s="26">
        <f t="shared" si="116"/>
        <v>-1.578570387227871E-6</v>
      </c>
      <c r="BM142" s="26">
        <f t="shared" si="117"/>
        <v>-3.4543189848635907E-2</v>
      </c>
      <c r="BO142" s="238" t="str">
        <f t="shared" si="124"/>
        <v>2398.83291901949i</v>
      </c>
      <c r="BP142" s="238" t="str">
        <f t="shared" si="125"/>
        <v>0.999886595268414-0.010654216097144i</v>
      </c>
      <c r="BQ142" s="238">
        <f t="shared" si="126"/>
        <v>-4.920152544533314E-4</v>
      </c>
      <c r="BR142" s="238">
        <f t="shared" si="127"/>
        <v>-0.61048774737172384</v>
      </c>
    </row>
    <row r="143" spans="1:70" x14ac:dyDescent="0.35">
      <c r="V143" s="24">
        <v>2.39</v>
      </c>
      <c r="W143" s="30">
        <f t="shared" si="142"/>
        <v>2454.7089156850329</v>
      </c>
      <c r="X143" s="25">
        <f t="shared" si="118"/>
        <v>26.994438391274116</v>
      </c>
      <c r="Y143" s="26">
        <f t="shared" si="128"/>
        <v>-1.2970108947506764</v>
      </c>
      <c r="Z143" s="26">
        <f t="shared" si="129"/>
        <v>-30.538254712151453</v>
      </c>
      <c r="AA143" s="26">
        <f t="shared" si="130"/>
        <v>3.8413775472485206E-4</v>
      </c>
      <c r="AB143" s="26">
        <f t="shared" si="131"/>
        <v>-0.53885357983964211</v>
      </c>
      <c r="AC143" s="26">
        <f t="shared" si="143"/>
        <v>3.3472568694994645E-7</v>
      </c>
      <c r="AD143" s="26">
        <f t="shared" si="132"/>
        <v>1.5906513364982451E-2</v>
      </c>
      <c r="AE143" s="26">
        <f t="shared" si="144"/>
        <v>25.697811969003851</v>
      </c>
      <c r="AF143" s="26">
        <f t="shared" si="145"/>
        <v>-31.061201778626113</v>
      </c>
      <c r="AG143" s="26">
        <f t="shared" si="111"/>
        <v>64.334182199278899</v>
      </c>
      <c r="AH143" s="26">
        <f t="shared" si="133"/>
        <v>-77.786318761315187</v>
      </c>
      <c r="AI143" s="26">
        <f t="shared" si="134"/>
        <v>-89.992607238499602</v>
      </c>
      <c r="AJ143" s="26">
        <f t="shared" si="146"/>
        <v>5.2876375762797991</v>
      </c>
      <c r="AK143" s="26">
        <f t="shared" si="135"/>
        <v>57.042002295439474</v>
      </c>
      <c r="AL143" s="27">
        <f t="shared" si="136"/>
        <v>-2.5826832338295385E-4</v>
      </c>
      <c r="AM143" s="26">
        <f t="shared" si="137"/>
        <v>-0.44183884620703545</v>
      </c>
      <c r="AN143" s="26">
        <f t="shared" si="112"/>
        <v>-1.0343185540924204E-5</v>
      </c>
      <c r="AO143" s="26">
        <f t="shared" si="113"/>
        <v>-8.8421432840758596E-2</v>
      </c>
      <c r="AP143" s="26">
        <f t="shared" si="119"/>
        <v>-8.1647675972654117</v>
      </c>
      <c r="AQ143" s="26">
        <f t="shared" si="120"/>
        <v>-33.480865222107923</v>
      </c>
      <c r="AR143" s="25">
        <f t="shared" si="114"/>
        <v>18.562359853877492</v>
      </c>
      <c r="AS143" s="25">
        <f t="shared" si="115"/>
        <v>-26.547178687726607</v>
      </c>
      <c r="AT143" s="56">
        <f t="shared" si="121"/>
        <v>17.533044371738441</v>
      </c>
      <c r="AU143" s="57">
        <f t="shared" si="147"/>
        <v>-64.542067000734036</v>
      </c>
      <c r="AV143" s="26">
        <f t="shared" si="138"/>
        <v>2.616799013235058E-11</v>
      </c>
      <c r="AW143" s="26">
        <f t="shared" si="139"/>
        <v>1.4064446080160457E-4</v>
      </c>
      <c r="AX143" s="27">
        <f t="shared" si="140"/>
        <v>-2.6167990132429417E-11</v>
      </c>
      <c r="AY143" s="26">
        <f t="shared" si="141"/>
        <v>-1.4064446080160457E-4</v>
      </c>
      <c r="AZ143" s="28">
        <f t="shared" si="148"/>
        <v>-7.8837420959692665E-23</v>
      </c>
      <c r="BA143" s="29">
        <f t="shared" si="149"/>
        <v>0</v>
      </c>
      <c r="BB143" s="5">
        <f t="shared" si="122"/>
        <v>17.532527516928649</v>
      </c>
      <c r="BC143" s="5">
        <f t="shared" si="123"/>
        <v>-65.202121527807151</v>
      </c>
      <c r="BD143" s="5">
        <f t="shared" si="150"/>
        <v>114.79787847219285</v>
      </c>
      <c r="BE143" s="41"/>
      <c r="BF143" s="40">
        <f t="shared" si="151"/>
        <v>18</v>
      </c>
      <c r="BG143" s="40">
        <f t="shared" si="152"/>
        <v>-65</v>
      </c>
      <c r="BH143" s="40">
        <f t="shared" si="153"/>
        <v>115</v>
      </c>
      <c r="BL143" s="26">
        <f t="shared" si="116"/>
        <v>-1.6529661050181854E-6</v>
      </c>
      <c r="BM143" s="26">
        <f t="shared" si="117"/>
        <v>-3.5347803901293953E-2</v>
      </c>
      <c r="BO143" s="238" t="str">
        <f t="shared" si="124"/>
        <v>2454.70891568503i</v>
      </c>
      <c r="BP143" s="238" t="str">
        <f t="shared" si="125"/>
        <v>0.999881251302061-0.0109023264637628i</v>
      </c>
      <c r="BQ143" s="238">
        <f t="shared" si="126"/>
        <v>-5.152018436877971E-4</v>
      </c>
      <c r="BR143" s="238">
        <f t="shared" si="127"/>
        <v>-0.6247067231718233</v>
      </c>
    </row>
    <row r="144" spans="1:70" x14ac:dyDescent="0.35">
      <c r="V144" s="24">
        <v>2.4</v>
      </c>
      <c r="W144" s="32">
        <f t="shared" si="142"/>
        <v>2511.8864315095807</v>
      </c>
      <c r="X144" s="25">
        <f t="shared" si="118"/>
        <v>26.994438391274116</v>
      </c>
      <c r="Y144" s="26">
        <f t="shared" si="128"/>
        <v>-1.3495352864255885</v>
      </c>
      <c r="Z144" s="26">
        <f t="shared" si="129"/>
        <v>-31.118804332400877</v>
      </c>
      <c r="AA144" s="26">
        <f t="shared" si="130"/>
        <v>4.0224077099718276E-4</v>
      </c>
      <c r="AB144" s="26">
        <f t="shared" si="131"/>
        <v>-0.55140432595245481</v>
      </c>
      <c r="AC144" s="26">
        <f t="shared" si="143"/>
        <v>3.5050082234018472E-7</v>
      </c>
      <c r="AD144" s="26">
        <f t="shared" si="132"/>
        <v>1.627702363829869E-2</v>
      </c>
      <c r="AE144" s="26">
        <f t="shared" si="144"/>
        <v>25.645305696120349</v>
      </c>
      <c r="AF144" s="26">
        <f t="shared" si="145"/>
        <v>-31.653931634715033</v>
      </c>
      <c r="AG144" s="26">
        <f t="shared" si="111"/>
        <v>64.334182199278899</v>
      </c>
      <c r="AH144" s="26">
        <f t="shared" si="133"/>
        <v>-77.986318758061046</v>
      </c>
      <c r="AI144" s="26">
        <f t="shared" si="134"/>
        <v>-89.992775518294351</v>
      </c>
      <c r="AJ144" s="26">
        <f t="shared" si="146"/>
        <v>5.4293986572265664</v>
      </c>
      <c r="AK144" s="26">
        <f t="shared" si="135"/>
        <v>57.64135696386775</v>
      </c>
      <c r="AL144" s="27">
        <f t="shared" si="136"/>
        <v>-2.704397555028818E-4</v>
      </c>
      <c r="AM144" s="26">
        <f t="shared" si="137"/>
        <v>-0.45213017266108507</v>
      </c>
      <c r="AN144" s="26">
        <f t="shared" si="112"/>
        <v>-1.0830644248897194E-5</v>
      </c>
      <c r="AO144" s="26">
        <f t="shared" si="113"/>
        <v>-9.0481029208127756E-2</v>
      </c>
      <c r="AP144" s="26">
        <f t="shared" si="119"/>
        <v>-8.2230191719553307</v>
      </c>
      <c r="AQ144" s="26">
        <f t="shared" si="120"/>
        <v>-32.894029756295815</v>
      </c>
      <c r="AR144" s="25">
        <f t="shared" si="114"/>
        <v>18.562359853877492</v>
      </c>
      <c r="AS144" s="25">
        <f t="shared" si="115"/>
        <v>-26.547178687726607</v>
      </c>
      <c r="AT144" s="56">
        <f t="shared" si="121"/>
        <v>17.422286524165017</v>
      </c>
      <c r="AU144" s="57">
        <f t="shared" si="147"/>
        <v>-64.547961391010844</v>
      </c>
      <c r="AV144" s="26">
        <f t="shared" si="138"/>
        <v>2.740232928953498E-11</v>
      </c>
      <c r="AW144" s="26">
        <f t="shared" si="139"/>
        <v>1.4392049114137341E-4</v>
      </c>
      <c r="AX144" s="27">
        <f t="shared" si="140"/>
        <v>-2.740232928962143E-11</v>
      </c>
      <c r="AY144" s="26">
        <f t="shared" si="141"/>
        <v>-1.4392049114137341E-4</v>
      </c>
      <c r="AZ144" s="28">
        <f t="shared" si="148"/>
        <v>-8.6450067534594748E-23</v>
      </c>
      <c r="BA144" s="29">
        <f t="shared" si="149"/>
        <v>0</v>
      </c>
      <c r="BB144" s="5">
        <f t="shared" si="122"/>
        <v>17.421745312246507</v>
      </c>
      <c r="BC144" s="5">
        <f t="shared" si="123"/>
        <v>-65.223389372864162</v>
      </c>
      <c r="BD144" s="5">
        <f t="shared" si="150"/>
        <v>114.77661062713584</v>
      </c>
      <c r="BE144" s="31"/>
      <c r="BF144" s="40">
        <f t="shared" si="151"/>
        <v>17</v>
      </c>
      <c r="BG144" s="40">
        <f t="shared" si="152"/>
        <v>-65</v>
      </c>
      <c r="BH144" s="40">
        <f t="shared" si="153"/>
        <v>115</v>
      </c>
      <c r="BL144" s="26">
        <f t="shared" si="116"/>
        <v>-1.7308679818775727E-6</v>
      </c>
      <c r="BM144" s="26">
        <f t="shared" si="117"/>
        <v>-3.6171159808434127E-2</v>
      </c>
      <c r="BO144" s="238" t="str">
        <f t="shared" si="124"/>
        <v>2511.88643150958i</v>
      </c>
      <c r="BP144" s="238" t="str">
        <f t="shared" si="125"/>
        <v>0.999875655543492-0.0111562119010158i</v>
      </c>
      <c r="BQ144" s="238">
        <f t="shared" si="126"/>
        <v>-5.3948105052637591E-4</v>
      </c>
      <c r="BR144" s="238">
        <f t="shared" si="127"/>
        <v>-0.63925682204487899</v>
      </c>
    </row>
    <row r="145" spans="22:70" x14ac:dyDescent="0.35">
      <c r="V145" s="24">
        <v>2.41</v>
      </c>
      <c r="W145" s="30">
        <f t="shared" si="142"/>
        <v>2570.3957827688664</v>
      </c>
      <c r="X145" s="25">
        <f t="shared" si="118"/>
        <v>26.994438391274116</v>
      </c>
      <c r="Y145" s="26">
        <f t="shared" si="128"/>
        <v>-1.4038626038463389</v>
      </c>
      <c r="Z145" s="26">
        <f t="shared" si="129"/>
        <v>-31.7056135416953</v>
      </c>
      <c r="AA145" s="26">
        <f t="shared" si="130"/>
        <v>4.2119687526624423E-4</v>
      </c>
      <c r="AB145" s="26">
        <f t="shared" si="131"/>
        <v>-0.56424736170636058</v>
      </c>
      <c r="AC145" s="26">
        <f t="shared" si="143"/>
        <v>3.6701941557400369E-7</v>
      </c>
      <c r="AD145" s="26">
        <f t="shared" si="132"/>
        <v>1.6656164203141744E-2</v>
      </c>
      <c r="AE145" s="26">
        <f t="shared" si="144"/>
        <v>25.590997351322457</v>
      </c>
      <c r="AF145" s="26">
        <f t="shared" si="145"/>
        <v>-32.253204739198516</v>
      </c>
      <c r="AG145" s="26">
        <f t="shared" si="111"/>
        <v>64.334182199278899</v>
      </c>
      <c r="AH145" s="26">
        <f t="shared" si="133"/>
        <v>-78.186318754953362</v>
      </c>
      <c r="AI145" s="26">
        <f t="shared" si="134"/>
        <v>-89.992939967573435</v>
      </c>
      <c r="AJ145" s="26">
        <f t="shared" si="146"/>
        <v>5.5730422525763998</v>
      </c>
      <c r="AK145" s="26">
        <f t="shared" si="135"/>
        <v>58.234847098697507</v>
      </c>
      <c r="AL145" s="27">
        <f t="shared" si="136"/>
        <v>-2.8318477298508302E-4</v>
      </c>
      <c r="AM145" s="26">
        <f t="shared" si="137"/>
        <v>-0.46266118469602291</v>
      </c>
      <c r="AN145" s="26">
        <f t="shared" si="112"/>
        <v>-1.1341076121853555E-5</v>
      </c>
      <c r="AO145" s="26">
        <f t="shared" si="113"/>
        <v>-9.2588599495673871E-2</v>
      </c>
      <c r="AP145" s="26">
        <f t="shared" si="119"/>
        <v>-8.2793888289471713</v>
      </c>
      <c r="AQ145" s="26">
        <f t="shared" si="120"/>
        <v>-32.313342653067629</v>
      </c>
      <c r="AR145" s="25">
        <f t="shared" si="114"/>
        <v>18.562359853877492</v>
      </c>
      <c r="AS145" s="25">
        <f t="shared" si="115"/>
        <v>-26.547178687726607</v>
      </c>
      <c r="AT145" s="56">
        <f t="shared" si="121"/>
        <v>17.311608522375288</v>
      </c>
      <c r="AU145" s="57">
        <f t="shared" si="147"/>
        <v>-64.566547392266145</v>
      </c>
      <c r="AV145" s="26">
        <f t="shared" si="138"/>
        <v>2.8694528094712212E-11</v>
      </c>
      <c r="AW145" s="26">
        <f t="shared" si="139"/>
        <v>1.4727283003055728E-4</v>
      </c>
      <c r="AX145" s="27">
        <f t="shared" si="140"/>
        <v>-2.8694528094807008E-11</v>
      </c>
      <c r="AY145" s="26">
        <f t="shared" si="141"/>
        <v>-1.4727283003055728E-4</v>
      </c>
      <c r="AZ145" s="28">
        <f t="shared" si="148"/>
        <v>-9.4796190668284086E-23</v>
      </c>
      <c r="BA145" s="29">
        <f t="shared" si="149"/>
        <v>0</v>
      </c>
      <c r="BB145" s="5">
        <f t="shared" si="122"/>
        <v>17.311041805578384</v>
      </c>
      <c r="BC145" s="5">
        <f t="shared" si="123"/>
        <v>-65.257706837547957</v>
      </c>
      <c r="BD145" s="5">
        <f t="shared" si="150"/>
        <v>114.74229316245204</v>
      </c>
      <c r="BE145" s="41"/>
      <c r="BF145" s="40">
        <f t="shared" si="151"/>
        <v>17</v>
      </c>
      <c r="BG145" s="40">
        <f t="shared" si="152"/>
        <v>-65</v>
      </c>
      <c r="BH145" s="40">
        <f t="shared" si="153"/>
        <v>115</v>
      </c>
      <c r="BL145" s="26">
        <f t="shared" si="116"/>
        <v>-1.812441259303553E-6</v>
      </c>
      <c r="BM145" s="26">
        <f t="shared" si="117"/>
        <v>-3.7013694122895915E-2</v>
      </c>
      <c r="BO145" s="238" t="str">
        <f t="shared" si="124"/>
        <v>2570.39578276887i</v>
      </c>
      <c r="BP145" s="238" t="str">
        <f t="shared" si="125"/>
        <v>0.999869796132005-0.0114160066299827i</v>
      </c>
      <c r="BQ145" s="238">
        <f t="shared" si="126"/>
        <v>-5.6490435564420188E-4</v>
      </c>
      <c r="BR145" s="238">
        <f t="shared" si="127"/>
        <v>-0.65414575115891571</v>
      </c>
    </row>
    <row r="146" spans="22:70" x14ac:dyDescent="0.35">
      <c r="V146" s="24">
        <v>2.42</v>
      </c>
      <c r="W146" s="32">
        <f t="shared" si="142"/>
        <v>2630.2679918953818</v>
      </c>
      <c r="X146" s="25">
        <f t="shared" si="118"/>
        <v>26.994438391274116</v>
      </c>
      <c r="Y146" s="26">
        <f t="shared" si="128"/>
        <v>-1.46003116152154</v>
      </c>
      <c r="Z146" s="26">
        <f t="shared" si="129"/>
        <v>-32.298501029717343</v>
      </c>
      <c r="AA146" s="26">
        <f t="shared" si="130"/>
        <v>4.4104626452451346E-4</v>
      </c>
      <c r="AB146" s="26">
        <f t="shared" si="131"/>
        <v>-0.57738949148359309</v>
      </c>
      <c r="AC146" s="26">
        <f t="shared" si="143"/>
        <v>3.8431650837709094E-7</v>
      </c>
      <c r="AD146" s="26">
        <f t="shared" si="132"/>
        <v>1.7044136084724673E-2</v>
      </c>
      <c r="AE146" s="26">
        <f t="shared" si="144"/>
        <v>25.534848660333605</v>
      </c>
      <c r="AF146" s="26">
        <f t="shared" si="145"/>
        <v>-32.858846385116209</v>
      </c>
      <c r="AG146" s="26">
        <f t="shared" si="111"/>
        <v>64.334182199278899</v>
      </c>
      <c r="AH146" s="26">
        <f t="shared" si="133"/>
        <v>-78.386318751985556</v>
      </c>
      <c r="AI146" s="26">
        <f t="shared" si="134"/>
        <v>-89.993100673530037</v>
      </c>
      <c r="AJ146" s="26">
        <f t="shared" si="146"/>
        <v>5.7185309120368739</v>
      </c>
      <c r="AK146" s="26">
        <f t="shared" si="135"/>
        <v>58.822277926126638</v>
      </c>
      <c r="AL146" s="27">
        <f t="shared" si="136"/>
        <v>-2.9653040455139855E-4</v>
      </c>
      <c r="AM146" s="26">
        <f t="shared" si="137"/>
        <v>-0.47343746314605623</v>
      </c>
      <c r="AN146" s="26">
        <f t="shared" si="112"/>
        <v>-1.1875563840842796E-5</v>
      </c>
      <c r="AO146" s="26">
        <f t="shared" si="113"/>
        <v>-9.4745261142233542E-2</v>
      </c>
      <c r="AP146" s="26">
        <f t="shared" si="119"/>
        <v>-8.3339140466381743</v>
      </c>
      <c r="AQ146" s="26">
        <f t="shared" si="120"/>
        <v>-31.739005471691687</v>
      </c>
      <c r="AR146" s="25">
        <f t="shared" si="114"/>
        <v>18.562359853877492</v>
      </c>
      <c r="AS146" s="25">
        <f t="shared" si="115"/>
        <v>-26.547178687726607</v>
      </c>
      <c r="AT146" s="56">
        <f t="shared" si="121"/>
        <v>17.200934613695431</v>
      </c>
      <c r="AU146" s="57">
        <f t="shared" si="147"/>
        <v>-64.597851856807893</v>
      </c>
      <c r="AV146" s="26">
        <f t="shared" si="138"/>
        <v>3.004458654788225E-11</v>
      </c>
      <c r="AW146" s="26">
        <f t="shared" si="139"/>
        <v>1.5070325492360804E-4</v>
      </c>
      <c r="AX146" s="27">
        <f t="shared" si="140"/>
        <v>-3.0044586547986177E-11</v>
      </c>
      <c r="AY146" s="26">
        <f t="shared" si="141"/>
        <v>-1.5070325492360804E-4</v>
      </c>
      <c r="AZ146" s="28">
        <f t="shared" si="148"/>
        <v>-1.0392748914904524E-22</v>
      </c>
      <c r="BA146" s="29">
        <f t="shared" si="149"/>
        <v>0</v>
      </c>
      <c r="BB146" s="5">
        <f t="shared" si="122"/>
        <v>17.200341190171752</v>
      </c>
      <c r="BC146" s="5">
        <f t="shared" si="123"/>
        <v>-65.305109107172868</v>
      </c>
      <c r="BD146" s="5">
        <f t="shared" si="150"/>
        <v>114.69489089282713</v>
      </c>
      <c r="BE146" s="31"/>
      <c r="BF146" s="40">
        <f t="shared" si="151"/>
        <v>17</v>
      </c>
      <c r="BG146" s="40">
        <f t="shared" si="152"/>
        <v>-65</v>
      </c>
      <c r="BH146" s="40">
        <f t="shared" si="153"/>
        <v>115</v>
      </c>
      <c r="BL146" s="26">
        <f t="shared" si="116"/>
        <v>-1.8978589647860395E-6</v>
      </c>
      <c r="BM146" s="26">
        <f t="shared" si="117"/>
        <v>-3.7875853566066625E-2</v>
      </c>
      <c r="BO146" s="238" t="str">
        <f t="shared" si="124"/>
        <v>2630.26799189538i</v>
      </c>
      <c r="BP146" s="238" t="str">
        <f t="shared" si="125"/>
        <v>0.999863660648488-0.01168184797688i</v>
      </c>
      <c r="BQ146" s="238">
        <f t="shared" si="126"/>
        <v>-5.9152566471283455E-4</v>
      </c>
      <c r="BR146" s="238">
        <f t="shared" si="127"/>
        <v>-0.66938139679890696</v>
      </c>
    </row>
    <row r="147" spans="22:70" x14ac:dyDescent="0.35">
      <c r="V147" s="24">
        <v>2.4300000000000002</v>
      </c>
      <c r="W147" s="30">
        <f t="shared" si="142"/>
        <v>2691.5348039269179</v>
      </c>
      <c r="X147" s="25">
        <f t="shared" si="118"/>
        <v>26.994438391274116</v>
      </c>
      <c r="Y147" s="26">
        <f t="shared" si="128"/>
        <v>-1.518078494629991</v>
      </c>
      <c r="Z147" s="26">
        <f t="shared" si="129"/>
        <v>-32.897273252936102</v>
      </c>
      <c r="AA147" s="26">
        <f t="shared" si="130"/>
        <v>4.6183102944235042E-4</v>
      </c>
      <c r="AB147" s="26">
        <f t="shared" si="131"/>
        <v>-0.59083767788065467</v>
      </c>
      <c r="AC147" s="26">
        <f t="shared" si="143"/>
        <v>4.0242878568857862E-7</v>
      </c>
      <c r="AD147" s="26">
        <f t="shared" si="132"/>
        <v>1.7441144990732162E-2</v>
      </c>
      <c r="AE147" s="26">
        <f t="shared" si="144"/>
        <v>25.476822130102356</v>
      </c>
      <c r="AF147" s="26">
        <f t="shared" si="145"/>
        <v>-33.470669785826026</v>
      </c>
      <c r="AG147" s="26">
        <f t="shared" si="111"/>
        <v>64.334182199278899</v>
      </c>
      <c r="AH147" s="26">
        <f t="shared" si="133"/>
        <v>-78.586318749151317</v>
      </c>
      <c r="AI147" s="26">
        <f t="shared" si="134"/>
        <v>-89.993257721372572</v>
      </c>
      <c r="AJ147" s="26">
        <f t="shared" si="146"/>
        <v>5.8658263946273301</v>
      </c>
      <c r="AK147" s="26">
        <f t="shared" si="135"/>
        <v>59.403466899351884</v>
      </c>
      <c r="AL147" s="27">
        <f t="shared" si="136"/>
        <v>-3.1050495239896142E-4</v>
      </c>
      <c r="AM147" s="26">
        <f t="shared" si="137"/>
        <v>-0.48446471868525237</v>
      </c>
      <c r="AN147" s="26">
        <f t="shared" si="112"/>
        <v>-1.2435241121586165E-5</v>
      </c>
      <c r="AO147" s="26">
        <f t="shared" si="113"/>
        <v>-9.6952157613899789E-2</v>
      </c>
      <c r="AP147" s="26">
        <f t="shared" si="119"/>
        <v>-8.3866330954386079</v>
      </c>
      <c r="AQ147" s="26">
        <f t="shared" si="120"/>
        <v>-31.17120769831984</v>
      </c>
      <c r="AR147" s="25">
        <f t="shared" si="114"/>
        <v>18.562359853877492</v>
      </c>
      <c r="AS147" s="25">
        <f t="shared" si="115"/>
        <v>-26.547178687726607</v>
      </c>
      <c r="AT147" s="56">
        <f t="shared" si="121"/>
        <v>17.090189034663748</v>
      </c>
      <c r="AU147" s="57">
        <f t="shared" si="147"/>
        <v>-64.641877484145866</v>
      </c>
      <c r="AV147" s="26">
        <f t="shared" si="138"/>
        <v>3.1462147923710566E-11</v>
      </c>
      <c r="AW147" s="26">
        <f t="shared" si="139"/>
        <v>1.5421358467721156E-4</v>
      </c>
      <c r="AX147" s="27">
        <f t="shared" si="140"/>
        <v>-3.1462147923824523E-11</v>
      </c>
      <c r="AY147" s="26">
        <f t="shared" si="141"/>
        <v>-1.5421358467721156E-4</v>
      </c>
      <c r="AZ147" s="28">
        <f t="shared" si="148"/>
        <v>-1.139570540762507E-22</v>
      </c>
      <c r="BA147" s="29">
        <f t="shared" si="149"/>
        <v>0</v>
      </c>
      <c r="BB147" s="5">
        <f t="shared" si="122"/>
        <v>17.089567645938939</v>
      </c>
      <c r="BC147" s="5">
        <f t="shared" si="123"/>
        <v>-65.365607407920521</v>
      </c>
      <c r="BD147" s="5">
        <f t="shared" si="150"/>
        <v>114.63439259207948</v>
      </c>
      <c r="BE147" s="41"/>
      <c r="BF147" s="40">
        <f t="shared" si="151"/>
        <v>17</v>
      </c>
      <c r="BG147" s="40">
        <f t="shared" si="152"/>
        <v>-65</v>
      </c>
      <c r="BH147" s="40">
        <f t="shared" si="153"/>
        <v>115</v>
      </c>
      <c r="BL147" s="26">
        <f t="shared" si="116"/>
        <v>-1.9873022821102841E-6</v>
      </c>
      <c r="BM147" s="26">
        <f t="shared" si="117"/>
        <v>-3.8758095264732589E-2</v>
      </c>
      <c r="BO147" s="238" t="str">
        <f t="shared" si="124"/>
        <v>2691.53480392692i</v>
      </c>
      <c r="BP147" s="238" t="str">
        <f t="shared" si="125"/>
        <v>0.99985723608916-0.0119538764438689i</v>
      </c>
      <c r="BQ147" s="238">
        <f t="shared" si="126"/>
        <v>-6.1940142252423576E-4</v>
      </c>
      <c r="BR147" s="238">
        <f t="shared" si="127"/>
        <v>-0.68497182850993077</v>
      </c>
    </row>
    <row r="148" spans="22:70" x14ac:dyDescent="0.35">
      <c r="V148" s="24">
        <v>2.44</v>
      </c>
      <c r="W148" s="32">
        <f t="shared" si="142"/>
        <v>2754.2287033381681</v>
      </c>
      <c r="X148" s="25">
        <f t="shared" si="118"/>
        <v>26.994438391274116</v>
      </c>
      <c r="Y148" s="26">
        <f t="shared" si="128"/>
        <v>-1.5780412457803459</v>
      </c>
      <c r="Z148" s="26">
        <f t="shared" si="129"/>
        <v>-33.501724519392205</v>
      </c>
      <c r="AA148" s="26">
        <f t="shared" si="130"/>
        <v>4.8359524353782637E-4</v>
      </c>
      <c r="AB148" s="26">
        <f t="shared" si="131"/>
        <v>-0.60459904537356246</v>
      </c>
      <c r="AC148" s="26">
        <f t="shared" si="143"/>
        <v>4.2139466823642557E-7</v>
      </c>
      <c r="AD148" s="26">
        <f t="shared" si="132"/>
        <v>1.7847401420388598E-2</v>
      </c>
      <c r="AE148" s="26">
        <f t="shared" si="144"/>
        <v>25.416881162131975</v>
      </c>
      <c r="AF148" s="26">
        <f t="shared" si="145"/>
        <v>-34.088476163345376</v>
      </c>
      <c r="AG148" s="26">
        <f t="shared" si="111"/>
        <v>64.334182199278899</v>
      </c>
      <c r="AH148" s="26">
        <f t="shared" si="133"/>
        <v>-78.786318746444636</v>
      </c>
      <c r="AI148" s="26">
        <f t="shared" si="134"/>
        <v>-89.993411194369841</v>
      </c>
      <c r="AJ148" s="26">
        <f t="shared" si="146"/>
        <v>6.0148897804553343</v>
      </c>
      <c r="AK148" s="26">
        <f t="shared" si="135"/>
        <v>59.978243737601183</v>
      </c>
      <c r="AL148" s="27">
        <f t="shared" si="136"/>
        <v>-3.2513805220283666E-4</v>
      </c>
      <c r="AM148" s="26">
        <f t="shared" si="137"/>
        <v>-0.49574879484084633</v>
      </c>
      <c r="AN148" s="26">
        <f t="shared" si="112"/>
        <v>-1.3021295100274267E-5</v>
      </c>
      <c r="AO148" s="26">
        <f t="shared" si="113"/>
        <v>-9.9210459010185006E-2</v>
      </c>
      <c r="AP148" s="26">
        <f t="shared" si="119"/>
        <v>-8.4375849260577045</v>
      </c>
      <c r="AQ148" s="26">
        <f t="shared" si="120"/>
        <v>-30.610126710619689</v>
      </c>
      <c r="AR148" s="25">
        <f t="shared" si="114"/>
        <v>18.562359853877492</v>
      </c>
      <c r="AS148" s="25">
        <f t="shared" si="115"/>
        <v>-26.547178687726607</v>
      </c>
      <c r="AT148" s="56">
        <f t="shared" si="121"/>
        <v>16.979296236074269</v>
      </c>
      <c r="AU148" s="57">
        <f t="shared" si="147"/>
        <v>-64.698602873965058</v>
      </c>
      <c r="AV148" s="26">
        <f t="shared" si="138"/>
        <v>3.2945283567264022E-11</v>
      </c>
      <c r="AW148" s="26">
        <f t="shared" si="139"/>
        <v>1.5780568051466728E-4</v>
      </c>
      <c r="AX148" s="27">
        <f t="shared" si="140"/>
        <v>-3.2945283567388984E-11</v>
      </c>
      <c r="AY148" s="26">
        <f t="shared" si="141"/>
        <v>-1.5780568051466728E-4</v>
      </c>
      <c r="AZ148" s="28">
        <f t="shared" si="148"/>
        <v>-1.2496243363232731E-22</v>
      </c>
      <c r="BA148" s="29">
        <f t="shared" si="149"/>
        <v>0</v>
      </c>
      <c r="BB148" s="5">
        <f t="shared" si="122"/>
        <v>16.978645564380777</v>
      </c>
      <c r="BC148" s="5">
        <f t="shared" si="123"/>
        <v>-65.439189064293245</v>
      </c>
      <c r="BD148" s="5">
        <f t="shared" si="150"/>
        <v>114.56081093570675</v>
      </c>
      <c r="BE148" s="31"/>
      <c r="BF148" s="40">
        <f t="shared" si="151"/>
        <v>17</v>
      </c>
      <c r="BG148" s="40">
        <f t="shared" si="152"/>
        <v>-65</v>
      </c>
      <c r="BH148" s="40">
        <f t="shared" si="153"/>
        <v>115</v>
      </c>
      <c r="BL148" s="26">
        <f t="shared" si="116"/>
        <v>-2.0809609303388873E-6</v>
      </c>
      <c r="BM148" s="26">
        <f t="shared" si="117"/>
        <v>-3.9660886993445769E-2</v>
      </c>
      <c r="BO148" s="238" t="str">
        <f t="shared" si="124"/>
        <v>2754.22870333817i</v>
      </c>
      <c r="BP148" s="238" t="str">
        <f t="shared" si="125"/>
        <v>0.999850508838073-0.0122322357814036i</v>
      </c>
      <c r="BQ148" s="238">
        <f t="shared" si="126"/>
        <v>-6.4859073256188333E-4</v>
      </c>
      <c r="BR148" s="238">
        <f t="shared" si="127"/>
        <v>-0.70092530333473757</v>
      </c>
    </row>
    <row r="149" spans="22:70" x14ac:dyDescent="0.35">
      <c r="V149" s="24">
        <v>2.4500000000000002</v>
      </c>
      <c r="W149" s="30">
        <f t="shared" si="142"/>
        <v>2818.3829312644552</v>
      </c>
      <c r="X149" s="25">
        <f t="shared" si="118"/>
        <v>26.994438391274116</v>
      </c>
      <c r="Y149" s="26">
        <f t="shared" si="128"/>
        <v>-1.6399550507151752</v>
      </c>
      <c r="Z149" s="26">
        <f t="shared" si="129"/>
        <v>-34.111637126241895</v>
      </c>
      <c r="AA149" s="26">
        <f t="shared" si="130"/>
        <v>5.0638505654224673E-4</v>
      </c>
      <c r="AB149" s="26">
        <f t="shared" si="131"/>
        <v>-0.61868088406705313</v>
      </c>
      <c r="AC149" s="26">
        <f t="shared" si="143"/>
        <v>4.41254387754901E-7</v>
      </c>
      <c r="AD149" s="26">
        <f t="shared" si="132"/>
        <v>1.8263120776066944E-2</v>
      </c>
      <c r="AE149" s="26">
        <f t="shared" si="144"/>
        <v>25.354990166869872</v>
      </c>
      <c r="AF149" s="26">
        <f t="shared" si="145"/>
        <v>-34.71205488953288</v>
      </c>
      <c r="AG149" s="26">
        <f t="shared" si="111"/>
        <v>64.334182199278899</v>
      </c>
      <c r="AH149" s="26">
        <f t="shared" si="133"/>
        <v>-78.986318743859783</v>
      </c>
      <c r="AI149" s="26">
        <f t="shared" si="134"/>
        <v>-89.993561173895301</v>
      </c>
      <c r="AJ149" s="26">
        <f t="shared" si="146"/>
        <v>6.1656815803357308</v>
      </c>
      <c r="AK149" s="26">
        <f t="shared" si="135"/>
        <v>60.546450416426417</v>
      </c>
      <c r="AL149" s="27">
        <f t="shared" si="136"/>
        <v>-3.4046073590576688E-4</v>
      </c>
      <c r="AM149" s="26">
        <f t="shared" si="137"/>
        <v>-0.50729567107595985</v>
      </c>
      <c r="AN149" s="26">
        <f t="shared" si="112"/>
        <v>-1.363496886980476E-5</v>
      </c>
      <c r="AO149" s="26">
        <f t="shared" si="113"/>
        <v>-0.10152136268429898</v>
      </c>
      <c r="AP149" s="26">
        <f t="shared" si="119"/>
        <v>-8.4868090599499286</v>
      </c>
      <c r="AQ149" s="26">
        <f t="shared" si="120"/>
        <v>-30.055927791229141</v>
      </c>
      <c r="AR149" s="25">
        <f t="shared" si="114"/>
        <v>18.562359853877492</v>
      </c>
      <c r="AS149" s="25">
        <f t="shared" si="115"/>
        <v>-26.547178687726607</v>
      </c>
      <c r="AT149" s="56">
        <f t="shared" si="121"/>
        <v>16.868181106919941</v>
      </c>
      <c r="AU149" s="57">
        <f t="shared" si="147"/>
        <v>-64.767982680762017</v>
      </c>
      <c r="AV149" s="26">
        <f t="shared" si="138"/>
        <v>3.4495922133475688E-11</v>
      </c>
      <c r="AW149" s="26">
        <f t="shared" si="139"/>
        <v>1.6148144701273531E-4</v>
      </c>
      <c r="AX149" s="27">
        <f t="shared" si="140"/>
        <v>-3.449592213361269E-11</v>
      </c>
      <c r="AY149" s="26">
        <f t="shared" si="141"/>
        <v>-1.6148144701273531E-4</v>
      </c>
      <c r="AZ149" s="28">
        <f t="shared" si="148"/>
        <v>-1.3700178895409521E-22</v>
      </c>
      <c r="BA149" s="29">
        <f t="shared" si="149"/>
        <v>0</v>
      </c>
      <c r="BB149" s="5">
        <f t="shared" si="122"/>
        <v>16.867499772404237</v>
      </c>
      <c r="BC149" s="5">
        <f t="shared" si="123"/>
        <v>-65.525817658332372</v>
      </c>
      <c r="BD149" s="5">
        <f t="shared" si="150"/>
        <v>114.47418234166763</v>
      </c>
      <c r="BE149" s="41"/>
      <c r="BF149" s="40">
        <f t="shared" si="151"/>
        <v>17</v>
      </c>
      <c r="BG149" s="40">
        <f t="shared" si="152"/>
        <v>-66</v>
      </c>
      <c r="BH149" s="40">
        <f t="shared" si="153"/>
        <v>114</v>
      </c>
      <c r="BL149" s="26">
        <f t="shared" si="116"/>
        <v>-2.1790335726880839E-6</v>
      </c>
      <c r="BM149" s="26">
        <f t="shared" si="117"/>
        <v>-4.0584707422536496E-2</v>
      </c>
      <c r="BO149" s="238" t="str">
        <f t="shared" si="124"/>
        <v>2818.38293126446i</v>
      </c>
      <c r="BP149" s="238" t="str">
        <f t="shared" si="125"/>
        <v>0.999843464638331-0.0125170730621487i</v>
      </c>
      <c r="BQ149" s="238">
        <f t="shared" si="126"/>
        <v>-6.7915548213195868E-4</v>
      </c>
      <c r="BR149" s="238">
        <f t="shared" si="127"/>
        <v>-0.71725027014781151</v>
      </c>
    </row>
    <row r="150" spans="22:70" x14ac:dyDescent="0.35">
      <c r="V150" s="24">
        <v>2.46</v>
      </c>
      <c r="W150" s="32">
        <f t="shared" si="142"/>
        <v>2884.0315031266073</v>
      </c>
      <c r="X150" s="25">
        <f t="shared" si="118"/>
        <v>26.994438391274116</v>
      </c>
      <c r="Y150" s="26">
        <f t="shared" si="128"/>
        <v>-1.7038544236037698</v>
      </c>
      <c r="Z150" s="26">
        <f t="shared" si="129"/>
        <v>-34.726781551703176</v>
      </c>
      <c r="AA150" s="26">
        <f t="shared" si="130"/>
        <v>5.3024879216900334E-4</v>
      </c>
      <c r="AB150" s="26">
        <f t="shared" si="131"/>
        <v>-0.63309065352957261</v>
      </c>
      <c r="AC150" s="26">
        <f t="shared" si="143"/>
        <v>4.6205006413071762E-7</v>
      </c>
      <c r="AD150" s="26">
        <f t="shared" si="132"/>
        <v>1.8688523477497086E-2</v>
      </c>
      <c r="AE150" s="26">
        <f t="shared" si="144"/>
        <v>25.291114678512582</v>
      </c>
      <c r="AF150" s="26">
        <f t="shared" si="145"/>
        <v>-35.341183681755247</v>
      </c>
      <c r="AG150" s="26">
        <f t="shared" si="111"/>
        <v>64.334182199278899</v>
      </c>
      <c r="AH150" s="26">
        <f t="shared" si="133"/>
        <v>-79.186318741391261</v>
      </c>
      <c r="AI150" s="26">
        <f t="shared" si="134"/>
        <v>-89.993707739470025</v>
      </c>
      <c r="AJ150" s="26">
        <f t="shared" si="146"/>
        <v>6.318161842742188</v>
      </c>
      <c r="AK150" s="26">
        <f t="shared" si="135"/>
        <v>61.107941111762848</v>
      </c>
      <c r="AL150" s="27">
        <f t="shared" si="136"/>
        <v>-3.5650549750458447E-4</v>
      </c>
      <c r="AM150" s="26">
        <f t="shared" si="137"/>
        <v>-0.51911146594327129</v>
      </c>
      <c r="AN150" s="26">
        <f t="shared" si="112"/>
        <v>-1.4277564098957621E-5</v>
      </c>
      <c r="AO150" s="26">
        <f t="shared" si="113"/>
        <v>-0.10388609387786697</v>
      </c>
      <c r="AP150" s="26">
        <f t="shared" si="119"/>
        <v>-8.5343454824317764</v>
      </c>
      <c r="AQ150" s="26">
        <f t="shared" si="120"/>
        <v>-29.508764187528318</v>
      </c>
      <c r="AR150" s="25">
        <f t="shared" si="114"/>
        <v>18.562359853877492</v>
      </c>
      <c r="AS150" s="25">
        <f t="shared" si="115"/>
        <v>-26.547178687726607</v>
      </c>
      <c r="AT150" s="56">
        <f t="shared" si="121"/>
        <v>16.756769196080803</v>
      </c>
      <c r="AU150" s="57">
        <f t="shared" si="147"/>
        <v>-64.849947869283568</v>
      </c>
      <c r="AV150" s="26">
        <f t="shared" si="138"/>
        <v>3.6123706897011013E-11</v>
      </c>
      <c r="AW150" s="26">
        <f t="shared" si="139"/>
        <v>1.6524283311146733E-4</v>
      </c>
      <c r="AX150" s="27">
        <f t="shared" si="140"/>
        <v>-3.6123706897161256E-11</v>
      </c>
      <c r="AY150" s="26">
        <f t="shared" si="141"/>
        <v>-1.6524283311146733E-4</v>
      </c>
      <c r="AZ150" s="28">
        <f t="shared" si="148"/>
        <v>-1.5024314110347922E-22</v>
      </c>
      <c r="BA150" s="29">
        <f t="shared" si="149"/>
        <v>0</v>
      </c>
      <c r="BB150" s="5">
        <f t="shared" si="122"/>
        <v>16.756055753879156</v>
      </c>
      <c r="BC150" s="5">
        <f t="shared" si="123"/>
        <v>-65.625433289743455</v>
      </c>
      <c r="BD150" s="5">
        <f t="shared" si="150"/>
        <v>114.37456671025654</v>
      </c>
      <c r="BE150" s="31"/>
      <c r="BF150" s="40">
        <f t="shared" si="151"/>
        <v>17</v>
      </c>
      <c r="BG150" s="40">
        <f t="shared" si="152"/>
        <v>-66</v>
      </c>
      <c r="BH150" s="40">
        <f t="shared" si="153"/>
        <v>114</v>
      </c>
      <c r="BL150" s="26">
        <f t="shared" si="116"/>
        <v>-2.2817282340831196E-6</v>
      </c>
      <c r="BM150" s="26">
        <f t="shared" si="117"/>
        <v>-4.1530046371902031E-2</v>
      </c>
      <c r="BO150" s="238" t="str">
        <f t="shared" si="124"/>
        <v>2884.03150312661i</v>
      </c>
      <c r="BP150" s="238" t="str">
        <f t="shared" si="125"/>
        <v>0.999836088561953-0.0128085387564932i</v>
      </c>
      <c r="BQ150" s="238">
        <f t="shared" si="126"/>
        <v>-7.1116047341163689E-4</v>
      </c>
      <c r="BR150" s="238">
        <f t="shared" si="127"/>
        <v>-0.7339553740879774</v>
      </c>
    </row>
    <row r="151" spans="22:70" x14ac:dyDescent="0.35">
      <c r="V151" s="24">
        <v>2.4700000000000002</v>
      </c>
      <c r="W151" s="30">
        <f t="shared" si="142"/>
        <v>2951.2092266663894</v>
      </c>
      <c r="X151" s="25">
        <f t="shared" si="118"/>
        <v>26.994438391274116</v>
      </c>
      <c r="Y151" s="26">
        <f t="shared" si="128"/>
        <v>-1.7697726426065525</v>
      </c>
      <c r="Z151" s="26">
        <f t="shared" si="129"/>
        <v>-35.346916702669745</v>
      </c>
      <c r="AA151" s="26">
        <f t="shared" si="130"/>
        <v>5.5523705046439838E-4</v>
      </c>
      <c r="AB151" s="26">
        <f t="shared" si="131"/>
        <v>-0.64783598671595766</v>
      </c>
      <c r="AC151" s="26">
        <f t="shared" si="143"/>
        <v>4.8382581147898047E-7</v>
      </c>
      <c r="AD151" s="26">
        <f t="shared" si="132"/>
        <v>1.9123835078634507E-2</v>
      </c>
      <c r="AE151" s="26">
        <f t="shared" si="144"/>
        <v>25.225221469543836</v>
      </c>
      <c r="AF151" s="26">
        <f t="shared" si="145"/>
        <v>-35.975628854307068</v>
      </c>
      <c r="AG151" s="26">
        <f t="shared" si="111"/>
        <v>64.334182199278899</v>
      </c>
      <c r="AH151" s="26">
        <f t="shared" si="133"/>
        <v>-79.386318739033854</v>
      </c>
      <c r="AI151" s="26">
        <f t="shared" si="134"/>
        <v>-89.993850968805049</v>
      </c>
      <c r="AJ151" s="26">
        <f t="shared" si="146"/>
        <v>6.4722902576330608</v>
      </c>
      <c r="AK151" s="26">
        <f t="shared" si="135"/>
        <v>61.662582100477231</v>
      </c>
      <c r="AL151" s="27">
        <f t="shared" si="136"/>
        <v>-3.7330636188858009E-4</v>
      </c>
      <c r="AM151" s="26">
        <f t="shared" si="137"/>
        <v>-0.5312024403112422</v>
      </c>
      <c r="AN151" s="26">
        <f t="shared" si="112"/>
        <v>-1.4950443806833137E-5</v>
      </c>
      <c r="AO151" s="26">
        <f t="shared" si="113"/>
        <v>-0.10630590637042547</v>
      </c>
      <c r="AP151" s="26">
        <f t="shared" si="119"/>
        <v>-8.5802345389275896</v>
      </c>
      <c r="AQ151" s="26">
        <f t="shared" si="120"/>
        <v>-28.968777215009489</v>
      </c>
      <c r="AR151" s="25">
        <f t="shared" si="114"/>
        <v>18.562359853877492</v>
      </c>
      <c r="AS151" s="25">
        <f t="shared" si="115"/>
        <v>-26.547178687726607</v>
      </c>
      <c r="AT151" s="56">
        <f t="shared" si="121"/>
        <v>16.644986930616248</v>
      </c>
      <c r="AU151" s="57">
        <f t="shared" si="147"/>
        <v>-64.944406069316557</v>
      </c>
      <c r="AV151" s="26">
        <f t="shared" si="138"/>
        <v>3.7824780548003774E-11</v>
      </c>
      <c r="AW151" s="26">
        <f t="shared" si="139"/>
        <v>1.6909183314756075E-4</v>
      </c>
      <c r="AX151" s="27">
        <f t="shared" si="140"/>
        <v>-3.7824780548168493E-11</v>
      </c>
      <c r="AY151" s="26">
        <f t="shared" si="141"/>
        <v>-1.6909183314756075E-4</v>
      </c>
      <c r="AZ151" s="28">
        <f t="shared" si="148"/>
        <v>-1.6471880182315721E-22</v>
      </c>
      <c r="BA151" s="29">
        <f t="shared" si="149"/>
        <v>0</v>
      </c>
      <c r="BB151" s="5">
        <f t="shared" si="122"/>
        <v>16.64423986779283</v>
      </c>
      <c r="BC151" s="5">
        <f t="shared" si="123"/>
        <v>-65.737952935479029</v>
      </c>
      <c r="BD151" s="5">
        <f t="shared" si="150"/>
        <v>114.26204706452097</v>
      </c>
      <c r="BE151" s="41"/>
      <c r="BF151" s="40">
        <f t="shared" si="151"/>
        <v>17</v>
      </c>
      <c r="BG151" s="40">
        <f t="shared" si="152"/>
        <v>-66</v>
      </c>
      <c r="BH151" s="40">
        <f t="shared" si="153"/>
        <v>114</v>
      </c>
      <c r="BL151" s="26">
        <f t="shared" si="116"/>
        <v>-2.3892627447506157E-6</v>
      </c>
      <c r="BM151" s="26">
        <f t="shared" si="117"/>
        <v>-4.2497405070706436E-2</v>
      </c>
      <c r="BO151" s="238" t="str">
        <f t="shared" si="124"/>
        <v>2951.20922666639i</v>
      </c>
      <c r="BP151" s="238" t="str">
        <f t="shared" si="125"/>
        <v>0.999828364978324-0.013106786809691i</v>
      </c>
      <c r="BQ151" s="238">
        <f t="shared" si="126"/>
        <v>-7.4467356067325202E-4</v>
      </c>
      <c r="BR151" s="238">
        <f t="shared" si="127"/>
        <v>-0.75104946109176496</v>
      </c>
    </row>
    <row r="152" spans="22:70" x14ac:dyDescent="0.35">
      <c r="V152" s="24">
        <v>2.48</v>
      </c>
      <c r="W152" s="32">
        <f t="shared" si="142"/>
        <v>3019.9517204020167</v>
      </c>
      <c r="X152" s="25">
        <f t="shared" si="118"/>
        <v>26.994438391274116</v>
      </c>
      <c r="Y152" s="26">
        <f t="shared" si="128"/>
        <v>-1.8377416364269552</v>
      </c>
      <c r="Z152" s="26">
        <f t="shared" si="129"/>
        <v>-35.97179021884206</v>
      </c>
      <c r="AA152" s="26">
        <f t="shared" si="130"/>
        <v>5.8140281499037018E-4</v>
      </c>
      <c r="AB152" s="26">
        <f t="shared" si="131"/>
        <v>-0.66292469397972154</v>
      </c>
      <c r="AC152" s="26">
        <f t="shared" si="143"/>
        <v>5.0662781914661744E-7</v>
      </c>
      <c r="AD152" s="26">
        <f t="shared" si="132"/>
        <v>1.9569286387250955E-2</v>
      </c>
      <c r="AE152" s="26">
        <f t="shared" si="144"/>
        <v>25.157278664289972</v>
      </c>
      <c r="AF152" s="26">
        <f t="shared" si="145"/>
        <v>-36.615145626434526</v>
      </c>
      <c r="AG152" s="26">
        <f t="shared" si="111"/>
        <v>64.334182199278899</v>
      </c>
      <c r="AH152" s="26">
        <f t="shared" si="133"/>
        <v>-79.58631873678253</v>
      </c>
      <c r="AI152" s="26">
        <f t="shared" si="134"/>
        <v>-89.99399093784244</v>
      </c>
      <c r="AJ152" s="26">
        <f t="shared" si="146"/>
        <v>6.6280262567457271</v>
      </c>
      <c r="AK152" s="26">
        <f t="shared" si="135"/>
        <v>62.21025162029629</v>
      </c>
      <c r="AL152" s="27">
        <f t="shared" si="136"/>
        <v>-3.9089895695487839E-4</v>
      </c>
      <c r="AM152" s="26">
        <f t="shared" si="137"/>
        <v>-0.54357500066451714</v>
      </c>
      <c r="AN152" s="26">
        <f t="shared" si="112"/>
        <v>-1.5655035246265425E-5</v>
      </c>
      <c r="AO152" s="26">
        <f t="shared" si="113"/>
        <v>-0.10878208314403845</v>
      </c>
      <c r="AP152" s="26">
        <f t="shared" si="119"/>
        <v>-8.6245168347501053</v>
      </c>
      <c r="AQ152" s="26">
        <f t="shared" si="120"/>
        <v>-28.436096401354707</v>
      </c>
      <c r="AR152" s="25">
        <f t="shared" si="114"/>
        <v>18.562359853877492</v>
      </c>
      <c r="AS152" s="25">
        <f t="shared" si="115"/>
        <v>-26.547178687726607</v>
      </c>
      <c r="AT152" s="56">
        <f t="shared" si="121"/>
        <v>16.532761829539865</v>
      </c>
      <c r="AU152" s="57">
        <f t="shared" si="147"/>
        <v>-65.051242027789229</v>
      </c>
      <c r="AV152" s="26">
        <f t="shared" si="138"/>
        <v>3.9606857706186301E-11</v>
      </c>
      <c r="AW152" s="26">
        <f t="shared" si="139"/>
        <v>1.7303048791178158E-4</v>
      </c>
      <c r="AX152" s="27">
        <f t="shared" si="140"/>
        <v>-3.9606857706366911E-11</v>
      </c>
      <c r="AY152" s="26">
        <f t="shared" si="141"/>
        <v>-1.7303048791178158E-4</v>
      </c>
      <c r="AZ152" s="28">
        <f t="shared" si="148"/>
        <v>-1.8060971687212514E-22</v>
      </c>
      <c r="BA152" s="29">
        <f t="shared" si="149"/>
        <v>0</v>
      </c>
      <c r="BB152" s="5">
        <f t="shared" si="122"/>
        <v>16.531979561880767</v>
      </c>
      <c r="BC152" s="5">
        <f t="shared" si="123"/>
        <v>-65.863270906741946</v>
      </c>
      <c r="BD152" s="5">
        <f t="shared" si="150"/>
        <v>114.13672909325805</v>
      </c>
      <c r="BE152" s="31"/>
      <c r="BF152" s="40">
        <f t="shared" si="151"/>
        <v>17</v>
      </c>
      <c r="BG152" s="40">
        <f t="shared" si="152"/>
        <v>-66</v>
      </c>
      <c r="BH152" s="40">
        <f t="shared" si="153"/>
        <v>114</v>
      </c>
      <c r="BL152" s="26">
        <f t="shared" si="116"/>
        <v>-2.5018651953830348E-6</v>
      </c>
      <c r="BM152" s="26">
        <f t="shared" si="117"/>
        <v>-4.3487296423128943E-2</v>
      </c>
      <c r="BO152" s="238" t="str">
        <f t="shared" si="124"/>
        <v>3019.95172040202i</v>
      </c>
      <c r="BP152" s="238" t="str">
        <f t="shared" si="125"/>
        <v>0.999820277521171-0.0134119747206545i</v>
      </c>
      <c r="BQ152" s="238">
        <f t="shared" si="126"/>
        <v>-7.7976579390080303E-4</v>
      </c>
      <c r="BR152" s="238">
        <f t="shared" si="127"/>
        <v>-0.76854158252959104</v>
      </c>
    </row>
    <row r="153" spans="22:70" x14ac:dyDescent="0.35">
      <c r="V153" s="24">
        <v>2.4900000000000002</v>
      </c>
      <c r="W153" s="30">
        <f t="shared" si="142"/>
        <v>3090.2954325135938</v>
      </c>
      <c r="X153" s="25">
        <f t="shared" si="118"/>
        <v>26.994438391274116</v>
      </c>
      <c r="Y153" s="26">
        <f t="shared" si="128"/>
        <v>-1.9077918725931582</v>
      </c>
      <c r="Z153" s="26">
        <f t="shared" si="129"/>
        <v>-36.601138833775522</v>
      </c>
      <c r="AA153" s="26">
        <f t="shared" si="130"/>
        <v>6.0880156504461869E-4</v>
      </c>
      <c r="AB153" s="26">
        <f t="shared" si="131"/>
        <v>-0.67836476717692118</v>
      </c>
      <c r="AC153" s="26">
        <f t="shared" si="143"/>
        <v>5.3050445007369503E-7</v>
      </c>
      <c r="AD153" s="26">
        <f t="shared" si="132"/>
        <v>2.0025113587311072E-2</v>
      </c>
      <c r="AE153" s="26">
        <f t="shared" si="144"/>
        <v>25.087255850750452</v>
      </c>
      <c r="AF153" s="26">
        <f t="shared" si="145"/>
        <v>-37.259478487365136</v>
      </c>
      <c r="AG153" s="26">
        <f t="shared" si="111"/>
        <v>64.334182199278899</v>
      </c>
      <c r="AH153" s="26">
        <f t="shared" si="133"/>
        <v>-79.786318734632545</v>
      </c>
      <c r="AI153" s="26">
        <f t="shared" si="134"/>
        <v>-89.994127720795618</v>
      </c>
      <c r="AJ153" s="26">
        <f t="shared" si="146"/>
        <v>6.7853291100069342</v>
      </c>
      <c r="AK153" s="26">
        <f t="shared" si="135"/>
        <v>62.750839692137248</v>
      </c>
      <c r="AL153" s="27">
        <f t="shared" si="136"/>
        <v>-4.0932058909957296E-4</v>
      </c>
      <c r="AM153" s="26">
        <f t="shared" si="137"/>
        <v>-0.55623570248016707</v>
      </c>
      <c r="AN153" s="26">
        <f t="shared" si="112"/>
        <v>-1.6392832933820933E-5</v>
      </c>
      <c r="AO153" s="26">
        <f t="shared" si="113"/>
        <v>-0.11131593706338755</v>
      </c>
      <c r="AP153" s="26">
        <f t="shared" si="119"/>
        <v>-8.6672331387687453</v>
      </c>
      <c r="AQ153" s="26">
        <f t="shared" si="120"/>
        <v>-27.910839668201923</v>
      </c>
      <c r="AR153" s="25">
        <f t="shared" si="114"/>
        <v>18.562359853877492</v>
      </c>
      <c r="AS153" s="25">
        <f t="shared" si="115"/>
        <v>-26.547178687726607</v>
      </c>
      <c r="AT153" s="56">
        <f t="shared" si="121"/>
        <v>16.420022711981709</v>
      </c>
      <c r="AU153" s="57">
        <f t="shared" si="147"/>
        <v>-65.17031815556706</v>
      </c>
      <c r="AV153" s="26">
        <f t="shared" si="138"/>
        <v>4.1473795681424758E-11</v>
      </c>
      <c r="AW153" s="26">
        <f t="shared" si="139"/>
        <v>1.7706088573102061E-4</v>
      </c>
      <c r="AX153" s="27">
        <f t="shared" si="140"/>
        <v>-4.147379568162279E-11</v>
      </c>
      <c r="AY153" s="26">
        <f t="shared" si="141"/>
        <v>-1.7706088573102061E-4</v>
      </c>
      <c r="AZ153" s="28">
        <f t="shared" si="148"/>
        <v>-1.9803220852402328E-22</v>
      </c>
      <c r="BA153" s="29">
        <f t="shared" si="149"/>
        <v>0</v>
      </c>
      <c r="BB153" s="5">
        <f t="shared" si="122"/>
        <v>16.419203580638051</v>
      </c>
      <c r="BC153" s="5">
        <f t="shared" si="123"/>
        <v>-66.001259400794339</v>
      </c>
      <c r="BD153" s="5">
        <f t="shared" si="150"/>
        <v>113.99874059920566</v>
      </c>
      <c r="BE153" s="41"/>
      <c r="BF153" s="40">
        <f t="shared" si="151"/>
        <v>16</v>
      </c>
      <c r="BG153" s="40">
        <f t="shared" si="152"/>
        <v>-66</v>
      </c>
      <c r="BH153" s="40">
        <f t="shared" si="153"/>
        <v>114</v>
      </c>
      <c r="BL153" s="26">
        <f t="shared" si="116"/>
        <v>-2.6197744347337386E-6</v>
      </c>
      <c r="BM153" s="26">
        <f t="shared" si="117"/>
        <v>-4.4500245280302393E-2</v>
      </c>
      <c r="BO153" s="238" t="str">
        <f t="shared" si="124"/>
        <v>3090.29543251359i</v>
      </c>
      <c r="BP153" s="238" t="str">
        <f t="shared" si="125"/>
        <v>0.999811809053985-0.0137242636224298i</v>
      </c>
      <c r="BQ153" s="238">
        <f t="shared" si="126"/>
        <v>-8.1651156922274838E-4</v>
      </c>
      <c r="BR153" s="238">
        <f t="shared" si="127"/>
        <v>-0.78644099994698147</v>
      </c>
    </row>
    <row r="154" spans="22:70" x14ac:dyDescent="0.35">
      <c r="V154" s="24">
        <v>2.5</v>
      </c>
      <c r="W154" s="32">
        <f t="shared" si="142"/>
        <v>3162.2776601683827</v>
      </c>
      <c r="X154" s="25">
        <f t="shared" si="118"/>
        <v>26.994438391274116</v>
      </c>
      <c r="Y154" s="26">
        <f t="shared" si="128"/>
        <v>-1.9799522482314493</v>
      </c>
      <c r="Z154" s="26">
        <f t="shared" si="129"/>
        <v>-37.234688792765688</v>
      </c>
      <c r="AA154" s="26">
        <f t="shared" si="130"/>
        <v>6.3749139314475732E-4</v>
      </c>
      <c r="AB154" s="26">
        <f t="shared" si="131"/>
        <v>-0.69416438386358059</v>
      </c>
      <c r="AC154" s="26">
        <f t="shared" si="143"/>
        <v>5.5550635265531041E-7</v>
      </c>
      <c r="AD154" s="26">
        <f t="shared" si="132"/>
        <v>2.0491558364198911E-2</v>
      </c>
      <c r="AE154" s="26">
        <f t="shared" si="144"/>
        <v>25.015124189942167</v>
      </c>
      <c r="AF154" s="26">
        <f t="shared" si="145"/>
        <v>-37.908361618265069</v>
      </c>
      <c r="AG154" s="26">
        <f t="shared" si="111"/>
        <v>64.334182199278899</v>
      </c>
      <c r="AH154" s="26">
        <f t="shared" si="133"/>
        <v>-79.986318732579321</v>
      </c>
      <c r="AI154" s="26">
        <f t="shared" si="134"/>
        <v>-89.99426139018874</v>
      </c>
      <c r="AJ154" s="26">
        <f t="shared" si="146"/>
        <v>6.9441580177590154</v>
      </c>
      <c r="AK154" s="26">
        <f t="shared" si="135"/>
        <v>63.28424790794935</v>
      </c>
      <c r="AL154" s="27">
        <f t="shared" si="136"/>
        <v>-4.286103222711676E-4</v>
      </c>
      <c r="AM154" s="26">
        <f t="shared" si="137"/>
        <v>-0.56919125368144774</v>
      </c>
      <c r="AN154" s="26">
        <f t="shared" si="112"/>
        <v>-1.7165401822525244E-5</v>
      </c>
      <c r="AO154" s="26">
        <f t="shared" si="113"/>
        <v>-0.11390881157169216</v>
      </c>
      <c r="AP154" s="26">
        <f t="shared" si="119"/>
        <v>-8.7084242912654979</v>
      </c>
      <c r="AQ154" s="26">
        <f t="shared" si="120"/>
        <v>-27.393113547492533</v>
      </c>
      <c r="AR154" s="25">
        <f t="shared" si="114"/>
        <v>18.562359853877492</v>
      </c>
      <c r="AS154" s="25">
        <f t="shared" si="115"/>
        <v>-26.547178687726607</v>
      </c>
      <c r="AT154" s="56">
        <f t="shared" si="121"/>
        <v>16.306699898676669</v>
      </c>
      <c r="AU154" s="57">
        <f t="shared" si="147"/>
        <v>-65.301475165757608</v>
      </c>
      <c r="AV154" s="26">
        <f t="shared" si="138"/>
        <v>4.3429451783585265E-11</v>
      </c>
      <c r="AW154" s="26">
        <f t="shared" si="139"/>
        <v>1.8118516357554956E-4</v>
      </c>
      <c r="AX154" s="27">
        <f t="shared" si="140"/>
        <v>-4.3429451783802413E-11</v>
      </c>
      <c r="AY154" s="26">
        <f t="shared" si="141"/>
        <v>-1.8118516357554956E-4</v>
      </c>
      <c r="AZ154" s="28">
        <f t="shared" si="148"/>
        <v>-2.1714783549224091E-22</v>
      </c>
      <c r="BA154" s="29">
        <f t="shared" si="149"/>
        <v>0</v>
      </c>
      <c r="BB154" s="5">
        <f t="shared" si="122"/>
        <v>16.305842166649768</v>
      </c>
      <c r="BC154" s="5">
        <f t="shared" si="123"/>
        <v>-66.151769144389377</v>
      </c>
      <c r="BD154" s="5">
        <f t="shared" si="150"/>
        <v>113.84823085561062</v>
      </c>
      <c r="BE154" s="31"/>
      <c r="BF154" s="40">
        <f t="shared" si="151"/>
        <v>16</v>
      </c>
      <c r="BG154" s="40">
        <f t="shared" si="152"/>
        <v>-66</v>
      </c>
      <c r="BH154" s="40">
        <f t="shared" si="153"/>
        <v>114</v>
      </c>
      <c r="BL154" s="26">
        <f t="shared" si="116"/>
        <v>-2.7432405614262777E-6</v>
      </c>
      <c r="BM154" s="26">
        <f t="shared" si="117"/>
        <v>-4.5536788718584402E-2</v>
      </c>
      <c r="BO154" s="238" t="str">
        <f t="shared" si="124"/>
        <v>3162.27766016838i</v>
      </c>
      <c r="BP154" s="238" t="str">
        <f t="shared" si="125"/>
        <v>0.999802941633829-0.014043818364384i</v>
      </c>
      <c r="BQ154" s="238">
        <f t="shared" si="126"/>
        <v>-8.5498878634119007E-4</v>
      </c>
      <c r="BR154" s="238">
        <f t="shared" si="127"/>
        <v>-0.80475718991318679</v>
      </c>
    </row>
    <row r="155" spans="22:70" x14ac:dyDescent="0.35">
      <c r="V155" s="24">
        <v>2.5099999999999998</v>
      </c>
      <c r="W155" s="30">
        <f t="shared" si="142"/>
        <v>3235.9365692962824</v>
      </c>
      <c r="X155" s="25">
        <f t="shared" si="118"/>
        <v>26.994438391274116</v>
      </c>
      <c r="Y155" s="26">
        <f t="shared" si="128"/>
        <v>-2.0542499841045507</v>
      </c>
      <c r="Z155" s="26">
        <f t="shared" si="129"/>
        <v>-37.872156326989604</v>
      </c>
      <c r="AA155" s="26">
        <f t="shared" si="130"/>
        <v>6.6753312805124354E-4</v>
      </c>
      <c r="AB155" s="26">
        <f t="shared" si="131"/>
        <v>-0.71033191158873166</v>
      </c>
      <c r="AC155" s="26">
        <f t="shared" si="143"/>
        <v>5.816865591028906E-7</v>
      </c>
      <c r="AD155" s="26">
        <f t="shared" si="132"/>
        <v>2.0968868032861843E-2</v>
      </c>
      <c r="AE155" s="26">
        <f t="shared" si="144"/>
        <v>24.940856521984177</v>
      </c>
      <c r="AF155" s="26">
        <f t="shared" si="145"/>
        <v>-38.561519370545476</v>
      </c>
      <c r="AG155" s="26">
        <f t="shared" si="111"/>
        <v>64.334182199278899</v>
      </c>
      <c r="AH155" s="26">
        <f t="shared" si="133"/>
        <v>-80.186318730618495</v>
      </c>
      <c r="AI155" s="26">
        <f t="shared" si="134"/>
        <v>-89.994392016895048</v>
      </c>
      <c r="AJ155" s="26">
        <f t="shared" si="146"/>
        <v>7.1044721985541512</v>
      </c>
      <c r="AK155" s="26">
        <f t="shared" si="135"/>
        <v>63.81038918722853</v>
      </c>
      <c r="AL155" s="27">
        <f t="shared" si="136"/>
        <v>-4.4880906073144601E-4</v>
      </c>
      <c r="AM155" s="26">
        <f t="shared" si="137"/>
        <v>-0.58244851817082444</v>
      </c>
      <c r="AN155" s="26">
        <f t="shared" si="112"/>
        <v>-1.7974380613461668E-5</v>
      </c>
      <c r="AO155" s="26">
        <f t="shared" si="113"/>
        <v>-0.11656208140283242</v>
      </c>
      <c r="AP155" s="26">
        <f t="shared" si="119"/>
        <v>-8.748131116226789</v>
      </c>
      <c r="AQ155" s="26">
        <f t="shared" si="120"/>
        <v>-26.883013429240176</v>
      </c>
      <c r="AR155" s="25">
        <f t="shared" si="114"/>
        <v>18.562359853877492</v>
      </c>
      <c r="AS155" s="25">
        <f t="shared" si="115"/>
        <v>-26.547178687726607</v>
      </c>
      <c r="AT155" s="56">
        <f t="shared" si="121"/>
        <v>16.192725405757386</v>
      </c>
      <c r="AU155" s="57">
        <f t="shared" si="147"/>
        <v>-65.444532799785648</v>
      </c>
      <c r="AV155" s="26">
        <f t="shared" si="138"/>
        <v>4.5475754667600863E-11</v>
      </c>
      <c r="AW155" s="26">
        <f t="shared" si="139"/>
        <v>1.8540550819207271E-4</v>
      </c>
      <c r="AX155" s="27">
        <f t="shared" si="140"/>
        <v>-4.5475754667838962E-11</v>
      </c>
      <c r="AY155" s="26">
        <f t="shared" si="141"/>
        <v>-1.8540550819207271E-4</v>
      </c>
      <c r="AZ155" s="28">
        <f t="shared" si="148"/>
        <v>-2.3809876944456056E-22</v>
      </c>
      <c r="BA155" s="29">
        <f t="shared" si="149"/>
        <v>0</v>
      </c>
      <c r="BB155" s="5">
        <f t="shared" si="122"/>
        <v>16.191827254218435</v>
      </c>
      <c r="BC155" s="5">
        <f t="shared" si="123"/>
        <v>-66.314630125089181</v>
      </c>
      <c r="BD155" s="5">
        <f t="shared" si="150"/>
        <v>113.68536987491082</v>
      </c>
      <c r="BE155" s="41"/>
      <c r="BF155" s="40">
        <f t="shared" si="151"/>
        <v>16</v>
      </c>
      <c r="BG155" s="40">
        <f t="shared" si="152"/>
        <v>-66</v>
      </c>
      <c r="BH155" s="40">
        <f t="shared" si="153"/>
        <v>114</v>
      </c>
      <c r="BL155" s="26">
        <f t="shared" si="116"/>
        <v>-2.8725254630159528E-6</v>
      </c>
      <c r="BM155" s="26">
        <f t="shared" si="117"/>
        <v>-4.659747632431066E-2</v>
      </c>
      <c r="BO155" s="238" t="str">
        <f t="shared" si="124"/>
        <v>3235.93656929628i</v>
      </c>
      <c r="BP155" s="238" t="str">
        <f t="shared" si="125"/>
        <v>0.999793656473439-0.0143708075961282i</v>
      </c>
      <c r="BQ155" s="238">
        <f t="shared" si="126"/>
        <v>-8.9527901348779499E-4</v>
      </c>
      <c r="BR155" s="238">
        <f t="shared" si="127"/>
        <v>-0.82349984897922357</v>
      </c>
    </row>
    <row r="156" spans="22:70" x14ac:dyDescent="0.35">
      <c r="V156" s="24">
        <v>2.52</v>
      </c>
      <c r="W156" s="32">
        <f t="shared" si="142"/>
        <v>3311.3112148259138</v>
      </c>
      <c r="X156" s="25">
        <f t="shared" si="118"/>
        <v>26.994438391274116</v>
      </c>
      <c r="Y156" s="26">
        <f t="shared" si="128"/>
        <v>-2.1307105226910559</v>
      </c>
      <c r="Z156" s="26">
        <f t="shared" si="129"/>
        <v>-38.513248182800439</v>
      </c>
      <c r="AA156" s="26">
        <f t="shared" si="130"/>
        <v>6.9899046357673757E-4</v>
      </c>
      <c r="AB156" s="26">
        <f t="shared" si="131"/>
        <v>-0.72687591228512893</v>
      </c>
      <c r="AC156" s="26">
        <f t="shared" si="143"/>
        <v>6.0910060116337612E-7</v>
      </c>
      <c r="AD156" s="26">
        <f t="shared" si="132"/>
        <v>2.1457295668939055E-2</v>
      </c>
      <c r="AE156" s="26">
        <f t="shared" si="144"/>
        <v>24.864427468147237</v>
      </c>
      <c r="AF156" s="26">
        <f t="shared" si="145"/>
        <v>-39.218666799416631</v>
      </c>
      <c r="AG156" s="26">
        <f t="shared" si="111"/>
        <v>64.334182199278899</v>
      </c>
      <c r="AH156" s="26">
        <f t="shared" si="133"/>
        <v>-80.386318728745948</v>
      </c>
      <c r="AI156" s="26">
        <f t="shared" si="134"/>
        <v>-89.994519670174554</v>
      </c>
      <c r="AJ156" s="26">
        <f t="shared" si="146"/>
        <v>7.266230972318616</v>
      </c>
      <c r="AK156" s="26">
        <f t="shared" si="135"/>
        <v>64.329187505380617</v>
      </c>
      <c r="AL156" s="27">
        <f t="shared" si="136"/>
        <v>-4.6995963571908137E-4</v>
      </c>
      <c r="AM156" s="26">
        <f t="shared" si="137"/>
        <v>-0.59601451944400585</v>
      </c>
      <c r="AN156" s="26">
        <f t="shared" si="112"/>
        <v>-1.8821485237100976E-5</v>
      </c>
      <c r="AO156" s="26">
        <f t="shared" si="113"/>
        <v>-0.11927715331004861</v>
      </c>
      <c r="AP156" s="26">
        <f t="shared" si="119"/>
        <v>-8.786394338269389</v>
      </c>
      <c r="AQ156" s="26">
        <f t="shared" si="120"/>
        <v>-26.38062383754799</v>
      </c>
      <c r="AR156" s="25">
        <f t="shared" si="114"/>
        <v>18.562359853877492</v>
      </c>
      <c r="AS156" s="25">
        <f t="shared" si="115"/>
        <v>-26.547178687726607</v>
      </c>
      <c r="AT156" s="56">
        <f t="shared" si="121"/>
        <v>16.078033129877848</v>
      </c>
      <c r="AU156" s="57">
        <f t="shared" si="147"/>
        <v>-65.599290636964625</v>
      </c>
      <c r="AV156" s="26">
        <f t="shared" si="138"/>
        <v>4.7618490298270789E-11</v>
      </c>
      <c r="AW156" s="26">
        <f t="shared" si="139"/>
        <v>1.8972415726316891E-4</v>
      </c>
      <c r="AX156" s="27">
        <f t="shared" si="140"/>
        <v>-4.7618490298531842E-11</v>
      </c>
      <c r="AY156" s="26">
        <f t="shared" si="141"/>
        <v>-1.8972415726316891E-4</v>
      </c>
      <c r="AZ156" s="28">
        <f t="shared" si="148"/>
        <v>-2.6105303144290708E-22</v>
      </c>
      <c r="BA156" s="29">
        <f t="shared" si="149"/>
        <v>0</v>
      </c>
      <c r="BB156" s="5">
        <f t="shared" si="122"/>
        <v>16.077092654314566</v>
      </c>
      <c r="BC156" s="5">
        <f t="shared" si="123"/>
        <v>-66.489652406197791</v>
      </c>
      <c r="BD156" s="5">
        <f t="shared" si="150"/>
        <v>113.51034759380221</v>
      </c>
      <c r="BE156" s="31"/>
      <c r="BF156" s="40">
        <f t="shared" si="151"/>
        <v>16</v>
      </c>
      <c r="BG156" s="40">
        <f t="shared" si="152"/>
        <v>-66</v>
      </c>
      <c r="BH156" s="40">
        <f t="shared" si="153"/>
        <v>114</v>
      </c>
      <c r="BL156" s="26">
        <f t="shared" si="116"/>
        <v>-3.0079033695165269E-6</v>
      </c>
      <c r="BM156" s="26">
        <f t="shared" si="117"/>
        <v>-4.7682870485179989E-2</v>
      </c>
      <c r="BO156" s="238" t="str">
        <f t="shared" si="124"/>
        <v>3311.31121482591i</v>
      </c>
      <c r="BP156" s="238" t="str">
        <f t="shared" si="125"/>
        <v>0.99978393390157-0.0147054038532104i</v>
      </c>
      <c r="BQ156" s="238">
        <f t="shared" si="126"/>
        <v>-9.3746765991426602E-4</v>
      </c>
      <c r="BR156" s="238">
        <f t="shared" si="127"/>
        <v>-0.84267889874798441</v>
      </c>
    </row>
    <row r="157" spans="22:70" x14ac:dyDescent="0.35">
      <c r="V157" s="24">
        <v>2.5299999999999998</v>
      </c>
      <c r="W157" s="30">
        <f t="shared" si="142"/>
        <v>3388.4415613920246</v>
      </c>
      <c r="X157" s="25">
        <f t="shared" si="118"/>
        <v>26.994438391274116</v>
      </c>
      <c r="Y157" s="26">
        <f t="shared" si="128"/>
        <v>-2.2093574310760795</v>
      </c>
      <c r="Z157" s="26">
        <f t="shared" si="129"/>
        <v>-39.15766220454227</v>
      </c>
      <c r="AA157" s="26">
        <f t="shared" si="130"/>
        <v>7.3193009343521756E-4</v>
      </c>
      <c r="AB157" s="26">
        <f t="shared" si="131"/>
        <v>-0.74380514675974174</v>
      </c>
      <c r="AC157" s="26">
        <f t="shared" si="143"/>
        <v>6.3780662583839295E-7</v>
      </c>
      <c r="AD157" s="26">
        <f t="shared" si="132"/>
        <v>2.1957100242944089E-2</v>
      </c>
      <c r="AE157" s="26">
        <f t="shared" si="144"/>
        <v>24.7858135280981</v>
      </c>
      <c r="AF157" s="26">
        <f t="shared" si="145"/>
        <v>-39.879510251059067</v>
      </c>
      <c r="AG157" s="26">
        <f t="shared" si="111"/>
        <v>64.334182199278899</v>
      </c>
      <c r="AH157" s="26">
        <f t="shared" si="133"/>
        <v>-80.586318726957643</v>
      </c>
      <c r="AI157" s="26">
        <f t="shared" si="134"/>
        <v>-89.994644417710717</v>
      </c>
      <c r="AJ157" s="26">
        <f t="shared" si="146"/>
        <v>7.4293938387372105</v>
      </c>
      <c r="AK157" s="26">
        <f t="shared" si="135"/>
        <v>64.840577597093016</v>
      </c>
      <c r="AL157" s="27">
        <f t="shared" si="136"/>
        <v>-4.921068961959205E-4</v>
      </c>
      <c r="AM157" s="26">
        <f t="shared" si="137"/>
        <v>-0.60989644428678347</v>
      </c>
      <c r="AN157" s="26">
        <f t="shared" si="112"/>
        <v>-1.9708512497612794E-5</v>
      </c>
      <c r="AO157" s="26">
        <f t="shared" si="113"/>
        <v>-0.12205546681160162</v>
      </c>
      <c r="AP157" s="26">
        <f t="shared" si="119"/>
        <v>-8.8232545043502277</v>
      </c>
      <c r="AQ157" s="26">
        <f t="shared" si="120"/>
        <v>-25.886018731716085</v>
      </c>
      <c r="AR157" s="25">
        <f t="shared" si="114"/>
        <v>18.562359853877492</v>
      </c>
      <c r="AS157" s="25">
        <f t="shared" si="115"/>
        <v>-26.547178687726607</v>
      </c>
      <c r="AT157" s="56">
        <f t="shared" si="121"/>
        <v>15.962559023747872</v>
      </c>
      <c r="AU157" s="57">
        <f t="shared" si="147"/>
        <v>-65.765528982775152</v>
      </c>
      <c r="AV157" s="26">
        <f t="shared" si="138"/>
        <v>4.9863444640394242E-11</v>
      </c>
      <c r="AW157" s="26">
        <f t="shared" si="139"/>
        <v>1.9414340059373882E-4</v>
      </c>
      <c r="AX157" s="27">
        <f t="shared" si="140"/>
        <v>-4.9863444640680498E-11</v>
      </c>
      <c r="AY157" s="26">
        <f t="shared" si="141"/>
        <v>-1.9414340059373882E-4</v>
      </c>
      <c r="AZ157" s="28">
        <f t="shared" si="148"/>
        <v>-2.8625619073163214E-22</v>
      </c>
      <c r="BA157" s="29">
        <f t="shared" si="149"/>
        <v>0</v>
      </c>
      <c r="BB157" s="5">
        <f t="shared" si="122"/>
        <v>15.961574229929711</v>
      </c>
      <c r="BC157" s="5">
        <f t="shared" si="123"/>
        <v>-66.67662702052202</v>
      </c>
      <c r="BD157" s="5">
        <f t="shared" si="150"/>
        <v>113.32337297947798</v>
      </c>
      <c r="BE157" s="41"/>
      <c r="BF157" s="40">
        <f t="shared" si="151"/>
        <v>16</v>
      </c>
      <c r="BG157" s="40">
        <f t="shared" si="152"/>
        <v>-67</v>
      </c>
      <c r="BH157" s="40">
        <f t="shared" si="153"/>
        <v>113</v>
      </c>
      <c r="BL157" s="26">
        <f t="shared" si="116"/>
        <v>-3.1496614377856814E-6</v>
      </c>
      <c r="BM157" s="26">
        <f t="shared" si="117"/>
        <v>-4.8793546688425303E-2</v>
      </c>
      <c r="BO157" s="238" t="str">
        <f t="shared" si="124"/>
        <v>3388.44156139202i</v>
      </c>
      <c r="BP157" s="238" t="str">
        <f t="shared" si="125"/>
        <v>0.999773753321463-0.0150477836445997i</v>
      </c>
      <c r="BQ157" s="238">
        <f t="shared" si="126"/>
        <v>-9.8164415672294695E-4</v>
      </c>
      <c r="BR157" s="238">
        <f t="shared" si="127"/>
        <v>-0.8623044910584402</v>
      </c>
    </row>
    <row r="158" spans="22:70" x14ac:dyDescent="0.35">
      <c r="V158" s="24">
        <v>2.54</v>
      </c>
      <c r="W158" s="32">
        <f t="shared" si="142"/>
        <v>3467.3685045253183</v>
      </c>
      <c r="X158" s="25">
        <f t="shared" si="118"/>
        <v>26.994438391274116</v>
      </c>
      <c r="Y158" s="26">
        <f t="shared" si="128"/>
        <v>-2.2902123094079125</v>
      </c>
      <c r="Z158" s="26">
        <f t="shared" si="129"/>
        <v>-39.805087968719974</v>
      </c>
      <c r="AA158" s="26">
        <f t="shared" si="130"/>
        <v>7.6642185244962476E-4</v>
      </c>
      <c r="AB158" s="26">
        <f t="shared" si="131"/>
        <v>-0.76112857928619948</v>
      </c>
      <c r="AC158" s="26">
        <f t="shared" si="143"/>
        <v>6.6786552267534304E-7</v>
      </c>
      <c r="AD158" s="26">
        <f t="shared" si="132"/>
        <v>2.2468546757573434E-2</v>
      </c>
      <c r="AE158" s="26">
        <f t="shared" si="144"/>
        <v>24.704993171584174</v>
      </c>
      <c r="AF158" s="26">
        <f t="shared" si="145"/>
        <v>-40.543748001248602</v>
      </c>
      <c r="AG158" s="26">
        <f t="shared" si="111"/>
        <v>64.334182199278899</v>
      </c>
      <c r="AH158" s="26">
        <f t="shared" si="133"/>
        <v>-80.786318725249856</v>
      </c>
      <c r="AI158" s="26">
        <f t="shared" si="134"/>
        <v>-89.994766325646353</v>
      </c>
      <c r="AJ158" s="26">
        <f t="shared" si="146"/>
        <v>7.5939205507541905</v>
      </c>
      <c r="AK158" s="26">
        <f t="shared" si="135"/>
        <v>65.344504637828479</v>
      </c>
      <c r="AL158" s="27">
        <f t="shared" si="136"/>
        <v>-5.1529780385110705E-4</v>
      </c>
      <c r="AM158" s="26">
        <f t="shared" si="137"/>
        <v>-0.62410164655652445</v>
      </c>
      <c r="AN158" s="26">
        <f t="shared" si="112"/>
        <v>-2.0637343867623482E-5</v>
      </c>
      <c r="AO158" s="26">
        <f t="shared" si="113"/>
        <v>-0.12489849495379339</v>
      </c>
      <c r="AP158" s="26">
        <f t="shared" si="119"/>
        <v>-8.8587519103644841</v>
      </c>
      <c r="AQ158" s="26">
        <f t="shared" si="120"/>
        <v>-25.399261829328193</v>
      </c>
      <c r="AR158" s="25">
        <f t="shared" si="114"/>
        <v>18.562359853877492</v>
      </c>
      <c r="AS158" s="25">
        <f t="shared" si="115"/>
        <v>-26.547178687726607</v>
      </c>
      <c r="AT158" s="56">
        <f t="shared" si="121"/>
        <v>15.84624126121969</v>
      </c>
      <c r="AU158" s="57">
        <f t="shared" si="147"/>
        <v>-65.943009830576798</v>
      </c>
      <c r="AV158" s="26">
        <f t="shared" si="138"/>
        <v>5.2212546348904242E-11</v>
      </c>
      <c r="AW158" s="26">
        <f t="shared" si="139"/>
        <v>1.9866558132509244E-4</v>
      </c>
      <c r="AX158" s="27">
        <f t="shared" si="140"/>
        <v>-5.2212546349218106E-11</v>
      </c>
      <c r="AY158" s="26">
        <f t="shared" si="141"/>
        <v>-1.9866558132509244E-4</v>
      </c>
      <c r="AZ158" s="28">
        <f t="shared" si="148"/>
        <v>-3.1386334367558944E-22</v>
      </c>
      <c r="BA158" s="29">
        <f t="shared" si="149"/>
        <v>0</v>
      </c>
      <c r="BB158" s="5">
        <f t="shared" si="122"/>
        <v>15.84521006097326</v>
      </c>
      <c r="BC158" s="5">
        <f t="shared" si="123"/>
        <v>-66.875326937689252</v>
      </c>
      <c r="BD158" s="5">
        <f t="shared" si="150"/>
        <v>113.12467306231075</v>
      </c>
      <c r="BE158" s="31"/>
      <c r="BF158" s="40">
        <f t="shared" si="151"/>
        <v>16</v>
      </c>
      <c r="BG158" s="40">
        <f t="shared" si="152"/>
        <v>-67</v>
      </c>
      <c r="BH158" s="40">
        <f t="shared" si="153"/>
        <v>113</v>
      </c>
      <c r="BL158" s="26">
        <f t="shared" si="116"/>
        <v>-3.2981003513400011E-6</v>
      </c>
      <c r="BM158" s="26">
        <f t="shared" si="117"/>
        <v>-4.9930093825930451E-2</v>
      </c>
      <c r="BO158" s="238" t="str">
        <f t="shared" si="124"/>
        <v>3467.36850452532i</v>
      </c>
      <c r="BP158" s="238" t="str">
        <f t="shared" si="125"/>
        <v>0.999763093167377-0.0153981275419932i</v>
      </c>
      <c r="BQ158" s="238">
        <f t="shared" si="126"/>
        <v>-1.0279021460795415E-3</v>
      </c>
      <c r="BR158" s="238">
        <f t="shared" si="127"/>
        <v>-0.88238701328651936</v>
      </c>
    </row>
    <row r="159" spans="22:70" x14ac:dyDescent="0.35">
      <c r="V159" s="24">
        <v>2.5499999999999998</v>
      </c>
      <c r="W159" s="30">
        <f t="shared" si="142"/>
        <v>3548.1338923357566</v>
      </c>
      <c r="X159" s="25">
        <f t="shared" si="118"/>
        <v>26.994438391274116</v>
      </c>
      <c r="Y159" s="26">
        <f t="shared" si="128"/>
        <v>-2.3732947056500886</v>
      </c>
      <c r="Z159" s="26">
        <f t="shared" si="129"/>
        <v>-40.455207466827289</v>
      </c>
      <c r="AA159" s="26">
        <f t="shared" si="130"/>
        <v>8.0253886438654584E-4</v>
      </c>
      <c r="AB159" s="26">
        <f t="shared" si="131"/>
        <v>-0.77885538230133222</v>
      </c>
      <c r="AC159" s="26">
        <f t="shared" si="143"/>
        <v>6.9934105298713587E-7</v>
      </c>
      <c r="AD159" s="26">
        <f t="shared" si="132"/>
        <v>2.2991906388212677E-2</v>
      </c>
      <c r="AE159" s="26">
        <f t="shared" si="144"/>
        <v>24.621946923829469</v>
      </c>
      <c r="AF159" s="26">
        <f t="shared" si="145"/>
        <v>-41.211070942740406</v>
      </c>
      <c r="AG159" s="26">
        <f t="shared" si="111"/>
        <v>64.334182199278899</v>
      </c>
      <c r="AH159" s="26">
        <f t="shared" si="133"/>
        <v>-80.986318723618922</v>
      </c>
      <c r="AI159" s="26">
        <f t="shared" si="134"/>
        <v>-89.994885458618612</v>
      </c>
      <c r="AJ159" s="26">
        <f t="shared" si="146"/>
        <v>7.7597711831291152</v>
      </c>
      <c r="AK159" s="26">
        <f t="shared" si="135"/>
        <v>65.840923906481322</v>
      </c>
      <c r="AL159" s="27">
        <f t="shared" si="136"/>
        <v>-5.3958153258359476E-4</v>
      </c>
      <c r="AM159" s="26">
        <f t="shared" si="137"/>
        <v>-0.63863765105015691</v>
      </c>
      <c r="AN159" s="26">
        <f t="shared" si="112"/>
        <v>-2.1609949499960176E-5</v>
      </c>
      <c r="AO159" s="26">
        <f t="shared" si="113"/>
        <v>-0.12780774509174439</v>
      </c>
      <c r="AP159" s="26">
        <f t="shared" si="119"/>
        <v>-8.8929265326929912</v>
      </c>
      <c r="AQ159" s="26">
        <f t="shared" si="120"/>
        <v>-24.92040694827919</v>
      </c>
      <c r="AR159" s="25">
        <f t="shared" si="114"/>
        <v>18.562359853877492</v>
      </c>
      <c r="AS159" s="25">
        <f t="shared" si="115"/>
        <v>-26.547178687726607</v>
      </c>
      <c r="AT159" s="56">
        <f t="shared" si="121"/>
        <v>15.729020391136478</v>
      </c>
      <c r="AU159" s="57">
        <f t="shared" si="147"/>
        <v>-66.1314778910196</v>
      </c>
      <c r="AV159" s="26">
        <f t="shared" si="138"/>
        <v>5.4673510043533094E-11</v>
      </c>
      <c r="AW159" s="26">
        <f t="shared" si="139"/>
        <v>2.0329309717731099E-4</v>
      </c>
      <c r="AX159" s="27">
        <f t="shared" si="140"/>
        <v>-5.467351004387724E-11</v>
      </c>
      <c r="AY159" s="26">
        <f t="shared" si="141"/>
        <v>-2.0329309717731099E-4</v>
      </c>
      <c r="AZ159" s="28">
        <f t="shared" si="148"/>
        <v>-3.4414590891327294E-22</v>
      </c>
      <c r="BA159" s="29">
        <f t="shared" si="149"/>
        <v>0</v>
      </c>
      <c r="BB159" s="5">
        <f t="shared" si="122"/>
        <v>15.727940597922284</v>
      </c>
      <c r="BC159" s="5">
        <f t="shared" si="123"/>
        <v>-67.08550809929109</v>
      </c>
      <c r="BD159" s="5">
        <f t="shared" si="150"/>
        <v>112.91449190070891</v>
      </c>
      <c r="BE159" s="41"/>
      <c r="BF159" s="40">
        <f t="shared" si="151"/>
        <v>16</v>
      </c>
      <c r="BG159" s="40">
        <f t="shared" si="152"/>
        <v>-67</v>
      </c>
      <c r="BH159" s="40">
        <f t="shared" si="153"/>
        <v>113</v>
      </c>
      <c r="BL159" s="26">
        <f t="shared" si="116"/>
        <v>-3.4535349703153127E-6</v>
      </c>
      <c r="BM159" s="26">
        <f t="shared" si="117"/>
        <v>-5.1093114506451813E-2</v>
      </c>
      <c r="BO159" s="238" t="str">
        <f t="shared" si="124"/>
        <v>3548.13389233576i</v>
      </c>
      <c r="BP159" s="238" t="str">
        <f t="shared" si="125"/>
        <v>0.999751930859098-0.0157566202709717i</v>
      </c>
      <c r="BQ159" s="238">
        <f t="shared" si="126"/>
        <v>-1.0763396792233878E-3</v>
      </c>
      <c r="BR159" s="238">
        <f t="shared" si="127"/>
        <v>-0.90293709376503783</v>
      </c>
    </row>
    <row r="160" spans="22:70" x14ac:dyDescent="0.35">
      <c r="V160" s="24">
        <v>2.56</v>
      </c>
      <c r="W160" s="32">
        <f t="shared" si="142"/>
        <v>3630.7805477010152</v>
      </c>
      <c r="X160" s="25">
        <f t="shared" si="118"/>
        <v>26.994438391274116</v>
      </c>
      <c r="Y160" s="26">
        <f t="shared" si="128"/>
        <v>-2.458622037324079</v>
      </c>
      <c r="Z160" s="26">
        <f t="shared" si="129"/>
        <v>-41.107695833624845</v>
      </c>
      <c r="AA160" s="26">
        <f t="shared" si="130"/>
        <v>8.4035769673257031E-4</v>
      </c>
      <c r="AB160" s="26">
        <f t="shared" si="131"/>
        <v>-0.79699494120806935</v>
      </c>
      <c r="AC160" s="26">
        <f t="shared" si="143"/>
        <v>7.3229997907190684E-7</v>
      </c>
      <c r="AD160" s="26">
        <f t="shared" si="132"/>
        <v>2.3527456626715935E-2</v>
      </c>
      <c r="AE160" s="26">
        <f t="shared" si="144"/>
        <v>24.536657443946748</v>
      </c>
      <c r="AF160" s="26">
        <f t="shared" si="145"/>
        <v>-41.881163318206198</v>
      </c>
      <c r="AG160" s="26">
        <f t="shared" si="111"/>
        <v>64.334182199278899</v>
      </c>
      <c r="AH160" s="26">
        <f t="shared" si="133"/>
        <v>-81.186318722061387</v>
      </c>
      <c r="AI160" s="26">
        <f t="shared" si="134"/>
        <v>-89.995001879793392</v>
      </c>
      <c r="AJ160" s="26">
        <f t="shared" si="146"/>
        <v>7.9269061960267626</v>
      </c>
      <c r="AK160" s="26">
        <f t="shared" si="135"/>
        <v>66.329800432143216</v>
      </c>
      <c r="AL160" s="27">
        <f t="shared" si="136"/>
        <v>-5.6500957265955692E-4</v>
      </c>
      <c r="AM160" s="26">
        <f t="shared" si="137"/>
        <v>-0.65351215746057822</v>
      </c>
      <c r="AN160" s="26">
        <f t="shared" si="112"/>
        <v>-2.2628392389843593E-5</v>
      </c>
      <c r="AO160" s="26">
        <f t="shared" si="113"/>
        <v>-0.13078475968834677</v>
      </c>
      <c r="AP160" s="26">
        <f t="shared" si="119"/>
        <v>-8.9258179647207729</v>
      </c>
      <c r="AQ160" s="26">
        <f t="shared" si="120"/>
        <v>-24.449498364799101</v>
      </c>
      <c r="AR160" s="25">
        <f t="shared" si="114"/>
        <v>18.562359853877492</v>
      </c>
      <c r="AS160" s="25">
        <f t="shared" si="115"/>
        <v>-26.547178687726607</v>
      </c>
      <c r="AT160" s="56">
        <f t="shared" si="121"/>
        <v>15.610839479225975</v>
      </c>
      <c r="AU160" s="57">
        <f t="shared" si="147"/>
        <v>-66.330661683005303</v>
      </c>
      <c r="AV160" s="26">
        <f t="shared" si="138"/>
        <v>5.7250193034146879E-11</v>
      </c>
      <c r="AW160" s="26">
        <f t="shared" si="139"/>
        <v>2.0802840172055154E-4</v>
      </c>
      <c r="AX160" s="27">
        <f t="shared" si="140"/>
        <v>-5.7250193034524222E-11</v>
      </c>
      <c r="AY160" s="26">
        <f t="shared" si="141"/>
        <v>-2.0802840172055154E-4</v>
      </c>
      <c r="AZ160" s="28">
        <f t="shared" si="148"/>
        <v>-3.7734299334049874E-22</v>
      </c>
      <c r="BA160" s="29">
        <f t="shared" si="149"/>
        <v>0</v>
      </c>
      <c r="BB160" s="5">
        <f t="shared" si="122"/>
        <v>15.609708803507008</v>
      </c>
      <c r="BC160" s="5">
        <f t="shared" si="123"/>
        <v>-67.306910515705553</v>
      </c>
      <c r="BD160" s="5">
        <f t="shared" si="150"/>
        <v>112.69308948429445</v>
      </c>
      <c r="BE160" s="31"/>
      <c r="BF160" s="40">
        <f t="shared" si="151"/>
        <v>16</v>
      </c>
      <c r="BG160" s="40">
        <f t="shared" si="152"/>
        <v>-67</v>
      </c>
      <c r="BH160" s="40">
        <f t="shared" si="153"/>
        <v>113</v>
      </c>
      <c r="BL160" s="26">
        <f t="shared" si="116"/>
        <v>-3.6162949910706363E-6</v>
      </c>
      <c r="BM160" s="26">
        <f t="shared" si="117"/>
        <v>-5.2283225375112818E-2</v>
      </c>
      <c r="BO160" s="238" t="str">
        <f t="shared" si="124"/>
        <v>3630.78054770102i</v>
      </c>
      <c r="BP160" s="238" t="str">
        <f t="shared" si="125"/>
        <v>0.999740242754299-0.0161234508040306i</v>
      </c>
      <c r="BQ160" s="238">
        <f t="shared" si="126"/>
        <v>-1.1270594239745418E-3</v>
      </c>
      <c r="BR160" s="238">
        <f t="shared" si="127"/>
        <v>-0.9239656073251461</v>
      </c>
    </row>
    <row r="161" spans="22:70" x14ac:dyDescent="0.35">
      <c r="V161" s="24">
        <v>2.57</v>
      </c>
      <c r="W161" s="30">
        <f t="shared" si="142"/>
        <v>3715.3522909717267</v>
      </c>
      <c r="X161" s="25">
        <f t="shared" si="118"/>
        <v>26.994438391274116</v>
      </c>
      <c r="Y161" s="26">
        <f t="shared" si="128"/>
        <v>-2.5462095208934161</v>
      </c>
      <c r="Z161" s="26">
        <f t="shared" si="129"/>
        <v>-41.762222117163439</v>
      </c>
      <c r="AA161" s="26">
        <f t="shared" si="130"/>
        <v>8.7995852276345364E-4</v>
      </c>
      <c r="AB161" s="26">
        <f t="shared" si="131"/>
        <v>-0.81555685928692589</v>
      </c>
      <c r="AC161" s="26">
        <f t="shared" si="143"/>
        <v>7.6681221079061329E-7</v>
      </c>
      <c r="AD161" s="26">
        <f t="shared" si="132"/>
        <v>2.4075481428533978E-2</v>
      </c>
      <c r="AE161" s="26">
        <f t="shared" si="144"/>
        <v>24.449109595715672</v>
      </c>
      <c r="AF161" s="26">
        <f t="shared" si="145"/>
        <v>-42.553703495021836</v>
      </c>
      <c r="AG161" s="26">
        <f t="shared" si="111"/>
        <v>64.334182199278899</v>
      </c>
      <c r="AH161" s="26">
        <f t="shared" si="133"/>
        <v>-81.386318720573954</v>
      </c>
      <c r="AI161" s="26">
        <f t="shared" si="134"/>
        <v>-89.995115650898725</v>
      </c>
      <c r="AJ161" s="26">
        <f t="shared" si="146"/>
        <v>8.0952864936561131</v>
      </c>
      <c r="AK161" s="26">
        <f t="shared" si="135"/>
        <v>66.811108627809347</v>
      </c>
      <c r="AL161" s="27">
        <f t="shared" si="136"/>
        <v>-5.9163583977309522E-4</v>
      </c>
      <c r="AM161" s="26">
        <f t="shared" si="137"/>
        <v>-0.66873304442340642</v>
      </c>
      <c r="AN161" s="26">
        <f t="shared" si="112"/>
        <v>-2.3694832758891122E-5</v>
      </c>
      <c r="AO161" s="26">
        <f t="shared" si="113"/>
        <v>-0.13383111713181162</v>
      </c>
      <c r="AP161" s="26">
        <f t="shared" si="119"/>
        <v>-8.9574653583114738</v>
      </c>
      <c r="AQ161" s="26">
        <f t="shared" si="120"/>
        <v>-23.986571184644596</v>
      </c>
      <c r="AR161" s="25">
        <f t="shared" si="114"/>
        <v>18.562359853877492</v>
      </c>
      <c r="AS161" s="25">
        <f t="shared" si="115"/>
        <v>-26.547178687726607</v>
      </c>
      <c r="AT161" s="56">
        <f t="shared" si="121"/>
        <v>15.491644237404198</v>
      </c>
      <c r="AU161" s="57">
        <f t="shared" si="147"/>
        <v>-66.540274679666425</v>
      </c>
      <c r="AV161" s="26">
        <f t="shared" si="138"/>
        <v>5.9950309940477862E-11</v>
      </c>
      <c r="AW161" s="26">
        <f t="shared" si="139"/>
        <v>2.1287400567596184E-4</v>
      </c>
      <c r="AX161" s="27">
        <f t="shared" si="140"/>
        <v>-5.9950309940891633E-11</v>
      </c>
      <c r="AY161" s="26">
        <f t="shared" si="141"/>
        <v>-2.1287400567596184E-4</v>
      </c>
      <c r="AZ161" s="28">
        <f t="shared" si="148"/>
        <v>-4.1377125203550981E-22</v>
      </c>
      <c r="BA161" s="29">
        <f t="shared" si="149"/>
        <v>0</v>
      </c>
      <c r="BB161" s="5">
        <f t="shared" si="122"/>
        <v>15.490460281796777</v>
      </c>
      <c r="BC161" s="5">
        <f t="shared" si="123"/>
        <v>-67.539259418068454</v>
      </c>
      <c r="BD161" s="5">
        <f t="shared" si="150"/>
        <v>112.46074058193155</v>
      </c>
      <c r="BE161" s="41"/>
      <c r="BF161" s="40">
        <f t="shared" si="151"/>
        <v>15</v>
      </c>
      <c r="BG161" s="40">
        <f t="shared" si="152"/>
        <v>-68</v>
      </c>
      <c r="BH161" s="40">
        <f t="shared" si="153"/>
        <v>112</v>
      </c>
      <c r="BL161" s="26">
        <f t="shared" si="116"/>
        <v>-3.7867256491872644E-6</v>
      </c>
      <c r="BM161" s="26">
        <f t="shared" si="117"/>
        <v>-5.3501057440338874E-2</v>
      </c>
      <c r="BO161" s="238" t="str">
        <f t="shared" si="124"/>
        <v>3715.35229097173i</v>
      </c>
      <c r="BP161" s="238" t="str">
        <f t="shared" si="125"/>
        <v>0.999728004098693-0.0164988124555109i</v>
      </c>
      <c r="BQ161" s="238">
        <f t="shared" si="126"/>
        <v>-1.1801688817727036E-3</v>
      </c>
      <c r="BR161" s="238">
        <f t="shared" si="127"/>
        <v>-0.945483680961692</v>
      </c>
    </row>
    <row r="162" spans="22:70" x14ac:dyDescent="0.35">
      <c r="V162" s="24">
        <v>2.58</v>
      </c>
      <c r="W162" s="32">
        <f t="shared" si="142"/>
        <v>3801.8939632056163</v>
      </c>
      <c r="X162" s="25">
        <f t="shared" si="118"/>
        <v>26.994438391274116</v>
      </c>
      <c r="Y162" s="26">
        <f t="shared" si="128"/>
        <v>-2.636070109387187</v>
      </c>
      <c r="Z162" s="26">
        <f t="shared" si="129"/>
        <v>-42.41845008638677</v>
      </c>
      <c r="AA162" s="26">
        <f t="shared" si="130"/>
        <v>9.2142529120496555E-4</v>
      </c>
      <c r="AB162" s="26">
        <f t="shared" si="131"/>
        <v>-0.83455096271838614</v>
      </c>
      <c r="AC162" s="26">
        <f t="shared" si="143"/>
        <v>8.029509540732685E-7</v>
      </c>
      <c r="AD162" s="26">
        <f t="shared" si="132"/>
        <v>2.4636271363269395E-2</v>
      </c>
      <c r="AE162" s="26">
        <f t="shared" si="144"/>
        <v>24.359290510129089</v>
      </c>
      <c r="AF162" s="26">
        <f t="shared" si="145"/>
        <v>-43.228364777741888</v>
      </c>
      <c r="AG162" s="26">
        <f t="shared" si="111"/>
        <v>64.334182199278899</v>
      </c>
      <c r="AH162" s="26">
        <f t="shared" si="133"/>
        <v>-81.586318719153482</v>
      </c>
      <c r="AI162" s="26">
        <f t="shared" si="134"/>
        <v>-89.995226832257572</v>
      </c>
      <c r="AJ162" s="26">
        <f t="shared" si="146"/>
        <v>8.2648734780070257</v>
      </c>
      <c r="AK162" s="26">
        <f t="shared" si="135"/>
        <v>67.284831913726975</v>
      </c>
      <c r="AL162" s="27">
        <f t="shared" si="136"/>
        <v>-6.1951678923101395E-4</v>
      </c>
      <c r="AM162" s="26">
        <f t="shared" si="137"/>
        <v>-0.68430837365605623</v>
      </c>
      <c r="AN162" s="26">
        <f t="shared" si="112"/>
        <v>-2.4811532632966212E-5</v>
      </c>
      <c r="AO162" s="26">
        <f t="shared" si="113"/>
        <v>-0.13694843257224437</v>
      </c>
      <c r="AP162" s="26">
        <f t="shared" si="119"/>
        <v>-8.9879073701894203</v>
      </c>
      <c r="AQ162" s="26">
        <f t="shared" si="120"/>
        <v>-23.531651724758895</v>
      </c>
      <c r="AR162" s="25">
        <f t="shared" si="114"/>
        <v>18.562359853877492</v>
      </c>
      <c r="AS162" s="25">
        <f t="shared" si="115"/>
        <v>-26.547178687726607</v>
      </c>
      <c r="AT162" s="56">
        <f t="shared" si="121"/>
        <v>15.371383139939669</v>
      </c>
      <c r="AU162" s="57">
        <f t="shared" si="147"/>
        <v>-66.760016502500775</v>
      </c>
      <c r="AV162" s="26">
        <f t="shared" si="138"/>
        <v>6.2773860762525939E-11</v>
      </c>
      <c r="AW162" s="26">
        <f t="shared" si="139"/>
        <v>2.1783247824689816E-4</v>
      </c>
      <c r="AX162" s="27">
        <f t="shared" si="140"/>
        <v>-6.2773860762979621E-11</v>
      </c>
      <c r="AY162" s="26">
        <f t="shared" si="141"/>
        <v>-2.1783247824689816E-4</v>
      </c>
      <c r="AZ162" s="28">
        <f t="shared" si="148"/>
        <v>-4.536827165911934E-22</v>
      </c>
      <c r="BA162" s="29">
        <f t="shared" si="149"/>
        <v>0</v>
      </c>
      <c r="BB162" s="5">
        <f t="shared" si="122"/>
        <v>15.370143394136099</v>
      </c>
      <c r="BC162" s="5">
        <f t="shared" si="123"/>
        <v>-67.782266458534423</v>
      </c>
      <c r="BD162" s="5">
        <f t="shared" si="150"/>
        <v>112.21773354146558</v>
      </c>
      <c r="BE162" s="31"/>
      <c r="BF162" s="40">
        <f t="shared" si="151"/>
        <v>15</v>
      </c>
      <c r="BG162" s="40">
        <f t="shared" si="152"/>
        <v>-68</v>
      </c>
      <c r="BH162" s="40">
        <f t="shared" si="153"/>
        <v>112</v>
      </c>
      <c r="BL162" s="26">
        <f t="shared" si="116"/>
        <v>-3.9651884504337562E-6</v>
      </c>
      <c r="BM162" s="26">
        <f t="shared" si="117"/>
        <v>-5.4747256408406844E-2</v>
      </c>
      <c r="BO162" s="238" t="str">
        <f t="shared" si="124"/>
        <v>3801.89396320562i</v>
      </c>
      <c r="BP162" s="238" t="str">
        <f t="shared" si="125"/>
        <v>0.999715188973834-0.0168829029784588i</v>
      </c>
      <c r="BQ162" s="238">
        <f t="shared" si="126"/>
        <v>-1.2357806151204703E-3</v>
      </c>
      <c r="BR162" s="238">
        <f t="shared" si="127"/>
        <v>-0.96750269962524005</v>
      </c>
    </row>
    <row r="163" spans="22:70" x14ac:dyDescent="0.35">
      <c r="V163" s="24">
        <v>2.59</v>
      </c>
      <c r="W163" s="30">
        <f t="shared" si="142"/>
        <v>3890.4514499428064</v>
      </c>
      <c r="X163" s="25">
        <f t="shared" si="118"/>
        <v>26.994438391274116</v>
      </c>
      <c r="Y163" s="26">
        <f t="shared" si="128"/>
        <v>-2.7282144387990432</v>
      </c>
      <c r="Z163" s="26">
        <f t="shared" si="129"/>
        <v>-43.076039071721787</v>
      </c>
      <c r="AA163" s="26">
        <f t="shared" si="130"/>
        <v>9.6484590388246961E-4</v>
      </c>
      <c r="AB163" s="26">
        <f t="shared" si="131"/>
        <v>-0.85398730571850978</v>
      </c>
      <c r="AC163" s="26">
        <f t="shared" si="143"/>
        <v>8.4079286135381223E-7</v>
      </c>
      <c r="AD163" s="26">
        <f t="shared" si="132"/>
        <v>2.5210123768738421E-2</v>
      </c>
      <c r="AE163" s="26">
        <f t="shared" si="144"/>
        <v>24.267189639171818</v>
      </c>
      <c r="AF163" s="26">
        <f t="shared" si="145"/>
        <v>-43.904816253671562</v>
      </c>
      <c r="AG163" s="26">
        <f t="shared" si="111"/>
        <v>64.334182199278899</v>
      </c>
      <c r="AH163" s="26">
        <f t="shared" si="133"/>
        <v>-81.786318717796917</v>
      </c>
      <c r="AI163" s="26">
        <f t="shared" si="134"/>
        <v>-89.995335482819755</v>
      </c>
      <c r="AJ163" s="26">
        <f t="shared" si="146"/>
        <v>8.4356290977628543</v>
      </c>
      <c r="AK163" s="26">
        <f t="shared" si="135"/>
        <v>67.750962332943729</v>
      </c>
      <c r="AL163" s="27">
        <f t="shared" si="136"/>
        <v>-6.4871153551530111E-4</v>
      </c>
      <c r="AM163" s="26">
        <f t="shared" si="137"/>
        <v>-0.70024639419115087</v>
      </c>
      <c r="AN163" s="26">
        <f t="shared" si="112"/>
        <v>-2.5980860643769757E-5</v>
      </c>
      <c r="AO163" s="26">
        <f t="shared" si="113"/>
        <v>-0.1401383587776891</v>
      </c>
      <c r="AP163" s="26">
        <f t="shared" si="119"/>
        <v>-9.0171821131513212</v>
      </c>
      <c r="AQ163" s="26">
        <f t="shared" si="120"/>
        <v>-23.084757902844867</v>
      </c>
      <c r="AR163" s="25">
        <f t="shared" si="114"/>
        <v>18.562359853877492</v>
      </c>
      <c r="AS163" s="25">
        <f t="shared" si="115"/>
        <v>-26.547178687726607</v>
      </c>
      <c r="AT163" s="56">
        <f t="shared" si="121"/>
        <v>15.250007526020497</v>
      </c>
      <c r="AU163" s="57">
        <f t="shared" si="147"/>
        <v>-66.989574156516426</v>
      </c>
      <c r="AV163" s="26">
        <f t="shared" si="138"/>
        <v>6.5732417429889533E-11</v>
      </c>
      <c r="AW163" s="26">
        <f t="shared" si="139"/>
        <v>2.2290644848114988E-4</v>
      </c>
      <c r="AX163" s="27">
        <f t="shared" si="140"/>
        <v>-6.5732417430386992E-11</v>
      </c>
      <c r="AY163" s="26">
        <f t="shared" si="141"/>
        <v>-2.2290644848114988E-4</v>
      </c>
      <c r="AZ163" s="28">
        <f t="shared" si="148"/>
        <v>-4.9745866557114816E-22</v>
      </c>
      <c r="BA163" s="29">
        <f t="shared" si="149"/>
        <v>0</v>
      </c>
      <c r="BB163" s="5">
        <f t="shared" si="122"/>
        <v>15.248709361473075</v>
      </c>
      <c r="BC163" s="5">
        <f t="shared" si="123"/>
        <v>-68.035630951685206</v>
      </c>
      <c r="BD163" s="5">
        <f t="shared" si="150"/>
        <v>111.96436904831479</v>
      </c>
      <c r="BE163" s="41"/>
      <c r="BF163" s="40">
        <f t="shared" si="151"/>
        <v>15</v>
      </c>
      <c r="BG163" s="40">
        <f t="shared" si="152"/>
        <v>-68</v>
      </c>
      <c r="BH163" s="40">
        <f t="shared" si="153"/>
        <v>112</v>
      </c>
      <c r="BL163" s="26">
        <f t="shared" si="116"/>
        <v>-4.1520619345185237E-6</v>
      </c>
      <c r="BM163" s="26">
        <f t="shared" si="117"/>
        <v>-5.6022483025785774E-2</v>
      </c>
      <c r="BO163" s="238" t="str">
        <f t="shared" si="124"/>
        <v>3890.45144994281i</v>
      </c>
      <c r="BP163" s="238" t="str">
        <f t="shared" si="125"/>
        <v>0.999701770242503-0.0172759246634338i</v>
      </c>
      <c r="BQ163" s="238">
        <f t="shared" si="126"/>
        <v>-1.2940124854858876E-3</v>
      </c>
      <c r="BR163" s="238">
        <f t="shared" si="127"/>
        <v>-0.99003431214299653</v>
      </c>
    </row>
    <row r="164" spans="22:70" x14ac:dyDescent="0.35">
      <c r="V164" s="24">
        <v>2.6</v>
      </c>
      <c r="W164" s="32">
        <f t="shared" si="142"/>
        <v>3981.071705534976</v>
      </c>
      <c r="X164" s="25">
        <f t="shared" si="118"/>
        <v>26.994438391274116</v>
      </c>
      <c r="Y164" s="26">
        <f t="shared" si="128"/>
        <v>-2.8226507837286334</v>
      </c>
      <c r="Z164" s="26">
        <f t="shared" si="129"/>
        <v>-43.734644833686971</v>
      </c>
      <c r="AA164" s="26">
        <f t="shared" si="130"/>
        <v>1.0103124017059317E-3</v>
      </c>
      <c r="AB164" s="26">
        <f t="shared" si="131"/>
        <v>-0.87387617579014421</v>
      </c>
      <c r="AC164" s="26">
        <f t="shared" si="143"/>
        <v>8.8041820514881865E-7</v>
      </c>
      <c r="AD164" s="26">
        <f t="shared" si="132"/>
        <v>2.5797342908621578E-2</v>
      </c>
      <c r="AE164" s="26">
        <f t="shared" si="144"/>
        <v>24.172798800365396</v>
      </c>
      <c r="AF164" s="26">
        <f t="shared" si="145"/>
        <v>-44.582723666568491</v>
      </c>
      <c r="AG164" s="26">
        <f t="shared" si="111"/>
        <v>64.334182199278899</v>
      </c>
      <c r="AH164" s="26">
        <f t="shared" si="133"/>
        <v>-81.98631871650143</v>
      </c>
      <c r="AI164" s="26">
        <f t="shared" si="134"/>
        <v>-89.995441660193222</v>
      </c>
      <c r="AJ164" s="26">
        <f t="shared" si="146"/>
        <v>8.6075158924937956</v>
      </c>
      <c r="AK164" s="26">
        <f t="shared" si="135"/>
        <v>68.209500161460141</v>
      </c>
      <c r="AL164" s="27">
        <f t="shared" si="136"/>
        <v>-6.7928197745487171E-4</v>
      </c>
      <c r="AM164" s="26">
        <f t="shared" si="137"/>
        <v>-0.71655554670632715</v>
      </c>
      <c r="AN164" s="26">
        <f t="shared" si="112"/>
        <v>-2.7205297047424908E-5</v>
      </c>
      <c r="AO164" s="26">
        <f t="shared" si="113"/>
        <v>-0.14340258701009684</v>
      </c>
      <c r="AP164" s="26">
        <f t="shared" si="119"/>
        <v>-9.0453271120032372</v>
      </c>
      <c r="AQ164" s="26">
        <f t="shared" si="120"/>
        <v>-22.645899632449506</v>
      </c>
      <c r="AR164" s="25">
        <f t="shared" si="114"/>
        <v>18.562359853877492</v>
      </c>
      <c r="AS164" s="25">
        <f t="shared" si="115"/>
        <v>-26.547178687726607</v>
      </c>
      <c r="AT164" s="56">
        <f t="shared" si="121"/>
        <v>15.127471688362158</v>
      </c>
      <c r="AU164" s="57">
        <f t="shared" si="147"/>
        <v>-67.228623299017997</v>
      </c>
      <c r="AV164" s="26">
        <f t="shared" si="138"/>
        <v>6.8829837252434701E-11</v>
      </c>
      <c r="AW164" s="26">
        <f t="shared" si="139"/>
        <v>2.2809860666489753E-4</v>
      </c>
      <c r="AX164" s="27">
        <f t="shared" si="140"/>
        <v>-6.8829837252980136E-11</v>
      </c>
      <c r="AY164" s="26">
        <f t="shared" si="141"/>
        <v>-2.2809860666489753E-4</v>
      </c>
      <c r="AZ164" s="28">
        <f t="shared" si="148"/>
        <v>-5.4543514109922376E-22</v>
      </c>
      <c r="BA164" s="29">
        <f t="shared" si="149"/>
        <v>0</v>
      </c>
      <c r="BB164" s="5">
        <f t="shared" si="122"/>
        <v>15.126112352717172</v>
      </c>
      <c r="BC164" s="5">
        <f t="shared" si="123"/>
        <v>-68.299041149718988</v>
      </c>
      <c r="BD164" s="5">
        <f t="shared" si="150"/>
        <v>111.70095885028101</v>
      </c>
      <c r="BE164" s="31"/>
      <c r="BF164" s="40">
        <f t="shared" si="151"/>
        <v>15</v>
      </c>
      <c r="BG164" s="40">
        <f t="shared" si="152"/>
        <v>-68</v>
      </c>
      <c r="BH164" s="40">
        <f t="shared" si="153"/>
        <v>112</v>
      </c>
      <c r="BL164" s="26">
        <f t="shared" si="116"/>
        <v>-4.3477424870592969E-6</v>
      </c>
      <c r="BM164" s="26">
        <f t="shared" si="117"/>
        <v>-5.732741342945144E-2</v>
      </c>
      <c r="BO164" s="238" t="str">
        <f t="shared" si="124"/>
        <v>3981.07170553498i</v>
      </c>
      <c r="BP164" s="238" t="str">
        <f t="shared" si="125"/>
        <v>0.999687719491525-0.0176780844392938i</v>
      </c>
      <c r="BQ164" s="238">
        <f t="shared" si="126"/>
        <v>-1.3549879024989261E-3</v>
      </c>
      <c r="BR164" s="238">
        <f t="shared" si="127"/>
        <v>-1.0130904372715381</v>
      </c>
    </row>
    <row r="165" spans="22:70" x14ac:dyDescent="0.35">
      <c r="V165" s="24">
        <v>2.61</v>
      </c>
      <c r="W165" s="30">
        <f t="shared" si="142"/>
        <v>4073.8027780411271</v>
      </c>
      <c r="X165" s="25">
        <f t="shared" si="118"/>
        <v>26.994438391274116</v>
      </c>
      <c r="Y165" s="26">
        <f t="shared" si="128"/>
        <v>-2.9193850226557396</v>
      </c>
      <c r="Z165" s="26">
        <f t="shared" si="129"/>
        <v>-44.393920454220641</v>
      </c>
      <c r="AA165" s="26">
        <f t="shared" si="130"/>
        <v>1.0579211593946753E-3</v>
      </c>
      <c r="AB165" s="26">
        <f t="shared" si="131"/>
        <v>-0.89422809909211864</v>
      </c>
      <c r="AC165" s="26">
        <f t="shared" si="143"/>
        <v>9.2191103234963404E-7</v>
      </c>
      <c r="AD165" s="26">
        <f t="shared" si="132"/>
        <v>2.6398240133785771E-2</v>
      </c>
      <c r="AE165" s="26">
        <f t="shared" si="144"/>
        <v>24.076112211688802</v>
      </c>
      <c r="AF165" s="26">
        <f t="shared" si="145"/>
        <v>-45.261750313178972</v>
      </c>
      <c r="AG165" s="26">
        <f t="shared" si="111"/>
        <v>64.334182199278899</v>
      </c>
      <c r="AH165" s="26">
        <f t="shared" si="133"/>
        <v>-82.186318715264235</v>
      </c>
      <c r="AI165" s="26">
        <f t="shared" si="134"/>
        <v>-89.995545420674631</v>
      </c>
      <c r="AJ165" s="26">
        <f t="shared" si="146"/>
        <v>8.7804970322583245</v>
      </c>
      <c r="AK165" s="26">
        <f t="shared" si="135"/>
        <v>68.660453515229605</v>
      </c>
      <c r="AL165" s="27">
        <f t="shared" si="136"/>
        <v>-7.1129292929705682E-4</v>
      </c>
      <c r="AM165" s="26">
        <f t="shared" si="137"/>
        <v>-0.73324446795249854</v>
      </c>
      <c r="AN165" s="26">
        <f t="shared" si="112"/>
        <v>-2.8487438990915742E-5</v>
      </c>
      <c r="AO165" s="26">
        <f t="shared" si="113"/>
        <v>-0.1467428479216753</v>
      </c>
      <c r="AP165" s="26">
        <f t="shared" si="119"/>
        <v>-9.0723792640953</v>
      </c>
      <c r="AQ165" s="26">
        <f t="shared" si="120"/>
        <v>-22.215079221319201</v>
      </c>
      <c r="AR165" s="25">
        <f t="shared" si="114"/>
        <v>18.562359853877492</v>
      </c>
      <c r="AS165" s="25">
        <f t="shared" si="115"/>
        <v>-26.547178687726607</v>
      </c>
      <c r="AT165" s="56">
        <f t="shared" si="121"/>
        <v>15.003732947593502</v>
      </c>
      <c r="AU165" s="57">
        <f t="shared" si="147"/>
        <v>-67.476829534498165</v>
      </c>
      <c r="AV165" s="26">
        <f t="shared" si="138"/>
        <v>7.2073834849893654E-11</v>
      </c>
      <c r="AW165" s="26">
        <f t="shared" si="139"/>
        <v>2.3341170574913545E-4</v>
      </c>
      <c r="AX165" s="27">
        <f t="shared" si="140"/>
        <v>-7.2073834850491706E-11</v>
      </c>
      <c r="AY165" s="26">
        <f t="shared" si="141"/>
        <v>-2.3341170574913545E-4</v>
      </c>
      <c r="AZ165" s="28">
        <f t="shared" si="148"/>
        <v>-5.9805158287583901E-22</v>
      </c>
      <c r="BA165" s="29">
        <f t="shared" si="149"/>
        <v>0</v>
      </c>
      <c r="BB165" s="5">
        <f t="shared" si="122"/>
        <v>15.002309558863509</v>
      </c>
      <c r="BC165" s="5">
        <f t="shared" si="123"/>
        <v>-68.572175543887298</v>
      </c>
      <c r="BD165" s="5">
        <f t="shared" si="150"/>
        <v>111.4278244561127</v>
      </c>
      <c r="BE165" s="41"/>
      <c r="BF165" s="40">
        <f t="shared" si="151"/>
        <v>15</v>
      </c>
      <c r="BG165" s="40">
        <f t="shared" si="152"/>
        <v>-69</v>
      </c>
      <c r="BH165" s="40">
        <f t="shared" si="153"/>
        <v>111</v>
      </c>
      <c r="BL165" s="26">
        <f t="shared" si="116"/>
        <v>-4.5526451698753646E-6</v>
      </c>
      <c r="BM165" s="26">
        <f t="shared" si="117"/>
        <v>-5.8662739505358247E-2</v>
      </c>
      <c r="BO165" s="238" t="str">
        <f t="shared" si="124"/>
        <v>4073.80277804113i</v>
      </c>
      <c r="BP165" s="238" t="str">
        <f t="shared" si="125"/>
        <v>0.999673006971923-0.0180895939759771i</v>
      </c>
      <c r="BQ165" s="238">
        <f t="shared" si="126"/>
        <v>-1.4188360848245833E-3</v>
      </c>
      <c r="BR165" s="238">
        <f t="shared" si="127"/>
        <v>-1.0366832698837842</v>
      </c>
    </row>
    <row r="166" spans="22:70" x14ac:dyDescent="0.35">
      <c r="V166" s="24">
        <v>2.62</v>
      </c>
      <c r="W166" s="32">
        <f t="shared" si="142"/>
        <v>4168.6938347033574</v>
      </c>
      <c r="X166" s="25">
        <f t="shared" si="118"/>
        <v>26.994438391274116</v>
      </c>
      <c r="Y166" s="26">
        <f t="shared" si="128"/>
        <v>-3.0184206131556013</v>
      </c>
      <c r="Z166" s="26">
        <f t="shared" si="129"/>
        <v>-45.053517245166525</v>
      </c>
      <c r="AA166" s="26">
        <f t="shared" si="130"/>
        <v>1.107773089336316E-3</v>
      </c>
      <c r="AB166" s="26">
        <f t="shared" si="131"/>
        <v>-0.91505384592890249</v>
      </c>
      <c r="AC166" s="26">
        <f t="shared" si="143"/>
        <v>9.6535935515893149E-7</v>
      </c>
      <c r="AD166" s="26">
        <f t="shared" si="132"/>
        <v>2.7013134047364641E-2</v>
      </c>
      <c r="AE166" s="26">
        <f t="shared" si="144"/>
        <v>23.977126516567207</v>
      </c>
      <c r="AF166" s="26">
        <f t="shared" si="145"/>
        <v>-45.941557957048062</v>
      </c>
      <c r="AG166" s="26">
        <f t="shared" si="111"/>
        <v>64.334182199278899</v>
      </c>
      <c r="AH166" s="26">
        <f t="shared" si="133"/>
        <v>-82.386318714082734</v>
      </c>
      <c r="AI166" s="26">
        <f t="shared" si="134"/>
        <v>-89.995646819279159</v>
      </c>
      <c r="AJ166" s="26">
        <f t="shared" si="146"/>
        <v>8.9545363527604529</v>
      </c>
      <c r="AK166" s="26">
        <f t="shared" si="135"/>
        <v>69.10383795608432</v>
      </c>
      <c r="AL166" s="27">
        <f t="shared" si="136"/>
        <v>-7.448122579366528E-4</v>
      </c>
      <c r="AM166" s="26">
        <f t="shared" si="137"/>
        <v>-0.75032199528273236</v>
      </c>
      <c r="AN166" s="26">
        <f t="shared" si="112"/>
        <v>-2.9830006018667265E-5</v>
      </c>
      <c r="AO166" s="26">
        <f t="shared" si="113"/>
        <v>-0.15016091247210075</v>
      </c>
      <c r="AP166" s="26">
        <f t="shared" si="119"/>
        <v>-9.0983748043073369</v>
      </c>
      <c r="AQ166" s="26">
        <f t="shared" si="120"/>
        <v>-21.792291770949671</v>
      </c>
      <c r="AR166" s="25">
        <f t="shared" si="114"/>
        <v>18.562359853877492</v>
      </c>
      <c r="AS166" s="25">
        <f t="shared" si="115"/>
        <v>-26.547178687726607</v>
      </c>
      <c r="AT166" s="56">
        <f t="shared" si="121"/>
        <v>14.87875171225987</v>
      </c>
      <c r="AU166" s="57">
        <f t="shared" si="147"/>
        <v>-67.733849727997736</v>
      </c>
      <c r="AV166" s="26">
        <f t="shared" si="138"/>
        <v>7.5472124841998581E-11</v>
      </c>
      <c r="AW166" s="26">
        <f t="shared" si="139"/>
        <v>2.3884856280932562E-4</v>
      </c>
      <c r="AX166" s="27">
        <f t="shared" si="140"/>
        <v>-7.5472124842654354E-11</v>
      </c>
      <c r="AY166" s="26">
        <f t="shared" si="141"/>
        <v>-2.3884856280932562E-4</v>
      </c>
      <c r="AZ166" s="28">
        <f t="shared" si="148"/>
        <v>-6.5577327999555497E-22</v>
      </c>
      <c r="BA166" s="29">
        <f t="shared" si="149"/>
        <v>0</v>
      </c>
      <c r="BB166" s="5">
        <f t="shared" si="122"/>
        <v>14.877261252722022</v>
      </c>
      <c r="BC166" s="5">
        <f t="shared" si="123"/>
        <v>-68.854704184545881</v>
      </c>
      <c r="BD166" s="5">
        <f t="shared" si="150"/>
        <v>111.14529581545412</v>
      </c>
      <c r="BE166" s="31"/>
      <c r="BF166" s="40">
        <f t="shared" si="151"/>
        <v>15</v>
      </c>
      <c r="BG166" s="40">
        <f t="shared" si="152"/>
        <v>-69</v>
      </c>
      <c r="BH166" s="40">
        <f t="shared" si="153"/>
        <v>111</v>
      </c>
      <c r="BL166" s="26">
        <f t="shared" si="116"/>
        <v>-4.7672046091400763E-6</v>
      </c>
      <c r="BM166" s="26">
        <f t="shared" si="117"/>
        <v>-6.002916925526125E-2</v>
      </c>
      <c r="BO166" s="238" t="str">
        <f t="shared" si="124"/>
        <v>4168.69383470336i</v>
      </c>
      <c r="BP166" s="238" t="str">
        <f t="shared" si="125"/>
        <v>0.999657601536278-0.0185106697893033i</v>
      </c>
      <c r="BQ166" s="238">
        <f t="shared" si="126"/>
        <v>-1.4856923332385121E-3</v>
      </c>
      <c r="BR166" s="238">
        <f t="shared" si="127"/>
        <v>-1.0608252872928898</v>
      </c>
    </row>
    <row r="167" spans="22:70" x14ac:dyDescent="0.35">
      <c r="V167" s="24">
        <v>2.63</v>
      </c>
      <c r="W167" s="30">
        <f t="shared" si="142"/>
        <v>4265.7951880159289</v>
      </c>
      <c r="X167" s="25">
        <f t="shared" si="118"/>
        <v>26.994438391274116</v>
      </c>
      <c r="Y167" s="26">
        <f t="shared" si="128"/>
        <v>-3.1197585772766105</v>
      </c>
      <c r="Z167" s="26">
        <f t="shared" si="129"/>
        <v>-45.713085668147123</v>
      </c>
      <c r="AA167" s="26">
        <f t="shared" si="130"/>
        <v>1.1599738550299493E-3</v>
      </c>
      <c r="AB167" s="26">
        <f t="shared" si="131"/>
        <v>-0.93636443636315714</v>
      </c>
      <c r="AC167" s="26">
        <f t="shared" si="143"/>
        <v>1.0108553362412736E-6</v>
      </c>
      <c r="AD167" s="26">
        <f t="shared" si="132"/>
        <v>2.7642350673683293E-2</v>
      </c>
      <c r="AE167" s="26">
        <f t="shared" si="144"/>
        <v>23.875840798707873</v>
      </c>
      <c r="AF167" s="26">
        <f t="shared" si="145"/>
        <v>-46.621807753836599</v>
      </c>
      <c r="AG167" s="26">
        <f t="shared" si="111"/>
        <v>64.334182199278899</v>
      </c>
      <c r="AH167" s="26">
        <f t="shared" si="133"/>
        <v>-82.58631871295438</v>
      </c>
      <c r="AI167" s="26">
        <f t="shared" si="134"/>
        <v>-89.995745909769667</v>
      </c>
      <c r="AJ167" s="26">
        <f t="shared" si="146"/>
        <v>9.1295983862262915</v>
      </c>
      <c r="AK167" s="26">
        <f t="shared" si="135"/>
        <v>69.53967609849677</v>
      </c>
      <c r="AL167" s="27">
        <f t="shared" si="136"/>
        <v>-7.7991102658746497E-4</v>
      </c>
      <c r="AM167" s="26">
        <f t="shared" si="137"/>
        <v>-0.76779717128386393</v>
      </c>
      <c r="AN167" s="26">
        <f t="shared" si="112"/>
        <v>-3.1235845835662512E-5</v>
      </c>
      <c r="AO167" s="26">
        <f t="shared" si="113"/>
        <v>-0.15365859286706873</v>
      </c>
      <c r="AP167" s="26">
        <f t="shared" si="119"/>
        <v>-9.1233492743216118</v>
      </c>
      <c r="AQ167" s="26">
        <f t="shared" si="120"/>
        <v>-21.377525575423828</v>
      </c>
      <c r="AR167" s="25">
        <f t="shared" si="114"/>
        <v>18.562359853877492</v>
      </c>
      <c r="AS167" s="25">
        <f t="shared" si="115"/>
        <v>-26.547178687726607</v>
      </c>
      <c r="AT167" s="56">
        <f t="shared" si="121"/>
        <v>14.752491524386262</v>
      </c>
      <c r="AU167" s="57">
        <f t="shared" si="147"/>
        <v>-67.999333329260423</v>
      </c>
      <c r="AV167" s="26">
        <f t="shared" si="138"/>
        <v>7.9028564538615459E-11</v>
      </c>
      <c r="AW167" s="26">
        <f t="shared" si="139"/>
        <v>2.4441206053904568E-4</v>
      </c>
      <c r="AX167" s="27">
        <f t="shared" si="140"/>
        <v>-7.9028564539334499E-11</v>
      </c>
      <c r="AY167" s="26">
        <f t="shared" si="141"/>
        <v>-2.4441206053904568E-4</v>
      </c>
      <c r="AZ167" s="28">
        <f t="shared" si="148"/>
        <v>-7.1903967215879045E-22</v>
      </c>
      <c r="BA167" s="29">
        <f t="shared" si="149"/>
        <v>0</v>
      </c>
      <c r="BB167" s="5">
        <f t="shared" si="122"/>
        <v>14.750930834193873</v>
      </c>
      <c r="BC167" s="5">
        <f t="shared" si="123"/>
        <v>-69.14629001214827</v>
      </c>
      <c r="BD167" s="5">
        <f t="shared" si="150"/>
        <v>110.85370998785173</v>
      </c>
      <c r="BE167" s="41"/>
      <c r="BF167" s="40">
        <f t="shared" si="151"/>
        <v>15</v>
      </c>
      <c r="BG167" s="40">
        <f t="shared" si="152"/>
        <v>-69</v>
      </c>
      <c r="BH167" s="40">
        <f t="shared" si="153"/>
        <v>111</v>
      </c>
      <c r="BL167" s="26">
        <f t="shared" si="116"/>
        <v>-4.9918759124638186E-6</v>
      </c>
      <c r="BM167" s="26">
        <f t="shared" si="117"/>
        <v>-6.14274271720796E-2</v>
      </c>
      <c r="BO167" s="238" t="str">
        <f t="shared" si="124"/>
        <v>4265.79518801593i</v>
      </c>
      <c r="BP167" s="238" t="str">
        <f t="shared" si="125"/>
        <v>0.999641470573174-0.0189415333478143i</v>
      </c>
      <c r="BQ167" s="238">
        <f t="shared" si="126"/>
        <v>-1.555698316476881E-3</v>
      </c>
      <c r="BR167" s="238">
        <f t="shared" si="127"/>
        <v>-1.0855292557157752</v>
      </c>
    </row>
    <row r="168" spans="22:70" x14ac:dyDescent="0.35">
      <c r="V168" s="24">
        <v>2.64</v>
      </c>
      <c r="W168" s="32">
        <f t="shared" si="142"/>
        <v>4365.1583224016622</v>
      </c>
      <c r="X168" s="25">
        <f t="shared" si="118"/>
        <v>26.994438391274116</v>
      </c>
      <c r="Y168" s="26">
        <f t="shared" si="128"/>
        <v>-3.2233974972117618</v>
      </c>
      <c r="Z168" s="26">
        <f t="shared" si="129"/>
        <v>-46.372276259922394</v>
      </c>
      <c r="AA168" s="26">
        <f t="shared" si="130"/>
        <v>1.2146340945402303E-3</v>
      </c>
      <c r="AB168" s="26">
        <f t="shared" si="131"/>
        <v>-0.95817114595373287</v>
      </c>
      <c r="AC168" s="26">
        <f t="shared" si="143"/>
        <v>1.0584954738736483E-6</v>
      </c>
      <c r="AD168" s="26">
        <f t="shared" si="132"/>
        <v>2.8286223631118268E-2</v>
      </c>
      <c r="AE168" s="26">
        <f t="shared" si="144"/>
        <v>23.772256586652368</v>
      </c>
      <c r="AF168" s="26">
        <f t="shared" si="145"/>
        <v>-47.302161182245008</v>
      </c>
      <c r="AG168" s="26">
        <f t="shared" si="111"/>
        <v>64.334182199278899</v>
      </c>
      <c r="AH168" s="26">
        <f t="shared" si="133"/>
        <v>-82.786318711876845</v>
      </c>
      <c r="AI168" s="26">
        <f t="shared" si="134"/>
        <v>-89.995842744685277</v>
      </c>
      <c r="AJ168" s="26">
        <f t="shared" si="146"/>
        <v>9.3056483881777634</v>
      </c>
      <c r="AK168" s="26">
        <f t="shared" si="135"/>
        <v>69.967997218920104</v>
      </c>
      <c r="AL168" s="27">
        <f t="shared" si="136"/>
        <v>-8.1666364521421021E-4</v>
      </c>
      <c r="AM168" s="26">
        <f t="shared" si="137"/>
        <v>-0.78567924851308502</v>
      </c>
      <c r="AN168" s="26">
        <f t="shared" si="112"/>
        <v>-3.2707940352171886E-5</v>
      </c>
      <c r="AO168" s="26">
        <f t="shared" si="113"/>
        <v>-0.15723774351868597</v>
      </c>
      <c r="AP168" s="26">
        <f t="shared" si="119"/>
        <v>-9.1473374960057487</v>
      </c>
      <c r="AQ168" s="26">
        <f t="shared" si="120"/>
        <v>-20.970762517796942</v>
      </c>
      <c r="AR168" s="25">
        <f t="shared" si="114"/>
        <v>18.562359853877492</v>
      </c>
      <c r="AS168" s="25">
        <f t="shared" si="115"/>
        <v>-26.547178687726607</v>
      </c>
      <c r="AT168" s="56">
        <f t="shared" si="121"/>
        <v>14.624919090646619</v>
      </c>
      <c r="AU168" s="57">
        <f t="shared" si="147"/>
        <v>-68.272923700041957</v>
      </c>
      <c r="AV168" s="26">
        <f t="shared" si="138"/>
        <v>8.2752797214409574E-11</v>
      </c>
      <c r="AW168" s="26">
        <f t="shared" si="139"/>
        <v>2.5010514877843345E-4</v>
      </c>
      <c r="AX168" s="27">
        <f t="shared" si="140"/>
        <v>-8.2752797215197981E-11</v>
      </c>
      <c r="AY168" s="26">
        <f t="shared" si="141"/>
        <v>-2.5010514877843345E-4</v>
      </c>
      <c r="AZ168" s="28">
        <f t="shared" si="148"/>
        <v>-7.884065213396045E-22</v>
      </c>
      <c r="BA168" s="29">
        <f t="shared" si="149"/>
        <v>0</v>
      </c>
      <c r="BB168" s="5">
        <f t="shared" si="122"/>
        <v>14.62328486114038</v>
      </c>
      <c r="BC168" s="5">
        <f t="shared" si="123"/>
        <v>-69.446590191544956</v>
      </c>
      <c r="BD168" s="5">
        <f t="shared" si="150"/>
        <v>110.55340980845504</v>
      </c>
      <c r="BE168" s="31"/>
      <c r="BF168" s="40">
        <f t="shared" si="151"/>
        <v>15</v>
      </c>
      <c r="BG168" s="40">
        <f t="shared" si="152"/>
        <v>-69</v>
      </c>
      <c r="BH168" s="40">
        <f t="shared" si="153"/>
        <v>111</v>
      </c>
      <c r="BL168" s="26">
        <f t="shared" si="116"/>
        <v>-5.2271356332297825E-6</v>
      </c>
      <c r="BM168" s="26">
        <f t="shared" si="117"/>
        <v>-6.2858254624003101E-2</v>
      </c>
      <c r="BO168" s="238" t="str">
        <f t="shared" si="124"/>
        <v>4365.15832240166i</v>
      </c>
      <c r="BP168" s="238" t="str">
        <f t="shared" si="125"/>
        <v>0.999624579938571-0.0193824111816739i</v>
      </c>
      <c r="BQ168" s="238">
        <f t="shared" si="126"/>
        <v>-1.6290023706053752E-3</v>
      </c>
      <c r="BR168" s="238">
        <f t="shared" si="127"/>
        <v>-1.1108082368789947</v>
      </c>
    </row>
    <row r="169" spans="22:70" x14ac:dyDescent="0.35">
      <c r="V169" s="24">
        <v>2.65</v>
      </c>
      <c r="W169" s="30">
        <f t="shared" si="142"/>
        <v>4466.8359215096334</v>
      </c>
      <c r="X169" s="25">
        <f t="shared" si="118"/>
        <v>26.994438391274116</v>
      </c>
      <c r="Y169" s="26">
        <f t="shared" si="128"/>
        <v>-3.3293335213025705</v>
      </c>
      <c r="Z169" s="26">
        <f t="shared" si="129"/>
        <v>-47.030740557262817</v>
      </c>
      <c r="AA169" s="26">
        <f t="shared" si="130"/>
        <v>1.2718696544310746E-3</v>
      </c>
      <c r="AB169" s="26">
        <f t="shared" si="131"/>
        <v>-0.98048551162162545</v>
      </c>
      <c r="AC169" s="26">
        <f t="shared" si="143"/>
        <v>1.1083808218117553E-6</v>
      </c>
      <c r="AD169" s="26">
        <f t="shared" si="132"/>
        <v>2.8945094308983392E-2</v>
      </c>
      <c r="AE169" s="26">
        <f t="shared" si="144"/>
        <v>23.6663778480068</v>
      </c>
      <c r="AF169" s="26">
        <f t="shared" si="145"/>
        <v>-47.98228097457546</v>
      </c>
      <c r="AG169" s="26">
        <f t="shared" si="111"/>
        <v>64.334182199278899</v>
      </c>
      <c r="AH169" s="26">
        <f t="shared" si="133"/>
        <v>-82.986318710847797</v>
      </c>
      <c r="AI169" s="26">
        <f t="shared" si="134"/>
        <v>-89.995937375369124</v>
      </c>
      <c r="AJ169" s="26">
        <f t="shared" si="146"/>
        <v>9.4826523602912935</v>
      </c>
      <c r="AK169" s="26">
        <f t="shared" si="135"/>
        <v>70.388836869282258</v>
      </c>
      <c r="AL169" s="27">
        <f t="shared" si="136"/>
        <v>-8.5514802804472021E-4</v>
      </c>
      <c r="AM169" s="26">
        <f t="shared" si="137"/>
        <v>-0.80397769434170885</v>
      </c>
      <c r="AN169" s="26">
        <f t="shared" si="112"/>
        <v>-3.4249412012990481E-5</v>
      </c>
      <c r="AO169" s="26">
        <f t="shared" si="113"/>
        <v>-0.16090026202820554</v>
      </c>
      <c r="AP169" s="26">
        <f t="shared" si="119"/>
        <v>-9.1703735487176612</v>
      </c>
      <c r="AQ169" s="26">
        <f t="shared" si="120"/>
        <v>-20.57197846245678</v>
      </c>
      <c r="AR169" s="25">
        <f t="shared" si="114"/>
        <v>18.562359853877492</v>
      </c>
      <c r="AS169" s="25">
        <f t="shared" si="115"/>
        <v>-26.547178687726607</v>
      </c>
      <c r="AT169" s="56">
        <f t="shared" si="121"/>
        <v>14.496004299289138</v>
      </c>
      <c r="AU169" s="57">
        <f t="shared" si="147"/>
        <v>-68.554259437032243</v>
      </c>
      <c r="AV169" s="26">
        <f t="shared" si="138"/>
        <v>8.6654466144046123E-11</v>
      </c>
      <c r="AW169" s="26">
        <f t="shared" si="139"/>
        <v>2.5593084607822975E-4</v>
      </c>
      <c r="AX169" s="27">
        <f t="shared" si="140"/>
        <v>-8.665446614491063E-11</v>
      </c>
      <c r="AY169" s="26">
        <f t="shared" si="141"/>
        <v>-2.5593084607822975E-4</v>
      </c>
      <c r="AZ169" s="28">
        <f t="shared" si="148"/>
        <v>-8.6450713769448305E-22</v>
      </c>
      <c r="BA169" s="29">
        <f t="shared" si="149"/>
        <v>0</v>
      </c>
      <c r="BB169" s="5">
        <f t="shared" si="122"/>
        <v>14.494293065994086</v>
      </c>
      <c r="BC169" s="5">
        <f t="shared" si="123"/>
        <v>-69.755257442049398</v>
      </c>
      <c r="BD169" s="5">
        <f t="shared" si="150"/>
        <v>110.2447425579506</v>
      </c>
      <c r="BE169" s="41"/>
      <c r="BF169" s="40">
        <f t="shared" si="151"/>
        <v>14</v>
      </c>
      <c r="BG169" s="40">
        <f t="shared" si="152"/>
        <v>-70</v>
      </c>
      <c r="BH169" s="40">
        <f t="shared" si="153"/>
        <v>110</v>
      </c>
      <c r="BL169" s="26">
        <f t="shared" si="116"/>
        <v>-5.4734827918258505E-6</v>
      </c>
      <c r="BM169" s="26">
        <f t="shared" si="117"/>
        <v>-6.4322410247543427E-2</v>
      </c>
      <c r="BO169" s="238" t="str">
        <f t="shared" si="124"/>
        <v>4466.83592150963i</v>
      </c>
      <c r="BP169" s="238" t="str">
        <f t="shared" si="125"/>
        <v>0.999606893883999-0.019833534993643i</v>
      </c>
      <c r="BQ169" s="238">
        <f t="shared" si="126"/>
        <v>-1.705759812261244E-3</v>
      </c>
      <c r="BR169" s="238">
        <f t="shared" si="127"/>
        <v>-1.136675594769619</v>
      </c>
    </row>
    <row r="170" spans="22:70" x14ac:dyDescent="0.35">
      <c r="V170" s="24">
        <v>2.66</v>
      </c>
      <c r="W170" s="32">
        <f t="shared" si="142"/>
        <v>4570.8818961487559</v>
      </c>
      <c r="X170" s="25">
        <f t="shared" si="118"/>
        <v>26.994438391274116</v>
      </c>
      <c r="Y170" s="26">
        <f t="shared" si="128"/>
        <v>-3.437560380321647</v>
      </c>
      <c r="Z170" s="26">
        <f t="shared" si="129"/>
        <v>-47.68813201537386</v>
      </c>
      <c r="AA170" s="26">
        <f t="shared" si="130"/>
        <v>1.3318018347013435E-3</v>
      </c>
      <c r="AB170" s="26">
        <f t="shared" si="131"/>
        <v>-1.0033193376464788</v>
      </c>
      <c r="AC170" s="26">
        <f t="shared" si="143"/>
        <v>1.1606171937270217E-6</v>
      </c>
      <c r="AD170" s="26">
        <f t="shared" si="132"/>
        <v>2.9619312048535861E-2</v>
      </c>
      <c r="AE170" s="26">
        <f t="shared" si="144"/>
        <v>23.558210973404368</v>
      </c>
      <c r="AF170" s="26">
        <f t="shared" si="145"/>
        <v>-48.661832040971802</v>
      </c>
      <c r="AG170" s="26">
        <f t="shared" si="111"/>
        <v>64.334182199278899</v>
      </c>
      <c r="AH170" s="26">
        <f t="shared" si="133"/>
        <v>-83.186318709865063</v>
      </c>
      <c r="AI170" s="26">
        <f t="shared" si="134"/>
        <v>-89.99602985199563</v>
      </c>
      <c r="AJ170" s="26">
        <f t="shared" si="146"/>
        <v>9.6605770695379327</v>
      </c>
      <c r="AK170" s="26">
        <f t="shared" si="135"/>
        <v>70.802236496047627</v>
      </c>
      <c r="AL170" s="27">
        <f t="shared" si="136"/>
        <v>-8.9544575845169124E-4</v>
      </c>
      <c r="AM170" s="26">
        <f t="shared" si="137"/>
        <v>-0.82270219590840632</v>
      </c>
      <c r="AN170" s="26">
        <f t="shared" si="112"/>
        <v>-3.5863530409257604E-5</v>
      </c>
      <c r="AO170" s="26">
        <f t="shared" si="113"/>
        <v>-0.16464809019162699</v>
      </c>
      <c r="AP170" s="26">
        <f t="shared" si="119"/>
        <v>-9.1924907503370914</v>
      </c>
      <c r="AQ170" s="26">
        <f t="shared" si="120"/>
        <v>-20.181143642048035</v>
      </c>
      <c r="AR170" s="25">
        <f t="shared" si="114"/>
        <v>18.562359853877492</v>
      </c>
      <c r="AS170" s="25">
        <f t="shared" si="115"/>
        <v>-26.547178687726607</v>
      </c>
      <c r="AT170" s="56">
        <f t="shared" si="121"/>
        <v>14.365720223067276</v>
      </c>
      <c r="AU170" s="57">
        <f t="shared" si="147"/>
        <v>-68.84297568301983</v>
      </c>
      <c r="AV170" s="26">
        <f t="shared" si="138"/>
        <v>9.0737428637391042E-11</v>
      </c>
      <c r="AW170" s="26">
        <f t="shared" si="139"/>
        <v>2.6189224130025485E-4</v>
      </c>
      <c r="AX170" s="27">
        <f t="shared" si="140"/>
        <v>-9.073742863833894E-11</v>
      </c>
      <c r="AY170" s="26">
        <f t="shared" si="141"/>
        <v>-2.6189224130025485E-4</v>
      </c>
      <c r="AZ170" s="28">
        <f t="shared" si="148"/>
        <v>-9.4789728319748515E-22</v>
      </c>
      <c r="BA170" s="29">
        <f t="shared" si="149"/>
        <v>0</v>
      </c>
      <c r="BB170" s="5">
        <f t="shared" si="122"/>
        <v>14.363928358360658</v>
      </c>
      <c r="BC170" s="5">
        <f t="shared" si="123"/>
        <v>-70.071941355903505</v>
      </c>
      <c r="BD170" s="5">
        <f t="shared" si="150"/>
        <v>109.9280586440965</v>
      </c>
      <c r="BE170" s="31"/>
      <c r="BF170" s="40">
        <f t="shared" si="151"/>
        <v>14</v>
      </c>
      <c r="BG170" s="40">
        <f t="shared" si="152"/>
        <v>-70</v>
      </c>
      <c r="BH170" s="40">
        <f t="shared" si="153"/>
        <v>110</v>
      </c>
      <c r="BL170" s="26">
        <f t="shared" si="116"/>
        <v>-5.7314399180925494E-6</v>
      </c>
      <c r="BM170" s="26">
        <f t="shared" si="117"/>
        <v>-6.5820670349739194E-2</v>
      </c>
      <c r="BO170" s="238" t="str">
        <f t="shared" si="124"/>
        <v>4570.88189614876i</v>
      </c>
      <c r="BP170" s="238" t="str">
        <f t="shared" si="125"/>
        <v>0.999588374981393-0.0202951417721465i</v>
      </c>
      <c r="BQ170" s="238">
        <f t="shared" si="126"/>
        <v>-1.7861332667006772E-3</v>
      </c>
      <c r="BR170" s="238">
        <f t="shared" si="127"/>
        <v>-1.1631450025339369</v>
      </c>
    </row>
    <row r="171" spans="22:70" x14ac:dyDescent="0.35">
      <c r="V171" s="24">
        <v>2.67</v>
      </c>
      <c r="W171" s="30">
        <f t="shared" si="142"/>
        <v>4677.3514128719835</v>
      </c>
      <c r="X171" s="25">
        <f t="shared" si="118"/>
        <v>26.994438391274116</v>
      </c>
      <c r="Y171" s="26">
        <f t="shared" si="128"/>
        <v>-3.5480694138878328</v>
      </c>
      <c r="Z171" s="26">
        <f t="shared" si="129"/>
        <v>-48.344106913984632</v>
      </c>
      <c r="AA171" s="26">
        <f t="shared" si="130"/>
        <v>1.3945576451789153E-3</v>
      </c>
      <c r="AB171" s="26">
        <f t="shared" si="131"/>
        <v>-1.0266847017962375</v>
      </c>
      <c r="AC171" s="26">
        <f t="shared" si="143"/>
        <v>1.2153153888587806E-6</v>
      </c>
      <c r="AD171" s="26">
        <f t="shared" si="132"/>
        <v>3.0309234328198129E-2</v>
      </c>
      <c r="AE171" s="26">
        <f t="shared" si="144"/>
        <v>23.447764750346849</v>
      </c>
      <c r="AF171" s="26">
        <f t="shared" si="145"/>
        <v>-49.340482381452667</v>
      </c>
      <c r="AG171" s="26">
        <f t="shared" si="111"/>
        <v>64.334182199278899</v>
      </c>
      <c r="AH171" s="26">
        <f t="shared" si="133"/>
        <v>-83.386318708926552</v>
      </c>
      <c r="AI171" s="26">
        <f t="shared" si="134"/>
        <v>-89.996120223597146</v>
      </c>
      <c r="AJ171" s="26">
        <f t="shared" si="146"/>
        <v>9.8393900638067304</v>
      </c>
      <c r="AK171" s="26">
        <f t="shared" si="135"/>
        <v>71.208243066099939</v>
      </c>
      <c r="AL171" s="27">
        <f t="shared" si="136"/>
        <v>-9.3764226161973936E-4</v>
      </c>
      <c r="AM171" s="26">
        <f t="shared" si="137"/>
        <v>-0.84186266518420938</v>
      </c>
      <c r="AN171" s="26">
        <f t="shared" si="112"/>
        <v>-3.7553719216256718E-5</v>
      </c>
      <c r="AO171" s="26">
        <f t="shared" si="113"/>
        <v>-0.1684832150286894</v>
      </c>
      <c r="AP171" s="26">
        <f t="shared" si="119"/>
        <v>-9.2137216418217598</v>
      </c>
      <c r="AQ171" s="26">
        <f t="shared" si="120"/>
        <v>-19.798223037710105</v>
      </c>
      <c r="AR171" s="25">
        <f t="shared" si="114"/>
        <v>18.562359853877492</v>
      </c>
      <c r="AS171" s="25">
        <f t="shared" si="115"/>
        <v>-26.547178687726607</v>
      </c>
      <c r="AT171" s="56">
        <f t="shared" si="121"/>
        <v>14.234043108525089</v>
      </c>
      <c r="AU171" s="57">
        <f t="shared" si="147"/>
        <v>-69.138705419162775</v>
      </c>
      <c r="AV171" s="26">
        <f t="shared" si="138"/>
        <v>9.5013256624042602E-11</v>
      </c>
      <c r="AW171" s="26">
        <f t="shared" si="139"/>
        <v>2.6799249525516293E-4</v>
      </c>
      <c r="AX171" s="27">
        <f t="shared" si="140"/>
        <v>-9.5013256625081941E-11</v>
      </c>
      <c r="AY171" s="26">
        <f t="shared" si="141"/>
        <v>-2.6799249525516293E-4</v>
      </c>
      <c r="AZ171" s="28">
        <f t="shared" si="148"/>
        <v>-1.0393395149758081E-21</v>
      </c>
      <c r="BA171" s="29">
        <f t="shared" si="149"/>
        <v>0</v>
      </c>
      <c r="BB171" s="5">
        <f t="shared" si="122"/>
        <v>14.232166813959779</v>
      </c>
      <c r="BC171" s="5">
        <f t="shared" si="123"/>
        <v>-70.396289698009227</v>
      </c>
      <c r="BD171" s="5">
        <f t="shared" si="150"/>
        <v>109.60371030199077</v>
      </c>
      <c r="BE171" s="41"/>
      <c r="BF171" s="40">
        <f t="shared" si="151"/>
        <v>14</v>
      </c>
      <c r="BG171" s="40">
        <f t="shared" si="152"/>
        <v>-70</v>
      </c>
      <c r="BH171" s="40">
        <f t="shared" si="153"/>
        <v>110</v>
      </c>
      <c r="BL171" s="26">
        <f t="shared" si="116"/>
        <v>-6.0015541718825111E-6</v>
      </c>
      <c r="BM171" s="26">
        <f t="shared" si="117"/>
        <v>-6.7353829319727443E-2</v>
      </c>
      <c r="BO171" s="238" t="str">
        <f t="shared" si="124"/>
        <v>4677.35141287198i</v>
      </c>
      <c r="BP171" s="238" t="str">
        <f t="shared" si="125"/>
        <v>0.999568984044437-0.0207674739064455i</v>
      </c>
      <c r="BQ171" s="238">
        <f t="shared" si="126"/>
        <v>-1.8702930111369912E-3</v>
      </c>
      <c r="BR171" s="238">
        <f t="shared" si="127"/>
        <v>-1.1902304495267275</v>
      </c>
    </row>
    <row r="172" spans="22:70" x14ac:dyDescent="0.35">
      <c r="V172" s="24">
        <v>2.68</v>
      </c>
      <c r="W172" s="32">
        <f t="shared" si="142"/>
        <v>4786.3009232263885</v>
      </c>
      <c r="X172" s="25">
        <f t="shared" si="118"/>
        <v>26.994438391274116</v>
      </c>
      <c r="Y172" s="26">
        <f t="shared" si="128"/>
        <v>-3.6608496067782808</v>
      </c>
      <c r="Z172" s="26">
        <f t="shared" si="129"/>
        <v>-48.998325245362047</v>
      </c>
      <c r="AA172" s="26">
        <f t="shared" si="130"/>
        <v>1.4602700739602419E-3</v>
      </c>
      <c r="AB172" s="26">
        <f t="shared" si="131"/>
        <v>-1.0505939615925979</v>
      </c>
      <c r="AC172" s="26">
        <f t="shared" si="143"/>
        <v>1.2725914311669907E-6</v>
      </c>
      <c r="AD172" s="26">
        <f t="shared" si="132"/>
        <v>3.101522695309444E-2</v>
      </c>
      <c r="AE172" s="26">
        <f t="shared" si="144"/>
        <v>23.335050327161223</v>
      </c>
      <c r="AF172" s="26">
        <f t="shared" si="145"/>
        <v>-50.017903980001549</v>
      </c>
      <c r="AG172" s="26">
        <f t="shared" si="111"/>
        <v>64.334182199278899</v>
      </c>
      <c r="AH172" s="26">
        <f t="shared" si="133"/>
        <v>-83.586318708030305</v>
      </c>
      <c r="AI172" s="26">
        <f t="shared" si="134"/>
        <v>-89.996208538089888</v>
      </c>
      <c r="AJ172" s="26">
        <f t="shared" si="146"/>
        <v>10.019059684216852</v>
      </c>
      <c r="AK172" s="26">
        <f t="shared" si="135"/>
        <v>71.60690870054863</v>
      </c>
      <c r="AL172" s="27">
        <f t="shared" si="136"/>
        <v>-9.8182698529606423E-4</v>
      </c>
      <c r="AM172" s="26">
        <f t="shared" si="137"/>
        <v>-0.86146924415164594</v>
      </c>
      <c r="AN172" s="26">
        <f t="shared" si="112"/>
        <v>-3.9323563465878336E-5</v>
      </c>
      <c r="AO172" s="26">
        <f t="shared" si="113"/>
        <v>-0.17240766983580472</v>
      </c>
      <c r="AP172" s="26">
        <f t="shared" si="119"/>
        <v>-9.2340979750833139</v>
      </c>
      <c r="AQ172" s="26">
        <f t="shared" si="120"/>
        <v>-19.423176751528711</v>
      </c>
      <c r="AR172" s="25">
        <f t="shared" si="114"/>
        <v>18.562359853877492</v>
      </c>
      <c r="AS172" s="25">
        <f t="shared" si="115"/>
        <v>-26.547178687726607</v>
      </c>
      <c r="AT172" s="56">
        <f t="shared" si="121"/>
        <v>14.100952352077909</v>
      </c>
      <c r="AU172" s="57">
        <f t="shared" si="147"/>
        <v>-69.441080731530263</v>
      </c>
      <c r="AV172" s="26">
        <f t="shared" si="138"/>
        <v>9.9491593378665932E-11</v>
      </c>
      <c r="AW172" s="26">
        <f t="shared" si="139"/>
        <v>2.7423484237834741E-4</v>
      </c>
      <c r="AX172" s="27">
        <f t="shared" si="140"/>
        <v>-9.9491593379805554E-11</v>
      </c>
      <c r="AY172" s="26">
        <f t="shared" si="141"/>
        <v>-2.7423484237834741E-4</v>
      </c>
      <c r="AZ172" s="28">
        <f t="shared" si="148"/>
        <v>-1.1396222395507916E-21</v>
      </c>
      <c r="BA172" s="29">
        <f t="shared" si="149"/>
        <v>0</v>
      </c>
      <c r="BB172" s="5">
        <f t="shared" si="122"/>
        <v>14.098987650345235</v>
      </c>
      <c r="BC172" s="5">
        <f t="shared" si="123"/>
        <v>-70.727949680094085</v>
      </c>
      <c r="BD172" s="5">
        <f t="shared" si="150"/>
        <v>109.27205031990592</v>
      </c>
      <c r="BE172" s="31"/>
      <c r="BF172" s="40">
        <f t="shared" si="151"/>
        <v>14</v>
      </c>
      <c r="BG172" s="40">
        <f t="shared" si="152"/>
        <v>-71</v>
      </c>
      <c r="BH172" s="40">
        <f t="shared" si="153"/>
        <v>109</v>
      </c>
      <c r="BL172" s="26">
        <f t="shared" si="116"/>
        <v>-6.2843985021940783E-6</v>
      </c>
      <c r="BM172" s="26">
        <f t="shared" si="117"/>
        <v>-6.892270004990074E-2</v>
      </c>
      <c r="BO172" s="238" t="str">
        <f t="shared" si="124"/>
        <v>4786.30092322639i</v>
      </c>
      <c r="BP172" s="238" t="str">
        <f t="shared" si="125"/>
        <v>0.99954868004625-0.0212507793039269i</v>
      </c>
      <c r="BQ172" s="238">
        <f t="shared" si="126"/>
        <v>-1.95841733417319E-3</v>
      </c>
      <c r="BR172" s="238">
        <f t="shared" si="127"/>
        <v>-1.2179462485139203</v>
      </c>
    </row>
    <row r="173" spans="22:70" x14ac:dyDescent="0.35">
      <c r="V173" s="24">
        <v>2.69</v>
      </c>
      <c r="W173" s="30">
        <f t="shared" si="142"/>
        <v>4897.7881936844624</v>
      </c>
      <c r="X173" s="25">
        <f t="shared" si="118"/>
        <v>26.994438391274116</v>
      </c>
      <c r="Y173" s="26">
        <f t="shared" si="128"/>
        <v>-3.7758876348153003</v>
      </c>
      <c r="Z173" s="26">
        <f t="shared" si="129"/>
        <v>-49.650451578724329</v>
      </c>
      <c r="AA173" s="26">
        <f t="shared" si="130"/>
        <v>1.5290783684395791E-3</v>
      </c>
      <c r="AB173" s="26">
        <f t="shared" si="131"/>
        <v>-1.0750597607148873</v>
      </c>
      <c r="AC173" s="26">
        <f t="shared" si="143"/>
        <v>1.3325668084849097E-6</v>
      </c>
      <c r="AD173" s="26">
        <f t="shared" si="132"/>
        <v>3.1737664249001304E-2</v>
      </c>
      <c r="AE173" s="26">
        <f t="shared" si="144"/>
        <v>23.22008116739406</v>
      </c>
      <c r="AF173" s="26">
        <f t="shared" si="145"/>
        <v>-50.693773675190215</v>
      </c>
      <c r="AG173" s="26">
        <f t="shared" si="111"/>
        <v>64.334182199278899</v>
      </c>
      <c r="AH173" s="26">
        <f t="shared" si="133"/>
        <v>-83.78631870717436</v>
      </c>
      <c r="AI173" s="26">
        <f t="shared" si="134"/>
        <v>-89.996294842299349</v>
      </c>
      <c r="AJ173" s="26">
        <f t="shared" si="146"/>
        <v>10.199555074325048</v>
      </c>
      <c r="AK173" s="26">
        <f t="shared" si="135"/>
        <v>71.998290317413222</v>
      </c>
      <c r="AL173" s="27">
        <f t="shared" si="136"/>
        <v>-1.0280935890389668E-3</v>
      </c>
      <c r="AM173" s="26">
        <f t="shared" si="137"/>
        <v>-0.88153231010035793</v>
      </c>
      <c r="AN173" s="26">
        <f t="shared" si="112"/>
        <v>-4.1176817129641579E-5</v>
      </c>
      <c r="AO173" s="26">
        <f t="shared" si="113"/>
        <v>-0.17642353526347959</v>
      </c>
      <c r="AP173" s="26">
        <f t="shared" si="119"/>
        <v>-9.2536507039765805</v>
      </c>
      <c r="AQ173" s="26">
        <f t="shared" si="120"/>
        <v>-19.055960370249966</v>
      </c>
      <c r="AR173" s="25">
        <f t="shared" si="114"/>
        <v>18.562359853877492</v>
      </c>
      <c r="AS173" s="25">
        <f t="shared" si="115"/>
        <v>-26.547178687726607</v>
      </c>
      <c r="AT173" s="56">
        <f t="shared" si="121"/>
        <v>13.966430463417479</v>
      </c>
      <c r="AU173" s="57">
        <f t="shared" si="147"/>
        <v>-69.749734045440178</v>
      </c>
      <c r="AV173" s="26">
        <f t="shared" si="138"/>
        <v>1.0418015352099304E-10</v>
      </c>
      <c r="AW173" s="26">
        <f t="shared" si="139"/>
        <v>2.8062259244487881E-4</v>
      </c>
      <c r="AX173" s="27">
        <f t="shared" si="140"/>
        <v>-1.0418015352224259E-10</v>
      </c>
      <c r="AY173" s="26">
        <f t="shared" si="141"/>
        <v>-2.8062259244487881E-4</v>
      </c>
      <c r="AZ173" s="28">
        <f t="shared" si="148"/>
        <v>-1.2495467881408463E-21</v>
      </c>
      <c r="BA173" s="29">
        <f t="shared" si="149"/>
        <v>0</v>
      </c>
      <c r="BB173" s="5">
        <f t="shared" si="122"/>
        <v>13.964373189932534</v>
      </c>
      <c r="BC173" s="5">
        <f t="shared" si="123"/>
        <v>-71.066569202838366</v>
      </c>
      <c r="BD173" s="5">
        <f t="shared" si="150"/>
        <v>108.93343079716163</v>
      </c>
      <c r="BE173" s="41"/>
      <c r="BF173" s="40">
        <f t="shared" si="151"/>
        <v>14</v>
      </c>
      <c r="BG173" s="40">
        <f t="shared" si="152"/>
        <v>-71</v>
      </c>
      <c r="BH173" s="40">
        <f t="shared" si="153"/>
        <v>109</v>
      </c>
      <c r="BL173" s="26">
        <f t="shared" si="116"/>
        <v>-6.5805728545224272E-6</v>
      </c>
      <c r="BM173" s="26">
        <f t="shared" si="117"/>
        <v>-7.0528114366870676E-2</v>
      </c>
      <c r="BO173" s="238" t="str">
        <f t="shared" si="124"/>
        <v>4897.78819368446i</v>
      </c>
      <c r="BP173" s="238" t="str">
        <f t="shared" si="125"/>
        <v>0.999527420033237-0.0217453115095171i</v>
      </c>
      <c r="BQ173" s="238">
        <f t="shared" si="126"/>
        <v>-2.0506929120908935E-3</v>
      </c>
      <c r="BR173" s="238">
        <f t="shared" si="127"/>
        <v>-1.2463070430313272</v>
      </c>
    </row>
    <row r="174" spans="22:70" x14ac:dyDescent="0.35">
      <c r="V174" s="24">
        <v>2.7</v>
      </c>
      <c r="W174" s="32">
        <f t="shared" si="142"/>
        <v>5011.8723362727269</v>
      </c>
      <c r="X174" s="25">
        <f t="shared" si="118"/>
        <v>26.994438391274116</v>
      </c>
      <c r="Y174" s="26">
        <f t="shared" si="128"/>
        <v>-3.8931679199249674</v>
      </c>
      <c r="Z174" s="26">
        <f t="shared" si="129"/>
        <v>-50.300155895807727</v>
      </c>
      <c r="AA174" s="26">
        <f t="shared" si="130"/>
        <v>1.6011283294966388E-3</v>
      </c>
      <c r="AB174" s="26">
        <f t="shared" si="131"/>
        <v>-1.1000950355451171</v>
      </c>
      <c r="AC174" s="26">
        <f t="shared" si="143"/>
        <v>1.3953687367442282E-6</v>
      </c>
      <c r="AD174" s="26">
        <f t="shared" si="132"/>
        <v>3.2476929260816328E-2</v>
      </c>
      <c r="AE174" s="26">
        <f t="shared" si="144"/>
        <v>23.102872995047385</v>
      </c>
      <c r="AF174" s="26">
        <f t="shared" si="145"/>
        <v>-51.367774002092027</v>
      </c>
      <c r="AG174" s="26">
        <f t="shared" si="111"/>
        <v>64.334182199278899</v>
      </c>
      <c r="AH174" s="26">
        <f t="shared" si="133"/>
        <v>-83.986318706356968</v>
      </c>
      <c r="AI174" s="26">
        <f t="shared" si="134"/>
        <v>-89.996379181985191</v>
      </c>
      <c r="AJ174" s="26">
        <f t="shared" si="146"/>
        <v>10.380846186435306</v>
      </c>
      <c r="AK174" s="26">
        <f t="shared" si="135"/>
        <v>72.382449284003442</v>
      </c>
      <c r="AL174" s="27">
        <f t="shared" si="136"/>
        <v>-1.076540142366165E-3</v>
      </c>
      <c r="AM174" s="26">
        <f t="shared" si="137"/>
        <v>-0.9020624810416632</v>
      </c>
      <c r="AN174" s="26">
        <f t="shared" si="112"/>
        <v>-4.3117411100997036E-5</v>
      </c>
      <c r="AO174" s="26">
        <f t="shared" si="113"/>
        <v>-0.18053294041880263</v>
      </c>
      <c r="AP174" s="26">
        <f t="shared" si="119"/>
        <v>-9.2724099781962295</v>
      </c>
      <c r="AQ174" s="26">
        <f t="shared" si="120"/>
        <v>-18.696525319442216</v>
      </c>
      <c r="AR174" s="25">
        <f t="shared" si="114"/>
        <v>18.562359853877492</v>
      </c>
      <c r="AS174" s="25">
        <f t="shared" si="115"/>
        <v>-26.547178687726607</v>
      </c>
      <c r="AT174" s="56">
        <f t="shared" si="121"/>
        <v>13.830463016851155</v>
      </c>
      <c r="AU174" s="57">
        <f t="shared" si="147"/>
        <v>-70.064299321534236</v>
      </c>
      <c r="AV174" s="26">
        <f t="shared" si="138"/>
        <v>1.0908858032568902E-10</v>
      </c>
      <c r="AW174" s="26">
        <f t="shared" si="139"/>
        <v>2.8715913232439454E-4</v>
      </c>
      <c r="AX174" s="27">
        <f t="shared" si="140"/>
        <v>-1.0908858032705909E-10</v>
      </c>
      <c r="AY174" s="26">
        <f t="shared" si="141"/>
        <v>-2.8715913232439454E-4</v>
      </c>
      <c r="AZ174" s="28">
        <f t="shared" si="148"/>
        <v>-1.3700695883292367E-21</v>
      </c>
      <c r="BA174" s="29">
        <f t="shared" si="149"/>
        <v>0</v>
      </c>
      <c r="BB174" s="5">
        <f t="shared" si="122"/>
        <v>13.828308810943025</v>
      </c>
      <c r="BC174" s="5">
        <f t="shared" si="123"/>
        <v>-71.411798059909174</v>
      </c>
      <c r="BD174" s="5">
        <f t="shared" si="150"/>
        <v>108.58820194009083</v>
      </c>
      <c r="BE174" s="31"/>
      <c r="BF174" s="40">
        <f t="shared" si="151"/>
        <v>14</v>
      </c>
      <c r="BG174" s="40">
        <f t="shared" si="152"/>
        <v>-71</v>
      </c>
      <c r="BH174" s="40">
        <f t="shared" si="153"/>
        <v>109</v>
      </c>
      <c r="BL174" s="26">
        <f t="shared" si="116"/>
        <v>-6.8907054515008721E-6</v>
      </c>
      <c r="BM174" s="26">
        <f t="shared" si="117"/>
        <v>-7.2170923472469353E-2</v>
      </c>
      <c r="BO174" s="238" t="str">
        <f t="shared" si="124"/>
        <v>5011.87233627273i</v>
      </c>
      <c r="BP174" s="238" t="str">
        <f t="shared" si="125"/>
        <v>0.99950515903495-0.0222513298272305i</v>
      </c>
      <c r="BQ174" s="238">
        <f t="shared" si="126"/>
        <v>-2.1473152026794643E-3</v>
      </c>
      <c r="BR174" s="238">
        <f t="shared" si="127"/>
        <v>-1.2753278149024629</v>
      </c>
    </row>
    <row r="175" spans="22:70" x14ac:dyDescent="0.35">
      <c r="V175" s="24">
        <v>2.71</v>
      </c>
      <c r="W175" s="30">
        <f t="shared" si="142"/>
        <v>5128.6138399136516</v>
      </c>
      <c r="X175" s="25">
        <f t="shared" si="118"/>
        <v>26.994438391274116</v>
      </c>
      <c r="Y175" s="26">
        <f t="shared" si="128"/>
        <v>-4.012672693888681</v>
      </c>
      <c r="Z175" s="26">
        <f t="shared" si="129"/>
        <v>-50.947114392672525</v>
      </c>
      <c r="AA175" s="26">
        <f t="shared" si="130"/>
        <v>1.6765726194783201E-3</v>
      </c>
      <c r="AB175" s="26">
        <f t="shared" si="131"/>
        <v>-1.1257130218568641</v>
      </c>
      <c r="AC175" s="26">
        <f t="shared" si="143"/>
        <v>1.4611304280574576E-6</v>
      </c>
      <c r="AD175" s="26">
        <f t="shared" si="132"/>
        <v>3.3233413955648897E-2</v>
      </c>
      <c r="AE175" s="26">
        <f t="shared" si="144"/>
        <v>22.983443731135338</v>
      </c>
      <c r="AF175" s="26">
        <f t="shared" si="145"/>
        <v>-52.039594000573736</v>
      </c>
      <c r="AG175" s="26">
        <f t="shared" si="111"/>
        <v>64.334182199278899</v>
      </c>
      <c r="AH175" s="26">
        <f t="shared" si="133"/>
        <v>-84.18631870557634</v>
      </c>
      <c r="AI175" s="26">
        <f t="shared" si="134"/>
        <v>-89.996461601865406</v>
      </c>
      <c r="AJ175" s="26">
        <f t="shared" si="146"/>
        <v>10.562903785214877</v>
      </c>
      <c r="AK175" s="26">
        <f t="shared" si="135"/>
        <v>72.759451079680204</v>
      </c>
      <c r="AL175" s="27">
        <f t="shared" si="136"/>
        <v>-1.1272693321761808E-3</v>
      </c>
      <c r="AM175" s="26">
        <f t="shared" si="137"/>
        <v>-0.9230706212444707</v>
      </c>
      <c r="AN175" s="26">
        <f t="shared" si="112"/>
        <v>-4.5149461519055927E-5</v>
      </c>
      <c r="AO175" s="26">
        <f t="shared" si="113"/>
        <v>-0.18473806399356915</v>
      </c>
      <c r="AP175" s="26">
        <f t="shared" si="119"/>
        <v>-9.2904051398762597</v>
      </c>
      <c r="AQ175" s="26">
        <f t="shared" si="120"/>
        <v>-18.344819207423242</v>
      </c>
      <c r="AR175" s="25">
        <f t="shared" si="114"/>
        <v>18.562359853877492</v>
      </c>
      <c r="AS175" s="25">
        <f t="shared" si="115"/>
        <v>-26.547178687726607</v>
      </c>
      <c r="AT175" s="56">
        <f t="shared" si="121"/>
        <v>13.693038591259079</v>
      </c>
      <c r="AU175" s="57">
        <f t="shared" si="147"/>
        <v>-70.384413207996971</v>
      </c>
      <c r="AV175" s="26">
        <f t="shared" si="138"/>
        <v>1.1423037437728504E-10</v>
      </c>
      <c r="AW175" s="26">
        <f t="shared" si="139"/>
        <v>2.9384792777685872E-4</v>
      </c>
      <c r="AX175" s="27">
        <f t="shared" si="140"/>
        <v>-1.1423037437878731E-10</v>
      </c>
      <c r="AY175" s="26">
        <f t="shared" si="141"/>
        <v>-2.9384792777685872E-4</v>
      </c>
      <c r="AZ175" s="28">
        <f t="shared" si="148"/>
        <v>-1.5022763146699385E-21</v>
      </c>
      <c r="BA175" s="29">
        <f t="shared" si="149"/>
        <v>0</v>
      </c>
      <c r="BB175" s="5">
        <f t="shared" si="122"/>
        <v>13.690782886947376</v>
      </c>
      <c r="BC175" s="5">
        <f t="shared" si="123"/>
        <v>-71.763289098310011</v>
      </c>
      <c r="BD175" s="5">
        <f t="shared" si="150"/>
        <v>108.23671090168999</v>
      </c>
      <c r="BE175" s="41"/>
      <c r="BF175" s="40">
        <f t="shared" si="151"/>
        <v>14</v>
      </c>
      <c r="BG175" s="40">
        <f t="shared" si="152"/>
        <v>-72</v>
      </c>
      <c r="BH175" s="40">
        <f t="shared" si="153"/>
        <v>108</v>
      </c>
      <c r="BL175" s="26">
        <f t="shared" si="116"/>
        <v>-7.215454126581558E-6</v>
      </c>
      <c r="BM175" s="26">
        <f t="shared" si="117"/>
        <v>-7.3851998395018784E-2</v>
      </c>
      <c r="BO175" s="238" t="str">
        <f t="shared" si="124"/>
        <v>5128.61383991365i</v>
      </c>
      <c r="BP175" s="238" t="str">
        <f t="shared" si="125"/>
        <v>0.999481849969751-0.0227690994438514i</v>
      </c>
      <c r="BQ175" s="238">
        <f t="shared" si="126"/>
        <v>-2.2484888575756952E-3</v>
      </c>
      <c r="BR175" s="238">
        <f t="shared" si="127"/>
        <v>-1.3050238919180228</v>
      </c>
    </row>
    <row r="176" spans="22:70" x14ac:dyDescent="0.35">
      <c r="V176" s="24">
        <v>2.72</v>
      </c>
      <c r="W176" s="32">
        <f t="shared" si="142"/>
        <v>5248.0746024977288</v>
      </c>
      <c r="X176" s="25">
        <f t="shared" si="118"/>
        <v>26.994438391274116</v>
      </c>
      <c r="Y176" s="26">
        <f t="shared" si="128"/>
        <v>-4.1343820702411165</v>
      </c>
      <c r="Z176" s="26">
        <f t="shared" si="129"/>
        <v>-51.591010243224439</v>
      </c>
      <c r="AA176" s="26">
        <f t="shared" si="130"/>
        <v>1.7555710846326881E-3</v>
      </c>
      <c r="AB176" s="26">
        <f t="shared" si="131"/>
        <v>-1.1519272616507734</v>
      </c>
      <c r="AC176" s="26">
        <f t="shared" si="143"/>
        <v>1.5299913723008384E-6</v>
      </c>
      <c r="AD176" s="26">
        <f t="shared" si="132"/>
        <v>3.4007519430641911E-2</v>
      </c>
      <c r="AE176" s="26">
        <f t="shared" si="144"/>
        <v>22.861813422109005</v>
      </c>
      <c r="AF176" s="26">
        <f t="shared" si="145"/>
        <v>-52.70892998544457</v>
      </c>
      <c r="AG176" s="26">
        <f t="shared" si="111"/>
        <v>64.334182199278899</v>
      </c>
      <c r="AH176" s="26">
        <f t="shared" si="133"/>
        <v>-84.38631870483087</v>
      </c>
      <c r="AI176" s="26">
        <f t="shared" si="134"/>
        <v>-89.99654214564012</v>
      </c>
      <c r="AJ176" s="26">
        <f t="shared" si="146"/>
        <v>10.745699448818399</v>
      </c>
      <c r="AK176" s="26">
        <f t="shared" si="135"/>
        <v>73.129364969561522</v>
      </c>
      <c r="AL176" s="27">
        <f t="shared" si="136"/>
        <v>-1.1803886799475168E-3</v>
      </c>
      <c r="AM176" s="26">
        <f t="shared" si="137"/>
        <v>-0.94456784689507667</v>
      </c>
      <c r="AN176" s="26">
        <f t="shared" si="112"/>
        <v>-4.727727850511122E-5</v>
      </c>
      <c r="AO176" s="26">
        <f t="shared" si="113"/>
        <v>-0.18904113541864651</v>
      </c>
      <c r="AP176" s="26">
        <f t="shared" si="119"/>
        <v>-9.3076647226920226</v>
      </c>
      <c r="AQ176" s="26">
        <f t="shared" si="120"/>
        <v>-18.000786158392319</v>
      </c>
      <c r="AR176" s="25">
        <f t="shared" si="114"/>
        <v>18.562359853877492</v>
      </c>
      <c r="AS176" s="25">
        <f t="shared" si="115"/>
        <v>-26.547178687726607</v>
      </c>
      <c r="AT176" s="56">
        <f t="shared" si="121"/>
        <v>13.554148699416983</v>
      </c>
      <c r="AU176" s="57">
        <f t="shared" si="147"/>
        <v>-70.709716143836886</v>
      </c>
      <c r="AV176" s="26">
        <f t="shared" si="138"/>
        <v>1.196151789504461E-10</v>
      </c>
      <c r="AW176" s="26">
        <f t="shared" si="139"/>
        <v>3.0069252529015645E-4</v>
      </c>
      <c r="AX176" s="27">
        <f t="shared" si="140"/>
        <v>-1.1961517895209336E-10</v>
      </c>
      <c r="AY176" s="26">
        <f t="shared" si="141"/>
        <v>-3.0069252529015645E-4</v>
      </c>
      <c r="AZ176" s="28">
        <f t="shared" si="148"/>
        <v>-1.6472526417169278E-21</v>
      </c>
      <c r="BA176" s="29">
        <f t="shared" si="149"/>
        <v>0</v>
      </c>
      <c r="BB176" s="5">
        <f t="shared" si="122"/>
        <v>13.55178671575546</v>
      </c>
      <c r="BC176" s="5">
        <f t="shared" si="123"/>
        <v>-72.120699329968076</v>
      </c>
      <c r="BD176" s="5">
        <f t="shared" si="150"/>
        <v>107.87930067003192</v>
      </c>
      <c r="BE176" s="31"/>
      <c r="BF176" s="40">
        <f t="shared" si="151"/>
        <v>14</v>
      </c>
      <c r="BG176" s="40">
        <f t="shared" si="152"/>
        <v>-72</v>
      </c>
      <c r="BH176" s="40">
        <f t="shared" si="153"/>
        <v>108</v>
      </c>
      <c r="BL176" s="26">
        <f t="shared" si="116"/>
        <v>-7.5555077068983612E-6</v>
      </c>
      <c r="BM176" s="26">
        <f t="shared" si="117"/>
        <v>-7.5572230451110722E-2</v>
      </c>
      <c r="BO176" s="238" t="str">
        <f t="shared" si="124"/>
        <v>5248.07460249773i</v>
      </c>
      <c r="BP176" s="238" t="str">
        <f t="shared" si="125"/>
        <v>0.999457443546109-0.0232988915547545i</v>
      </c>
      <c r="BQ176" s="238">
        <f t="shared" si="126"/>
        <v>-2.3544281538154638E-3</v>
      </c>
      <c r="BR176" s="238">
        <f t="shared" si="127"/>
        <v>-1.3354109556800744</v>
      </c>
    </row>
    <row r="177" spans="22:70" x14ac:dyDescent="0.35">
      <c r="V177" s="24">
        <v>2.73</v>
      </c>
      <c r="W177" s="30">
        <f t="shared" si="142"/>
        <v>5370.3179637025296</v>
      </c>
      <c r="X177" s="25">
        <f t="shared" si="118"/>
        <v>26.994438391274116</v>
      </c>
      <c r="Y177" s="26">
        <f t="shared" si="128"/>
        <v>-4.2582741237073627</v>
      </c>
      <c r="Z177" s="26">
        <f t="shared" si="129"/>
        <v>-52.231534320356502</v>
      </c>
      <c r="AA177" s="26">
        <f t="shared" si="130"/>
        <v>1.8382910926102673E-3</v>
      </c>
      <c r="AB177" s="26">
        <f t="shared" si="131"/>
        <v>-1.1787516101394051</v>
      </c>
      <c r="AC177" s="26">
        <f t="shared" si="143"/>
        <v>1.6020976302691144E-6</v>
      </c>
      <c r="AD177" s="26">
        <f t="shared" si="132"/>
        <v>3.4799656125633613E-2</v>
      </c>
      <c r="AE177" s="26">
        <f t="shared" si="144"/>
        <v>22.738004160756994</v>
      </c>
      <c r="AF177" s="26">
        <f t="shared" si="145"/>
        <v>-53.375486274370274</v>
      </c>
      <c r="AG177" s="26">
        <f t="shared" si="111"/>
        <v>64.334182199278899</v>
      </c>
      <c r="AH177" s="26">
        <f t="shared" si="133"/>
        <v>-84.586318704118938</v>
      </c>
      <c r="AI177" s="26">
        <f t="shared" si="134"/>
        <v>-89.996620856014701</v>
      </c>
      <c r="AJ177" s="26">
        <f t="shared" si="146"/>
        <v>10.929205567716638</v>
      </c>
      <c r="AK177" s="26">
        <f t="shared" si="135"/>
        <v>73.492263689622504</v>
      </c>
      <c r="AL177" s="27">
        <f t="shared" si="136"/>
        <v>-1.2360107690991321E-3</v>
      </c>
      <c r="AM177" s="26">
        <f t="shared" si="137"/>
        <v>-0.96656553188333549</v>
      </c>
      <c r="AN177" s="26">
        <f t="shared" si="112"/>
        <v>-4.9505375297491321E-5</v>
      </c>
      <c r="AO177" s="26">
        <f t="shared" si="113"/>
        <v>-0.1934444360451813</v>
      </c>
      <c r="AP177" s="26">
        <f t="shared" si="119"/>
        <v>-9.3242164532677982</v>
      </c>
      <c r="AQ177" s="26">
        <f t="shared" si="120"/>
        <v>-17.664367134320713</v>
      </c>
      <c r="AR177" s="25">
        <f t="shared" si="114"/>
        <v>18.562359853877492</v>
      </c>
      <c r="AS177" s="25">
        <f t="shared" si="115"/>
        <v>-26.547178687726607</v>
      </c>
      <c r="AT177" s="56">
        <f t="shared" si="121"/>
        <v>13.413787707489195</v>
      </c>
      <c r="AU177" s="57">
        <f t="shared" si="147"/>
        <v>-71.039853408690988</v>
      </c>
      <c r="AV177" s="26">
        <f t="shared" si="138"/>
        <v>1.2525070866490409E-10</v>
      </c>
      <c r="AW177" s="26">
        <f t="shared" si="139"/>
        <v>3.0769655396048733E-4</v>
      </c>
      <c r="AX177" s="27">
        <f t="shared" si="140"/>
        <v>-1.2525070866671019E-10</v>
      </c>
      <c r="AY177" s="26">
        <f t="shared" si="141"/>
        <v>-3.0769655396048733E-4</v>
      </c>
      <c r="AZ177" s="28">
        <f t="shared" si="148"/>
        <v>-1.8060971687212514E-21</v>
      </c>
      <c r="BA177" s="29">
        <f t="shared" si="149"/>
        <v>0</v>
      </c>
      <c r="BB177" s="5">
        <f t="shared" si="122"/>
        <v>13.411314438456136</v>
      </c>
      <c r="BC177" s="5">
        <f t="shared" si="123"/>
        <v>-72.483690990022723</v>
      </c>
      <c r="BD177" s="5">
        <f t="shared" si="150"/>
        <v>107.51630900997728</v>
      </c>
      <c r="BE177" s="41"/>
      <c r="BF177" s="40">
        <f t="shared" si="151"/>
        <v>13</v>
      </c>
      <c r="BG177" s="40">
        <f t="shared" si="152"/>
        <v>-72</v>
      </c>
      <c r="BH177" s="40">
        <f t="shared" si="153"/>
        <v>108</v>
      </c>
      <c r="BL177" s="26">
        <f t="shared" si="116"/>
        <v>-7.911587489671263E-6</v>
      </c>
      <c r="BM177" s="26">
        <f t="shared" si="117"/>
        <v>-7.7332531718138878E-2</v>
      </c>
      <c r="BO177" s="238" t="str">
        <f t="shared" si="124"/>
        <v>5370.31796370253i</v>
      </c>
      <c r="BP177" s="238" t="str">
        <f t="shared" si="125"/>
        <v>0.999431888159317-0.0238409834918572i</v>
      </c>
      <c r="BQ177" s="238">
        <f t="shared" si="126"/>
        <v>-2.4653574455691107E-3</v>
      </c>
      <c r="BR177" s="238">
        <f t="shared" si="127"/>
        <v>-1.3665050496135926</v>
      </c>
    </row>
    <row r="178" spans="22:70" x14ac:dyDescent="0.35">
      <c r="V178" s="24">
        <v>2.74</v>
      </c>
      <c r="W178" s="32">
        <f t="shared" si="142"/>
        <v>5495.4087385762532</v>
      </c>
      <c r="X178" s="25">
        <f t="shared" si="118"/>
        <v>26.994438391274116</v>
      </c>
      <c r="Y178" s="26">
        <f t="shared" si="128"/>
        <v>-4.3843249765205954</v>
      </c>
      <c r="Z178" s="26">
        <f t="shared" si="129"/>
        <v>-52.868385871087078</v>
      </c>
      <c r="AA178" s="26">
        <f t="shared" si="130"/>
        <v>1.924907885791569E-3</v>
      </c>
      <c r="AB178" s="26">
        <f t="shared" si="131"/>
        <v>-1.2062002428842149</v>
      </c>
      <c r="AC178" s="26">
        <f t="shared" si="143"/>
        <v>1.6776021519027373E-6</v>
      </c>
      <c r="AD178" s="26">
        <f t="shared" si="132"/>
        <v>3.5610244040772919E-2</v>
      </c>
      <c r="AE178" s="26">
        <f t="shared" si="144"/>
        <v>22.612040000241464</v>
      </c>
      <c r="AF178" s="26">
        <f t="shared" si="145"/>
        <v>-54.038975869930518</v>
      </c>
      <c r="AG178" s="26">
        <f t="shared" si="111"/>
        <v>64.334182199278899</v>
      </c>
      <c r="AH178" s="26">
        <f t="shared" si="133"/>
        <v>-84.786318703439051</v>
      </c>
      <c r="AI178" s="26">
        <f t="shared" si="134"/>
        <v>-89.996697774722421</v>
      </c>
      <c r="AJ178" s="26">
        <f t="shared" si="146"/>
        <v>11.113395341421375</v>
      </c>
      <c r="AK178" s="26">
        <f t="shared" si="135"/>
        <v>73.848223143533886</v>
      </c>
      <c r="AL178" s="27">
        <f t="shared" si="136"/>
        <v>-1.2942534830320601E-3</v>
      </c>
      <c r="AM178" s="26">
        <f t="shared" si="137"/>
        <v>-0.98907531371778001</v>
      </c>
      <c r="AN178" s="26">
        <f t="shared" si="112"/>
        <v>-5.1838477831040625E-5</v>
      </c>
      <c r="AO178" s="26">
        <f t="shared" si="113"/>
        <v>-0.19795030035327527</v>
      </c>
      <c r="AP178" s="26">
        <f t="shared" si="119"/>
        <v>-9.3400872546996379</v>
      </c>
      <c r="AQ178" s="26">
        <f t="shared" si="120"/>
        <v>-17.335500245259592</v>
      </c>
      <c r="AR178" s="25">
        <f t="shared" si="114"/>
        <v>18.562359853877492</v>
      </c>
      <c r="AS178" s="25">
        <f t="shared" si="115"/>
        <v>-26.547178687726607</v>
      </c>
      <c r="AT178" s="56">
        <f t="shared" si="121"/>
        <v>13.271952745541826</v>
      </c>
      <c r="AU178" s="57">
        <f t="shared" si="147"/>
        <v>-71.374476115190106</v>
      </c>
      <c r="AV178" s="26">
        <f t="shared" si="138"/>
        <v>1.3115625006998926E-10</v>
      </c>
      <c r="AW178" s="26">
        <f t="shared" si="139"/>
        <v>3.1486372741656131E-4</v>
      </c>
      <c r="AX178" s="27">
        <f t="shared" si="140"/>
        <v>-1.3115625007196969E-10</v>
      </c>
      <c r="AY178" s="26">
        <f t="shared" si="141"/>
        <v>-3.1486372741656131E-4</v>
      </c>
      <c r="AZ178" s="28">
        <f t="shared" si="148"/>
        <v>-1.9804254828168019E-21</v>
      </c>
      <c r="BA178" s="29">
        <f t="shared" si="149"/>
        <v>0</v>
      </c>
      <c r="BB178" s="5">
        <f t="shared" si="122"/>
        <v>13.269362949456049</v>
      </c>
      <c r="BC178" s="5">
        <f t="shared" si="123"/>
        <v>-72.851932537856229</v>
      </c>
      <c r="BD178" s="5">
        <f t="shared" si="150"/>
        <v>107.14806746214377</v>
      </c>
      <c r="BE178" s="31"/>
      <c r="BF178" s="40">
        <f t="shared" si="151"/>
        <v>13</v>
      </c>
      <c r="BG178" s="40">
        <f t="shared" si="152"/>
        <v>-73</v>
      </c>
      <c r="BH178" s="40">
        <f t="shared" si="153"/>
        <v>107</v>
      </c>
      <c r="BL178" s="26">
        <f t="shared" si="116"/>
        <v>-8.2844487658645763E-6</v>
      </c>
      <c r="BM178" s="26">
        <f t="shared" si="117"/>
        <v>-7.913383551783533E-2</v>
      </c>
      <c r="BO178" s="238" t="str">
        <f t="shared" si="124"/>
        <v>5495.40873857625i</v>
      </c>
      <c r="BP178" s="238" t="str">
        <f t="shared" si="125"/>
        <v>0.999405129783426-0.0243956588536996i</v>
      </c>
      <c r="BQ178" s="238">
        <f t="shared" si="126"/>
        <v>-2.5815116370114586E-3</v>
      </c>
      <c r="BR178" s="238">
        <f t="shared" si="127"/>
        <v>-1.3983225871482921</v>
      </c>
    </row>
    <row r="179" spans="22:70" x14ac:dyDescent="0.35">
      <c r="V179" s="24">
        <v>2.75</v>
      </c>
      <c r="W179" s="30">
        <f t="shared" si="142"/>
        <v>5623.4132519034929</v>
      </c>
      <c r="X179" s="25">
        <f t="shared" si="118"/>
        <v>26.994438391274116</v>
      </c>
      <c r="Y179" s="26">
        <f t="shared" si="128"/>
        <v>-4.5125088909189541</v>
      </c>
      <c r="Z179" s="26">
        <f t="shared" si="129"/>
        <v>-53.501273142565609</v>
      </c>
      <c r="AA179" s="26">
        <f t="shared" si="130"/>
        <v>2.0156049511642522E-3</v>
      </c>
      <c r="AB179" s="26">
        <f t="shared" si="131"/>
        <v>-1.2342876630874573</v>
      </c>
      <c r="AC179" s="26">
        <f t="shared" si="143"/>
        <v>1.7566650887290328E-6</v>
      </c>
      <c r="AD179" s="26">
        <f t="shared" si="132"/>
        <v>3.6439712959203091E-2</v>
      </c>
      <c r="AE179" s="26">
        <f t="shared" si="144"/>
        <v>22.483946861971415</v>
      </c>
      <c r="AF179" s="26">
        <f t="shared" si="145"/>
        <v>-54.699121092693865</v>
      </c>
      <c r="AG179" s="26">
        <f t="shared" si="111"/>
        <v>64.334182199278899</v>
      </c>
      <c r="AH179" s="26">
        <f t="shared" si="133"/>
        <v>-84.98631870278976</v>
      </c>
      <c r="AI179" s="26">
        <f t="shared" si="134"/>
        <v>-89.996772942546599</v>
      </c>
      <c r="AJ179" s="26">
        <f t="shared" si="146"/>
        <v>11.298242773291477</v>
      </c>
      <c r="AK179" s="26">
        <f t="shared" si="135"/>
        <v>74.197322111486244</v>
      </c>
      <c r="AL179" s="27">
        <f t="shared" si="136"/>
        <v>-1.3552402543482666E-3</v>
      </c>
      <c r="AM179" s="26">
        <f t="shared" si="137"/>
        <v>-1.0121090995722599</v>
      </c>
      <c r="AN179" s="26">
        <f t="shared" si="112"/>
        <v>-5.4281534757376358E-5</v>
      </c>
      <c r="AO179" s="26">
        <f t="shared" si="113"/>
        <v>-0.20256111718876266</v>
      </c>
      <c r="AP179" s="26">
        <f t="shared" si="119"/>
        <v>-9.355303252008488</v>
      </c>
      <c r="AQ179" s="26">
        <f t="shared" si="120"/>
        <v>-17.014121047821376</v>
      </c>
      <c r="AR179" s="25">
        <f t="shared" si="114"/>
        <v>18.562359853877492</v>
      </c>
      <c r="AS179" s="25">
        <f t="shared" si="115"/>
        <v>-26.547178687726607</v>
      </c>
      <c r="AT179" s="56">
        <f t="shared" si="121"/>
        <v>13.128643609962927</v>
      </c>
      <c r="AU179" s="57">
        <f t="shared" si="147"/>
        <v>-71.713242140515234</v>
      </c>
      <c r="AV179" s="26">
        <f t="shared" si="138"/>
        <v>1.3733566047556722E-10</v>
      </c>
      <c r="AW179" s="26">
        <f t="shared" si="139"/>
        <v>3.2219784578861149E-4</v>
      </c>
      <c r="AX179" s="27">
        <f t="shared" si="140"/>
        <v>-1.3733566047773867E-10</v>
      </c>
      <c r="AY179" s="26">
        <f t="shared" si="141"/>
        <v>-3.2219784578861149E-4</v>
      </c>
      <c r="AZ179" s="28">
        <f t="shared" si="148"/>
        <v>-2.1714525055282668E-21</v>
      </c>
      <c r="BA179" s="29">
        <f t="shared" si="149"/>
        <v>0</v>
      </c>
      <c r="BB179" s="5">
        <f t="shared" si="122"/>
        <v>13.125931798403229</v>
      </c>
      <c r="BC179" s="5">
        <f t="shared" si="123"/>
        <v>-73.225099597499749</v>
      </c>
      <c r="BD179" s="5">
        <f t="shared" si="150"/>
        <v>106.77490040250025</v>
      </c>
      <c r="BE179" s="41"/>
      <c r="BF179" s="40">
        <f t="shared" si="151"/>
        <v>13</v>
      </c>
      <c r="BG179" s="40">
        <f t="shared" si="152"/>
        <v>-73</v>
      </c>
      <c r="BH179" s="40">
        <f t="shared" si="153"/>
        <v>107</v>
      </c>
      <c r="BL179" s="26">
        <f t="shared" si="116"/>
        <v>-8.674882418100404E-6</v>
      </c>
      <c r="BM179" s="26">
        <f t="shared" si="117"/>
        <v>-8.0977096911066207E-2</v>
      </c>
      <c r="BO179" s="238" t="str">
        <f t="shared" si="124"/>
        <v>5623.41325190349i</v>
      </c>
      <c r="BP179" s="238" t="str">
        <f t="shared" si="125"/>
        <v>0.999377111858172-0.0249632076376392i</v>
      </c>
      <c r="BQ179" s="238">
        <f t="shared" si="126"/>
        <v>-2.7031366772798313E-3</v>
      </c>
      <c r="BR179" s="238">
        <f t="shared" si="127"/>
        <v>-1.4308803600734483</v>
      </c>
    </row>
    <row r="180" spans="22:70" x14ac:dyDescent="0.35">
      <c r="V180" s="24">
        <v>2.76</v>
      </c>
      <c r="W180" s="32">
        <f t="shared" si="142"/>
        <v>5754.3993733715706</v>
      </c>
      <c r="X180" s="25">
        <f t="shared" si="118"/>
        <v>26.994438391274116</v>
      </c>
      <c r="Y180" s="26">
        <f t="shared" si="128"/>
        <v>-4.6427983670873898</v>
      </c>
      <c r="Z180" s="26">
        <f t="shared" si="129"/>
        <v>-54.129913956336914</v>
      </c>
      <c r="AA180" s="26">
        <f t="shared" si="130"/>
        <v>2.1105744074839655E-3</v>
      </c>
      <c r="AB180" s="26">
        <f t="shared" si="131"/>
        <v>-1.2630287090418277</v>
      </c>
      <c r="AC180" s="26">
        <f t="shared" si="143"/>
        <v>1.8394541468050248E-6</v>
      </c>
      <c r="AD180" s="26">
        <f t="shared" si="132"/>
        <v>3.7288502674932528E-2</v>
      </c>
      <c r="AE180" s="26">
        <f t="shared" si="144"/>
        <v>22.353752438048357</v>
      </c>
      <c r="AF180" s="26">
        <f t="shared" si="145"/>
        <v>-55.355654162703807</v>
      </c>
      <c r="AG180" s="26">
        <f t="shared" si="111"/>
        <v>64.334182199278899</v>
      </c>
      <c r="AH180" s="26">
        <f t="shared" si="133"/>
        <v>-85.1863187021697</v>
      </c>
      <c r="AI180" s="26">
        <f t="shared" si="134"/>
        <v>-89.996846399342218</v>
      </c>
      <c r="AJ180" s="26">
        <f t="shared" si="146"/>
        <v>11.483722663598323</v>
      </c>
      <c r="AK180" s="26">
        <f t="shared" si="135"/>
        <v>74.53964197115971</v>
      </c>
      <c r="AL180" s="27">
        <f t="shared" si="136"/>
        <v>-1.4191003257451916E-3</v>
      </c>
      <c r="AM180" s="26">
        <f t="shared" si="137"/>
        <v>-1.0356790724667433</v>
      </c>
      <c r="AN180" s="26">
        <f t="shared" si="112"/>
        <v>-5.6839727933894846E-5</v>
      </c>
      <c r="AO180" s="26">
        <f t="shared" si="113"/>
        <v>-0.20727933102874516</v>
      </c>
      <c r="AP180" s="26">
        <f t="shared" si="119"/>
        <v>-9.3698897793461562</v>
      </c>
      <c r="AQ180" s="26">
        <f t="shared" si="120"/>
        <v>-16.700162831677993</v>
      </c>
      <c r="AR180" s="25">
        <f t="shared" si="114"/>
        <v>18.562359853877492</v>
      </c>
      <c r="AS180" s="25">
        <f t="shared" si="115"/>
        <v>-26.547178687726607</v>
      </c>
      <c r="AT180" s="56">
        <f t="shared" si="121"/>
        <v>12.983862658702201</v>
      </c>
      <c r="AU180" s="57">
        <f t="shared" si="147"/>
        <v>-72.0558169943818</v>
      </c>
      <c r="AV180" s="26">
        <f t="shared" si="138"/>
        <v>1.4380822643096812E-10</v>
      </c>
      <c r="AW180" s="26">
        <f t="shared" si="139"/>
        <v>3.2970279772327743E-4</v>
      </c>
      <c r="AX180" s="27">
        <f t="shared" si="140"/>
        <v>-1.4380822643334908E-10</v>
      </c>
      <c r="AY180" s="26">
        <f t="shared" si="141"/>
        <v>-3.2970279772327743E-4</v>
      </c>
      <c r="AZ180" s="28">
        <f t="shared" si="148"/>
        <v>-2.3809618450514633E-21</v>
      </c>
      <c r="BA180" s="29">
        <f t="shared" si="149"/>
        <v>0</v>
      </c>
      <c r="BB180" s="5">
        <f t="shared" si="122"/>
        <v>12.981023084907083</v>
      </c>
      <c r="BC180" s="5">
        <f t="shared" si="123"/>
        <v>-73.60287583465454</v>
      </c>
      <c r="BD180" s="5">
        <f t="shared" si="150"/>
        <v>106.39712416534546</v>
      </c>
      <c r="BE180" s="31"/>
      <c r="BF180" s="40">
        <f t="shared" si="151"/>
        <v>13</v>
      </c>
      <c r="BG180" s="40">
        <f t="shared" si="152"/>
        <v>-74</v>
      </c>
      <c r="BH180" s="40">
        <f t="shared" si="153"/>
        <v>106</v>
      </c>
      <c r="BL180" s="26">
        <f t="shared" si="116"/>
        <v>-9.0837166024707858E-6</v>
      </c>
      <c r="BM180" s="26">
        <f t="shared" si="117"/>
        <v>-8.286329320415034E-2</v>
      </c>
      <c r="BO180" s="238" t="str">
        <f t="shared" si="124"/>
        <v>5754.39937337157i</v>
      </c>
      <c r="BP180" s="238" t="str">
        <f t="shared" si="125"/>
        <v>0.999347775170682-0.0255439263741465i</v>
      </c>
      <c r="BQ180" s="238">
        <f t="shared" si="126"/>
        <v>-2.8304900785165294E-3</v>
      </c>
      <c r="BR180" s="238">
        <f t="shared" si="127"/>
        <v>-1.4641955470685788</v>
      </c>
    </row>
    <row r="181" spans="22:70" x14ac:dyDescent="0.35">
      <c r="V181" s="24">
        <v>2.77</v>
      </c>
      <c r="W181" s="30">
        <f t="shared" si="142"/>
        <v>5888.4365535558954</v>
      </c>
      <c r="X181" s="25">
        <f t="shared" si="118"/>
        <v>26.994438391274116</v>
      </c>
      <c r="Y181" s="26">
        <f t="shared" si="128"/>
        <v>-4.7751642457865371</v>
      </c>
      <c r="Z181" s="26">
        <f t="shared" si="129"/>
        <v>-54.75403622878315</v>
      </c>
      <c r="AA181" s="26">
        <f t="shared" si="130"/>
        <v>2.2100174105734159E-3</v>
      </c>
      <c r="AB181" s="26">
        <f t="shared" si="131"/>
        <v>-1.2924385617406215</v>
      </c>
      <c r="AC181" s="26">
        <f t="shared" si="143"/>
        <v>1.9261449300168867E-6</v>
      </c>
      <c r="AD181" s="26">
        <f t="shared" si="132"/>
        <v>3.8157063226012554E-2</v>
      </c>
      <c r="AE181" s="26">
        <f t="shared" si="144"/>
        <v>22.221486089043079</v>
      </c>
      <c r="AF181" s="26">
        <f t="shared" si="145"/>
        <v>-56.008317727297765</v>
      </c>
      <c r="AG181" s="26">
        <f t="shared" si="111"/>
        <v>64.334182199278899</v>
      </c>
      <c r="AH181" s="26">
        <f t="shared" si="133"/>
        <v>-85.386318701577551</v>
      </c>
      <c r="AI181" s="26">
        <f t="shared" si="134"/>
        <v>-89.996918184057066</v>
      </c>
      <c r="AJ181" s="26">
        <f t="shared" si="146"/>
        <v>11.669810601020981</v>
      </c>
      <c r="AK181" s="26">
        <f t="shared" si="135"/>
        <v>74.875266430918003</v>
      </c>
      <c r="AL181" s="27">
        <f t="shared" si="136"/>
        <v>-1.4859690231562364E-3</v>
      </c>
      <c r="AM181" s="26">
        <f t="shared" si="137"/>
        <v>-1.0597976975848946</v>
      </c>
      <c r="AN181" s="26">
        <f t="shared" si="112"/>
        <v>-5.9518483428787678E-5</v>
      </c>
      <c r="AO181" s="26">
        <f t="shared" si="113"/>
        <v>-0.21210744327654338</v>
      </c>
      <c r="AP181" s="26">
        <f t="shared" si="119"/>
        <v>-9.3838713887842555</v>
      </c>
      <c r="AQ181" s="26">
        <f t="shared" si="120"/>
        <v>-16.393556894000501</v>
      </c>
      <c r="AR181" s="25">
        <f t="shared" si="114"/>
        <v>18.562359853877492</v>
      </c>
      <c r="AS181" s="25">
        <f t="shared" si="115"/>
        <v>-26.547178687726607</v>
      </c>
      <c r="AT181" s="56">
        <f t="shared" si="121"/>
        <v>12.837614700258824</v>
      </c>
      <c r="AU181" s="57">
        <f t="shared" si="147"/>
        <v>-72.401874621298262</v>
      </c>
      <c r="AV181" s="26">
        <f t="shared" si="138"/>
        <v>1.5058551986578978E-10</v>
      </c>
      <c r="AW181" s="26">
        <f t="shared" si="139"/>
        <v>3.3738256244541349E-4</v>
      </c>
      <c r="AX181" s="27">
        <f t="shared" si="140"/>
        <v>-1.5058551986840042E-10</v>
      </c>
      <c r="AY181" s="26">
        <f t="shared" si="141"/>
        <v>-3.3738256244541349E-4</v>
      </c>
      <c r="AZ181" s="28">
        <f t="shared" si="148"/>
        <v>-2.6106337120056399E-21</v>
      </c>
      <c r="BA181" s="29">
        <f t="shared" si="149"/>
        <v>0</v>
      </c>
      <c r="BB181" s="5">
        <f t="shared" si="122"/>
        <v>12.834641346982245</v>
      </c>
      <c r="BC181" s="5">
        <f t="shared" si="123"/>
        <v>-73.984953768177903</v>
      </c>
      <c r="BD181" s="5">
        <f t="shared" si="150"/>
        <v>106.0150462318221</v>
      </c>
      <c r="BE181" s="41"/>
      <c r="BF181" s="40">
        <f t="shared" si="151"/>
        <v>13</v>
      </c>
      <c r="BG181" s="40">
        <f t="shared" si="152"/>
        <v>-74</v>
      </c>
      <c r="BH181" s="40">
        <f t="shared" si="153"/>
        <v>106</v>
      </c>
      <c r="BL181" s="26">
        <f t="shared" si="116"/>
        <v>-9.5118185084628077E-6</v>
      </c>
      <c r="BM181" s="26">
        <f t="shared" si="117"/>
        <v>-8.4793424466966333E-2</v>
      </c>
      <c r="BO181" s="238" t="str">
        <f t="shared" si="124"/>
        <v>5888.4365535559i</v>
      </c>
      <c r="BP181" s="238" t="str">
        <f t="shared" si="125"/>
        <v>0.999317057731713-0.02613811826318i</v>
      </c>
      <c r="BQ181" s="238">
        <f t="shared" si="126"/>
        <v>-2.9638414580701929E-3</v>
      </c>
      <c r="BR181" s="238">
        <f t="shared" si="127"/>
        <v>-1.498285722412676</v>
      </c>
    </row>
    <row r="182" spans="22:70" x14ac:dyDescent="0.35">
      <c r="V182" s="24">
        <v>2.78</v>
      </c>
      <c r="W182" s="32">
        <f t="shared" si="142"/>
        <v>6025.5958607435778</v>
      </c>
      <c r="X182" s="25">
        <f t="shared" si="118"/>
        <v>26.994438391274116</v>
      </c>
      <c r="Y182" s="26">
        <f t="shared" si="128"/>
        <v>-4.9095758148969555</v>
      </c>
      <c r="Z182" s="26">
        <f t="shared" si="129"/>
        <v>-55.373378436197896</v>
      </c>
      <c r="AA182" s="26">
        <f t="shared" si="130"/>
        <v>2.3141445775687599E-3</v>
      </c>
      <c r="AB182" s="26">
        <f t="shared" si="131"/>
        <v>-1.3225327526512571</v>
      </c>
      <c r="AC182" s="26">
        <f t="shared" si="143"/>
        <v>2.0169213238810376E-6</v>
      </c>
      <c r="AD182" s="26">
        <f t="shared" si="132"/>
        <v>3.9045855133146283E-2</v>
      </c>
      <c r="AE182" s="26">
        <f t="shared" si="144"/>
        <v>22.087178737876055</v>
      </c>
      <c r="AF182" s="26">
        <f t="shared" si="145"/>
        <v>-56.656865333716006</v>
      </c>
      <c r="AG182" s="26">
        <f t="shared" si="111"/>
        <v>64.334182199278899</v>
      </c>
      <c r="AH182" s="26">
        <f t="shared" si="133"/>
        <v>-85.586318701012033</v>
      </c>
      <c r="AI182" s="26">
        <f t="shared" si="134"/>
        <v>-89.996988334752288</v>
      </c>
      <c r="AJ182" s="26">
        <f t="shared" si="146"/>
        <v>11.856482952734012</v>
      </c>
      <c r="AK182" s="26">
        <f t="shared" si="135"/>
        <v>75.204281275234337</v>
      </c>
      <c r="AL182" s="27">
        <f t="shared" si="136"/>
        <v>-1.555988041696373E-3</v>
      </c>
      <c r="AM182" s="26">
        <f t="shared" si="137"/>
        <v>-1.0844777287311274</v>
      </c>
      <c r="AN182" s="26">
        <f t="shared" si="112"/>
        <v>-6.2323483007360866E-5</v>
      </c>
      <c r="AO182" s="26">
        <f t="shared" si="113"/>
        <v>-0.2170480135867516</v>
      </c>
      <c r="AP182" s="26">
        <f t="shared" si="119"/>
        <v>-9.3972718605238246</v>
      </c>
      <c r="AQ182" s="26">
        <f t="shared" si="120"/>
        <v>-16.09423280183583</v>
      </c>
      <c r="AR182" s="25">
        <f t="shared" si="114"/>
        <v>18.562359853877492</v>
      </c>
      <c r="AS182" s="25">
        <f t="shared" si="115"/>
        <v>-26.547178687726607</v>
      </c>
      <c r="AT182" s="56">
        <f t="shared" si="121"/>
        <v>12.689906877352231</v>
      </c>
      <c r="AU182" s="57">
        <f t="shared" si="147"/>
        <v>-72.751098135551842</v>
      </c>
      <c r="AV182" s="26">
        <f t="shared" si="138"/>
        <v>1.5768297001949599E-10</v>
      </c>
      <c r="AW182" s="26">
        <f t="shared" si="139"/>
        <v>3.4524121186792721E-4</v>
      </c>
      <c r="AX182" s="27">
        <f t="shared" si="140"/>
        <v>-1.5768297002235855E-10</v>
      </c>
      <c r="AY182" s="26">
        <f t="shared" si="141"/>
        <v>-3.4524121186792721E-4</v>
      </c>
      <c r="AZ182" s="28">
        <f t="shared" si="148"/>
        <v>-2.8625619073163214E-21</v>
      </c>
      <c r="BA182" s="29">
        <f t="shared" si="149"/>
        <v>0</v>
      </c>
      <c r="BB182" s="5">
        <f t="shared" si="122"/>
        <v>12.686793444149949</v>
      </c>
      <c r="BC182" s="5">
        <f t="shared" si="123"/>
        <v>-74.371035514489691</v>
      </c>
      <c r="BD182" s="5">
        <f t="shared" si="150"/>
        <v>105.62896448551031</v>
      </c>
      <c r="BE182" s="31"/>
      <c r="BF182" s="40">
        <f t="shared" si="151"/>
        <v>13</v>
      </c>
      <c r="BG182" s="40">
        <f t="shared" si="152"/>
        <v>-74</v>
      </c>
      <c r="BH182" s="40">
        <f t="shared" si="153"/>
        <v>106</v>
      </c>
      <c r="BL182" s="26">
        <f t="shared" si="116"/>
        <v>-9.9600961902465599E-6</v>
      </c>
      <c r="BM182" s="26">
        <f t="shared" si="117"/>
        <v>-8.6768514063124927E-2</v>
      </c>
      <c r="BO182" s="238" t="str">
        <f t="shared" si="124"/>
        <v>6025.59586074358i</v>
      </c>
      <c r="BP182" s="238" t="str">
        <f t="shared" si="125"/>
        <v>0.999284894646169-0.0267460933126145i</v>
      </c>
      <c r="BQ182" s="238">
        <f t="shared" si="126"/>
        <v>-3.1034731060916032E-3</v>
      </c>
      <c r="BR182" s="238">
        <f t="shared" si="127"/>
        <v>-1.5331688648747301</v>
      </c>
    </row>
    <row r="183" spans="22:70" x14ac:dyDescent="0.35">
      <c r="V183" s="24">
        <v>2.79</v>
      </c>
      <c r="W183" s="30">
        <f t="shared" si="142"/>
        <v>6165.9500186148271</v>
      </c>
      <c r="X183" s="25">
        <f t="shared" si="118"/>
        <v>26.994438391274116</v>
      </c>
      <c r="Y183" s="26">
        <f t="shared" si="128"/>
        <v>-5.0460009191024504</v>
      </c>
      <c r="Z183" s="26">
        <f t="shared" si="129"/>
        <v>-55.987690023475423</v>
      </c>
      <c r="AA183" s="26">
        <f t="shared" si="130"/>
        <v>2.4231764309906455E-3</v>
      </c>
      <c r="AB183" s="26">
        <f t="shared" si="131"/>
        <v>-1.3533271716549753</v>
      </c>
      <c r="AC183" s="26">
        <f t="shared" si="143"/>
        <v>2.1119758735591581E-6</v>
      </c>
      <c r="AD183" s="26">
        <f t="shared" si="132"/>
        <v>3.9955349643855623E-2</v>
      </c>
      <c r="AE183" s="26">
        <f t="shared" si="144"/>
        <v>21.950862760578531</v>
      </c>
      <c r="AF183" s="26">
        <f t="shared" si="145"/>
        <v>-57.301061845486544</v>
      </c>
      <c r="AG183" s="26">
        <f t="shared" si="111"/>
        <v>64.334182199278899</v>
      </c>
      <c r="AH183" s="26">
        <f t="shared" si="133"/>
        <v>-85.78631870047198</v>
      </c>
      <c r="AI183" s="26">
        <f t="shared" si="134"/>
        <v>-89.997056888622751</v>
      </c>
      <c r="AJ183" s="26">
        <f t="shared" si="146"/>
        <v>12.043716853242426</v>
      </c>
      <c r="AK183" s="26">
        <f t="shared" si="135"/>
        <v>75.526774122292707</v>
      </c>
      <c r="AL183" s="27">
        <f t="shared" si="136"/>
        <v>-1.6293057449967149E-3</v>
      </c>
      <c r="AM183" s="26">
        <f t="shared" si="137"/>
        <v>-1.109732214929837</v>
      </c>
      <c r="AN183" s="26">
        <f t="shared" si="112"/>
        <v>-6.5260676202850436E-5</v>
      </c>
      <c r="AO183" s="26">
        <f t="shared" si="113"/>
        <v>-0.22210366122109237</v>
      </c>
      <c r="AP183" s="26">
        <f t="shared" si="119"/>
        <v>-9.4101142143718555</v>
      </c>
      <c r="AQ183" s="26">
        <f t="shared" si="120"/>
        <v>-15.802118642480973</v>
      </c>
      <c r="AR183" s="25">
        <f t="shared" si="114"/>
        <v>18.562359853877492</v>
      </c>
      <c r="AS183" s="25">
        <f t="shared" si="115"/>
        <v>-26.547178687726607</v>
      </c>
      <c r="AT183" s="56">
        <f t="shared" si="121"/>
        <v>12.540748546206675</v>
      </c>
      <c r="AU183" s="57">
        <f t="shared" si="147"/>
        <v>-73.103180487967521</v>
      </c>
      <c r="AV183" s="26">
        <f t="shared" si="138"/>
        <v>1.6511407747661757E-10</v>
      </c>
      <c r="AW183" s="26">
        <f t="shared" si="139"/>
        <v>3.5328291275076382E-4</v>
      </c>
      <c r="AX183" s="27">
        <f t="shared" si="140"/>
        <v>-1.6511407747975631E-10</v>
      </c>
      <c r="AY183" s="26">
        <f t="shared" si="141"/>
        <v>-3.5328291275076382E-4</v>
      </c>
      <c r="AZ183" s="28">
        <f t="shared" si="148"/>
        <v>-3.1387368343324635E-21</v>
      </c>
      <c r="BA183" s="29">
        <f t="shared" si="149"/>
        <v>0</v>
      </c>
      <c r="BB183" s="5">
        <f t="shared" si="122"/>
        <v>12.537488436126774</v>
      </c>
      <c r="BC183" s="5">
        <f t="shared" si="123"/>
        <v>-74.760833463948345</v>
      </c>
      <c r="BD183" s="5">
        <f t="shared" si="150"/>
        <v>105.23916653605166</v>
      </c>
      <c r="BE183" s="41"/>
      <c r="BF183" s="40">
        <f t="shared" si="151"/>
        <v>13</v>
      </c>
      <c r="BG183" s="40">
        <f t="shared" si="152"/>
        <v>-75</v>
      </c>
      <c r="BH183" s="40">
        <f t="shared" si="153"/>
        <v>105</v>
      </c>
      <c r="BL183" s="26">
        <f t="shared" si="116"/>
        <v>-1.0429500499220418E-5</v>
      </c>
      <c r="BM183" s="26">
        <f t="shared" si="117"/>
        <v>-8.8789609192486837E-2</v>
      </c>
      <c r="BO183" s="238" t="str">
        <f t="shared" si="124"/>
        <v>6165.95001861483i</v>
      </c>
      <c r="BP183" s="238" t="str">
        <f t="shared" si="125"/>
        <v>0.999251217977668-0.0273681684786939i</v>
      </c>
      <c r="BQ183" s="238">
        <f t="shared" si="126"/>
        <v>-3.2496805794027389E-3</v>
      </c>
      <c r="BR183" s="238">
        <f t="shared" si="127"/>
        <v>-1.5688633667883314</v>
      </c>
    </row>
    <row r="184" spans="22:70" x14ac:dyDescent="0.35">
      <c r="V184" s="24">
        <v>2.8</v>
      </c>
      <c r="W184" s="32">
        <f t="shared" si="142"/>
        <v>6309.5734448019321</v>
      </c>
      <c r="X184" s="25">
        <f t="shared" si="118"/>
        <v>26.994438391274116</v>
      </c>
      <c r="Y184" s="26">
        <f t="shared" si="128"/>
        <v>-5.1844060719403195</v>
      </c>
      <c r="Z184" s="26">
        <f t="shared" si="129"/>
        <v>-56.596731755915322</v>
      </c>
      <c r="AA184" s="26">
        <f t="shared" si="130"/>
        <v>2.5373438635834015E-3</v>
      </c>
      <c r="AB184" s="26">
        <f t="shared" si="131"/>
        <v>-1.3848380751554896</v>
      </c>
      <c r="AC184" s="26">
        <f t="shared" si="143"/>
        <v>2.2115102043034772E-6</v>
      </c>
      <c r="AD184" s="26">
        <f t="shared" si="132"/>
        <v>4.0886028982334177E-2</v>
      </c>
      <c r="AE184" s="26">
        <f t="shared" si="144"/>
        <v>21.812571874707583</v>
      </c>
      <c r="AF184" s="26">
        <f t="shared" si="145"/>
        <v>-57.940683802088479</v>
      </c>
      <c r="AG184" s="26">
        <f t="shared" si="111"/>
        <v>64.334182199278899</v>
      </c>
      <c r="AH184" s="26">
        <f t="shared" si="133"/>
        <v>-85.986318699956229</v>
      </c>
      <c r="AI184" s="26">
        <f t="shared" si="134"/>
        <v>-89.997123882016623</v>
      </c>
      <c r="AJ184" s="26">
        <f t="shared" si="146"/>
        <v>12.231490192109645</v>
      </c>
      <c r="AK184" s="26">
        <f t="shared" si="135"/>
        <v>75.842834193650305</v>
      </c>
      <c r="AL184" s="27">
        <f t="shared" si="136"/>
        <v>-1.7060774785973393E-3</v>
      </c>
      <c r="AM184" s="26">
        <f t="shared" si="137"/>
        <v>-1.1355745071695049</v>
      </c>
      <c r="AN184" s="26">
        <f t="shared" si="112"/>
        <v>-6.83362929187069E-5</v>
      </c>
      <c r="AO184" s="26">
        <f t="shared" si="113"/>
        <v>-0.22727706643577736</v>
      </c>
      <c r="AP184" s="26">
        <f t="shared" si="119"/>
        <v>-9.4224207223392025</v>
      </c>
      <c r="AQ184" s="26">
        <f t="shared" si="120"/>
        <v>-15.5171412619716</v>
      </c>
      <c r="AR184" s="25">
        <f t="shared" si="114"/>
        <v>18.562359853877492</v>
      </c>
      <c r="AS184" s="25">
        <f t="shared" si="115"/>
        <v>-26.547178687726607</v>
      </c>
      <c r="AT184" s="56">
        <f t="shared" si="121"/>
        <v>12.39015115236838</v>
      </c>
      <c r="AU184" s="57">
        <f t="shared" si="147"/>
        <v>-73.457825064060074</v>
      </c>
      <c r="AV184" s="26">
        <f t="shared" si="138"/>
        <v>1.7289620013155118E-10</v>
      </c>
      <c r="AW184" s="26">
        <f t="shared" si="139"/>
        <v>3.6151192891017346E-4</v>
      </c>
      <c r="AX184" s="27">
        <f t="shared" si="140"/>
        <v>-1.7289620013499274E-10</v>
      </c>
      <c r="AY184" s="26">
        <f t="shared" si="141"/>
        <v>-3.6151192891017346E-4</v>
      </c>
      <c r="AZ184" s="28">
        <f t="shared" si="148"/>
        <v>-3.4415624867092985E-21</v>
      </c>
      <c r="BA184" s="29">
        <f t="shared" si="149"/>
        <v>0</v>
      </c>
      <c r="BB184" s="5">
        <f t="shared" si="122"/>
        <v>12.386737458018022</v>
      </c>
      <c r="BC184" s="5">
        <f t="shared" si="123"/>
        <v>-75.15407088881922</v>
      </c>
      <c r="BD184" s="5">
        <f t="shared" si="150"/>
        <v>104.84592911118078</v>
      </c>
      <c r="BE184" s="31"/>
      <c r="BF184" s="40">
        <f t="shared" si="151"/>
        <v>12</v>
      </c>
      <c r="BG184" s="40">
        <f t="shared" si="152"/>
        <v>-75</v>
      </c>
      <c r="BH184" s="40">
        <f t="shared" si="153"/>
        <v>105</v>
      </c>
      <c r="BL184" s="26">
        <f t="shared" si="116"/>
        <v>-1.0921027095634339E-5</v>
      </c>
      <c r="BM184" s="26">
        <f t="shared" si="117"/>
        <v>-9.0857781446311167E-2</v>
      </c>
      <c r="BO184" s="238" t="str">
        <f t="shared" si="124"/>
        <v>6309.57344480193i</v>
      </c>
      <c r="BP184" s="238" t="str">
        <f t="shared" si="125"/>
        <v>0.999215956606846-0.0280046678084665i</v>
      </c>
      <c r="BQ184" s="238">
        <f t="shared" si="126"/>
        <v>-3.4027733232620647E-3</v>
      </c>
      <c r="BR184" s="238">
        <f t="shared" si="127"/>
        <v>-1.6053880433128314</v>
      </c>
    </row>
    <row r="185" spans="22:70" x14ac:dyDescent="0.35">
      <c r="V185" s="24">
        <v>2.81</v>
      </c>
      <c r="W185" s="30">
        <f t="shared" si="142"/>
        <v>6456.5422903465596</v>
      </c>
      <c r="X185" s="25">
        <f t="shared" si="118"/>
        <v>26.994438391274116</v>
      </c>
      <c r="Y185" s="26">
        <f t="shared" si="128"/>
        <v>-5.3247565694596313</v>
      </c>
      <c r="Z185" s="26">
        <f t="shared" si="129"/>
        <v>-57.20027601414408</v>
      </c>
      <c r="AA185" s="26">
        <f t="shared" si="130"/>
        <v>2.6568886248625177E-3</v>
      </c>
      <c r="AB185" s="26">
        <f t="shared" si="131"/>
        <v>-1.4170820943594535</v>
      </c>
      <c r="AC185" s="26">
        <f t="shared" si="143"/>
        <v>2.3157354419019201E-6</v>
      </c>
      <c r="AD185" s="26">
        <f t="shared" si="132"/>
        <v>4.1838386605120757E-2</v>
      </c>
      <c r="AE185" s="26">
        <f t="shared" si="144"/>
        <v>21.672341026174792</v>
      </c>
      <c r="AF185" s="26">
        <f t="shared" si="145"/>
        <v>-58.575519721898409</v>
      </c>
      <c r="AG185" s="26">
        <f t="shared" si="111"/>
        <v>64.334182199278899</v>
      </c>
      <c r="AH185" s="26">
        <f t="shared" si="133"/>
        <v>-86.186318699463698</v>
      </c>
      <c r="AI185" s="26">
        <f t="shared" si="134"/>
        <v>-89.997189350454676</v>
      </c>
      <c r="AJ185" s="26">
        <f t="shared" si="146"/>
        <v>12.419781600716624</v>
      </c>
      <c r="AK185" s="26">
        <f t="shared" si="135"/>
        <v>76.152552095798058</v>
      </c>
      <c r="AL185" s="27">
        <f t="shared" si="136"/>
        <v>-1.7864658979959815E-3</v>
      </c>
      <c r="AM185" s="26">
        <f t="shared" si="137"/>
        <v>-1.1620182652944691</v>
      </c>
      <c r="AN185" s="26">
        <f t="shared" si="112"/>
        <v>-7.1556856651079301E-5</v>
      </c>
      <c r="AO185" s="26">
        <f t="shared" si="113"/>
        <v>-0.23257097190111381</v>
      </c>
      <c r="AP185" s="26">
        <f t="shared" si="119"/>
        <v>-9.434212922222823</v>
      </c>
      <c r="AQ185" s="26">
        <f t="shared" si="120"/>
        <v>-15.2392264918522</v>
      </c>
      <c r="AR185" s="25">
        <f t="shared" si="114"/>
        <v>18.562359853877492</v>
      </c>
      <c r="AS185" s="25">
        <f t="shared" si="115"/>
        <v>-26.547178687726607</v>
      </c>
      <c r="AT185" s="56">
        <f t="shared" si="121"/>
        <v>12.238128103951968</v>
      </c>
      <c r="AU185" s="57">
        <f t="shared" si="147"/>
        <v>-73.81474621375061</v>
      </c>
      <c r="AV185" s="26">
        <f t="shared" si="138"/>
        <v>1.8104283856882734E-10</v>
      </c>
      <c r="AW185" s="26">
        <f t="shared" si="139"/>
        <v>3.699326234794476E-4</v>
      </c>
      <c r="AX185" s="27">
        <f t="shared" si="140"/>
        <v>-1.8104283857260091E-10</v>
      </c>
      <c r="AY185" s="26">
        <f t="shared" si="141"/>
        <v>-3.699326234794476E-4</v>
      </c>
      <c r="AZ185" s="28">
        <f t="shared" si="148"/>
        <v>-3.77357210507277E-21</v>
      </c>
      <c r="BA185" s="29">
        <f t="shared" si="149"/>
        <v>0</v>
      </c>
      <c r="BB185" s="5">
        <f t="shared" si="122"/>
        <v>12.234553592911466</v>
      </c>
      <c r="BC185" s="5">
        <f t="shared" si="123"/>
        <v>-75.550482483009745</v>
      </c>
      <c r="BD185" s="5">
        <f t="shared" si="150"/>
        <v>104.44951751699026</v>
      </c>
      <c r="BE185" s="41"/>
      <c r="BF185" s="40">
        <f t="shared" si="151"/>
        <v>12</v>
      </c>
      <c r="BG185" s="40">
        <f t="shared" si="152"/>
        <v>-76</v>
      </c>
      <c r="BH185" s="40">
        <f t="shared" si="153"/>
        <v>104</v>
      </c>
      <c r="BL185" s="26">
        <f t="shared" si="116"/>
        <v>-1.1435718569185668E-5</v>
      </c>
      <c r="BM185" s="26">
        <f t="shared" si="117"/>
        <v>-9.2974127375332519E-2</v>
      </c>
      <c r="BO185" s="238" t="str">
        <f t="shared" si="124"/>
        <v>6456.54229034656i</v>
      </c>
      <c r="BP185" s="238" t="str">
        <f t="shared" si="125"/>
        <v>0.999179036083159-0.0286559225841618i</v>
      </c>
      <c r="BQ185" s="238">
        <f t="shared" si="126"/>
        <v>-3.5630753219329193E-3</v>
      </c>
      <c r="BR185" s="238">
        <f t="shared" si="127"/>
        <v>-1.6427621418838039</v>
      </c>
    </row>
    <row r="186" spans="22:70" x14ac:dyDescent="0.35">
      <c r="V186" s="24">
        <v>2.82</v>
      </c>
      <c r="W186" s="32">
        <f t="shared" si="142"/>
        <v>6606.9344800759645</v>
      </c>
      <c r="X186" s="25">
        <f t="shared" si="118"/>
        <v>26.994438391274116</v>
      </c>
      <c r="Y186" s="26">
        <f t="shared" si="128"/>
        <v>-5.4670166047486486</v>
      </c>
      <c r="Z186" s="26">
        <f t="shared" si="129"/>
        <v>-57.798107032626831</v>
      </c>
      <c r="AA186" s="26">
        <f t="shared" si="130"/>
        <v>2.7820638303783928E-3</v>
      </c>
      <c r="AB186" s="26">
        <f t="shared" si="131"/>
        <v>-1.4500762437314507</v>
      </c>
      <c r="AC186" s="26">
        <f t="shared" si="143"/>
        <v>2.4248726601242705E-6</v>
      </c>
      <c r="AD186" s="26">
        <f t="shared" si="132"/>
        <v>4.2812927462726628E-2</v>
      </c>
      <c r="AE186" s="26">
        <f t="shared" si="144"/>
        <v>21.530206275228505</v>
      </c>
      <c r="AF186" s="26">
        <f t="shared" si="145"/>
        <v>-59.205370348895556</v>
      </c>
      <c r="AG186" s="26">
        <f t="shared" si="111"/>
        <v>64.334182199278899</v>
      </c>
      <c r="AH186" s="26">
        <f t="shared" si="133"/>
        <v>-86.38631869899335</v>
      </c>
      <c r="AI186" s="26">
        <f t="shared" si="134"/>
        <v>-89.997253328649151</v>
      </c>
      <c r="AJ186" s="26">
        <f t="shared" si="146"/>
        <v>12.608570438180953</v>
      </c>
      <c r="AK186" s="26">
        <f t="shared" si="135"/>
        <v>76.456019613411627</v>
      </c>
      <c r="AL186" s="27">
        <f t="shared" si="136"/>
        <v>-1.8706413120666524E-3</v>
      </c>
      <c r="AM186" s="26">
        <f t="shared" si="137"/>
        <v>-1.1890774650470766</v>
      </c>
      <c r="AN186" s="26">
        <f t="shared" si="112"/>
        <v>-7.4929198318011061E-5</v>
      </c>
      <c r="AO186" s="26">
        <f t="shared" si="113"/>
        <v>-0.2379881841540902</v>
      </c>
      <c r="AP186" s="26">
        <f t="shared" si="119"/>
        <v>-9.4455116320438819</v>
      </c>
      <c r="AQ186" s="26">
        <f t="shared" si="120"/>
        <v>-14.968299364438693</v>
      </c>
      <c r="AR186" s="25">
        <f t="shared" si="114"/>
        <v>18.562359853877492</v>
      </c>
      <c r="AS186" s="25">
        <f t="shared" si="115"/>
        <v>-26.547178687726607</v>
      </c>
      <c r="AT186" s="56">
        <f t="shared" si="121"/>
        <v>12.084694643184623</v>
      </c>
      <c r="AU186" s="57">
        <f t="shared" si="147"/>
        <v>-74.173669713334249</v>
      </c>
      <c r="AV186" s="26">
        <f t="shared" si="138"/>
        <v>1.8957520799270882E-10</v>
      </c>
      <c r="AW186" s="26">
        <f t="shared" si="139"/>
        <v>3.7854946122230557E-4</v>
      </c>
      <c r="AX186" s="27">
        <f t="shared" si="140"/>
        <v>-1.8957520799684638E-10</v>
      </c>
      <c r="AY186" s="26">
        <f t="shared" si="141"/>
        <v>-3.7854946122230557E-4</v>
      </c>
      <c r="AZ186" s="28">
        <f t="shared" si="148"/>
        <v>-4.1375574239902444E-21</v>
      </c>
      <c r="BA186" s="29">
        <f t="shared" si="149"/>
        <v>0</v>
      </c>
      <c r="BB186" s="5">
        <f t="shared" si="122"/>
        <v>12.08095174273843</v>
      </c>
      <c r="BC186" s="5">
        <f t="shared" si="123"/>
        <v>-75.949814834260579</v>
      </c>
      <c r="BD186" s="5">
        <f t="shared" si="150"/>
        <v>104.05018516573942</v>
      </c>
      <c r="BE186" s="31"/>
      <c r="BF186" s="40">
        <f t="shared" si="151"/>
        <v>12</v>
      </c>
      <c r="BG186" s="40">
        <f t="shared" si="152"/>
        <v>-76</v>
      </c>
      <c r="BH186" s="40">
        <f t="shared" si="153"/>
        <v>104</v>
      </c>
      <c r="BL186" s="26">
        <f t="shared" si="116"/>
        <v>-1.1974666637729293E-5</v>
      </c>
      <c r="BM186" s="26">
        <f t="shared" si="117"/>
        <v>-9.5139769071062502E-2</v>
      </c>
      <c r="BO186" s="238" t="str">
        <f t="shared" si="124"/>
        <v>6606.93448007596i</v>
      </c>
      <c r="BP186" s="238" t="str">
        <f t="shared" si="125"/>
        <v>0.99914037846987-0.029322271469455i</v>
      </c>
      <c r="BQ186" s="238">
        <f t="shared" si="126"/>
        <v>-3.7309257795559892E-3</v>
      </c>
      <c r="BR186" s="238">
        <f t="shared" si="127"/>
        <v>-1.6810053518552646</v>
      </c>
    </row>
    <row r="187" spans="22:70" x14ac:dyDescent="0.35">
      <c r="V187" s="24">
        <v>2.83</v>
      </c>
      <c r="W187" s="30">
        <f t="shared" si="142"/>
        <v>6760.8297539198211</v>
      </c>
      <c r="X187" s="25">
        <f t="shared" si="118"/>
        <v>26.994438391274116</v>
      </c>
      <c r="Y187" s="26">
        <f t="shared" si="128"/>
        <v>-5.6111493826208259</v>
      </c>
      <c r="Z187" s="26">
        <f t="shared" si="129"/>
        <v>-58.39002108268992</v>
      </c>
      <c r="AA187" s="26">
        <f t="shared" si="130"/>
        <v>2.9131344947546682E-3</v>
      </c>
      <c r="AB187" s="26">
        <f t="shared" si="131"/>
        <v>-1.4838379296263493</v>
      </c>
      <c r="AC187" s="26">
        <f t="shared" si="143"/>
        <v>2.5391533551693232E-6</v>
      </c>
      <c r="AD187" s="26">
        <f t="shared" si="132"/>
        <v>4.3810168267357286E-2</v>
      </c>
      <c r="AE187" s="26">
        <f t="shared" si="144"/>
        <v>21.3862046823014</v>
      </c>
      <c r="AF187" s="26">
        <f t="shared" si="145"/>
        <v>-59.83004884404891</v>
      </c>
      <c r="AG187" s="26">
        <f t="shared" si="111"/>
        <v>64.334182199278899</v>
      </c>
      <c r="AH187" s="26">
        <f t="shared" si="133"/>
        <v>-86.586318698544147</v>
      </c>
      <c r="AI187" s="26">
        <f t="shared" si="134"/>
        <v>-89.997315850522114</v>
      </c>
      <c r="AJ187" s="26">
        <f t="shared" si="146"/>
        <v>12.797836776557192</v>
      </c>
      <c r="AK187" s="26">
        <f t="shared" si="135"/>
        <v>76.753329514048986</v>
      </c>
      <c r="AL187" s="27">
        <f t="shared" si="136"/>
        <v>-1.9587820425765344E-3</v>
      </c>
      <c r="AM187" s="26">
        <f t="shared" si="137"/>
        <v>-1.2167664052630425</v>
      </c>
      <c r="AN187" s="26">
        <f t="shared" si="112"/>
        <v>-7.8460470741649861E-5</v>
      </c>
      <c r="AO187" s="26">
        <f t="shared" si="113"/>
        <v>-0.24353157508471465</v>
      </c>
      <c r="AP187" s="26">
        <f t="shared" si="119"/>
        <v>-9.4563369652213733</v>
      </c>
      <c r="AQ187" s="26">
        <f t="shared" si="120"/>
        <v>-14.704284316820885</v>
      </c>
      <c r="AR187" s="25">
        <f t="shared" si="114"/>
        <v>18.562359853877492</v>
      </c>
      <c r="AS187" s="25">
        <f t="shared" si="115"/>
        <v>-26.547178687726607</v>
      </c>
      <c r="AT187" s="56">
        <f t="shared" si="121"/>
        <v>11.929867717080027</v>
      </c>
      <c r="AU187" s="57">
        <f t="shared" si="147"/>
        <v>-74.534333160869792</v>
      </c>
      <c r="AV187" s="26">
        <f t="shared" si="138"/>
        <v>1.9851066629759196E-10</v>
      </c>
      <c r="AW187" s="26">
        <f t="shared" si="139"/>
        <v>3.8736701090017465E-4</v>
      </c>
      <c r="AX187" s="27">
        <f t="shared" si="140"/>
        <v>-1.9851066630212878E-10</v>
      </c>
      <c r="AY187" s="26">
        <f t="shared" si="141"/>
        <v>-3.8736701090017465E-4</v>
      </c>
      <c r="AZ187" s="28">
        <f t="shared" si="148"/>
        <v>-4.536827165911934E-21</v>
      </c>
      <c r="BA187" s="29">
        <f t="shared" si="149"/>
        <v>0</v>
      </c>
      <c r="BB187" s="5">
        <f t="shared" si="122"/>
        <v>11.925948498232778</v>
      </c>
      <c r="BC187" s="5">
        <f t="shared" si="123"/>
        <v>-76.351826829966484</v>
      </c>
      <c r="BD187" s="5">
        <f t="shared" si="150"/>
        <v>103.64817317003352</v>
      </c>
      <c r="BE187" s="41"/>
      <c r="BF187" s="40">
        <f t="shared" si="151"/>
        <v>12</v>
      </c>
      <c r="BG187" s="40">
        <f t="shared" si="152"/>
        <v>-76</v>
      </c>
      <c r="BH187" s="40">
        <f t="shared" si="153"/>
        <v>104</v>
      </c>
      <c r="BL187" s="26">
        <f t="shared" si="116"/>
        <v>-1.2539014475211878E-5</v>
      </c>
      <c r="BM187" s="26">
        <f t="shared" si="117"/>
        <v>-9.7355854760628011E-2</v>
      </c>
      <c r="BO187" s="238" t="str">
        <f t="shared" si="124"/>
        <v>6760.82975391982i</v>
      </c>
      <c r="BP187" s="238" t="str">
        <f t="shared" si="125"/>
        <v>0.999099902181916-0.0300040606575585i</v>
      </c>
      <c r="BQ187" s="238">
        <f t="shared" si="126"/>
        <v>-3.9066798327740092E-3</v>
      </c>
      <c r="BR187" s="238">
        <f t="shared" si="127"/>
        <v>-1.7201378143360706</v>
      </c>
    </row>
    <row r="188" spans="22:70" x14ac:dyDescent="0.35">
      <c r="V188" s="24">
        <v>2.84</v>
      </c>
      <c r="W188" s="32">
        <f t="shared" si="142"/>
        <v>6918.3097091893669</v>
      </c>
      <c r="X188" s="25">
        <f t="shared" si="118"/>
        <v>26.994438391274116</v>
      </c>
      <c r="Y188" s="26">
        <f t="shared" si="128"/>
        <v>-5.7571172337821395</v>
      </c>
      <c r="Z188" s="26">
        <f t="shared" si="129"/>
        <v>-58.975826601382934</v>
      </c>
      <c r="AA188" s="26">
        <f t="shared" si="130"/>
        <v>3.0503780896038559E-3</v>
      </c>
      <c r="AB188" s="26">
        <f t="shared" si="131"/>
        <v>-1.5183849591017016</v>
      </c>
      <c r="AC188" s="26">
        <f t="shared" si="143"/>
        <v>2.6588199297551286E-6</v>
      </c>
      <c r="AD188" s="26">
        <f t="shared" si="132"/>
        <v>4.4830637766869179E-2</v>
      </c>
      <c r="AE188" s="26">
        <f t="shared" si="144"/>
        <v>21.240374194401511</v>
      </c>
      <c r="AF188" s="26">
        <f t="shared" si="145"/>
        <v>-60.449380922717765</v>
      </c>
      <c r="AG188" s="26">
        <f t="shared" si="111"/>
        <v>64.334182199278899</v>
      </c>
      <c r="AH188" s="26">
        <f t="shared" si="133"/>
        <v>-86.786318698115167</v>
      </c>
      <c r="AI188" s="26">
        <f t="shared" si="134"/>
        <v>-89.997376949223522</v>
      </c>
      <c r="AJ188" s="26">
        <f t="shared" si="146"/>
        <v>12.987561385430951</v>
      </c>
      <c r="AK188" s="26">
        <f t="shared" si="135"/>
        <v>77.044575364018385</v>
      </c>
      <c r="AL188" s="27">
        <f t="shared" si="136"/>
        <v>-2.0510748005052675E-3</v>
      </c>
      <c r="AM188" s="26">
        <f t="shared" si="137"/>
        <v>-1.2450997152227861</v>
      </c>
      <c r="AN188" s="26">
        <f t="shared" si="112"/>
        <v>-8.2158163831704125E-5</v>
      </c>
      <c r="AO188" s="26">
        <f t="shared" si="113"/>
        <v>-0.24920408345687797</v>
      </c>
      <c r="AP188" s="26">
        <f t="shared" si="119"/>
        <v>-9.4667083463696535</v>
      </c>
      <c r="AQ188" s="26">
        <f t="shared" si="120"/>
        <v>-14.4471053838848</v>
      </c>
      <c r="AR188" s="25">
        <f t="shared" si="114"/>
        <v>18.562359853877492</v>
      </c>
      <c r="AS188" s="25">
        <f t="shared" si="115"/>
        <v>-26.547178687726607</v>
      </c>
      <c r="AT188" s="56">
        <f t="shared" si="121"/>
        <v>11.773665848031857</v>
      </c>
      <c r="AU188" s="57">
        <f t="shared" si="147"/>
        <v>-74.896486306602569</v>
      </c>
      <c r="AV188" s="26">
        <f t="shared" si="138"/>
        <v>2.0786657137787305E-10</v>
      </c>
      <c r="AW188" s="26">
        <f t="shared" si="139"/>
        <v>3.9638994769460652E-4</v>
      </c>
      <c r="AX188" s="27">
        <f t="shared" si="140"/>
        <v>-2.0786657138284764E-10</v>
      </c>
      <c r="AY188" s="26">
        <f t="shared" si="141"/>
        <v>-3.9638994769460652E-4</v>
      </c>
      <c r="AZ188" s="28">
        <f t="shared" si="148"/>
        <v>-4.9745866557114816E-21</v>
      </c>
      <c r="BA188" s="29">
        <f t="shared" si="149"/>
        <v>0</v>
      </c>
      <c r="BB188" s="5">
        <f t="shared" si="122"/>
        <v>11.769562008776333</v>
      </c>
      <c r="BC188" s="5">
        <f t="shared" si="123"/>
        <v>-76.756289998241016</v>
      </c>
      <c r="BD188" s="5">
        <f t="shared" si="150"/>
        <v>103.24371000175898</v>
      </c>
      <c r="BE188" s="31"/>
      <c r="BF188" s="40">
        <f t="shared" si="151"/>
        <v>12</v>
      </c>
      <c r="BG188" s="40">
        <f t="shared" si="152"/>
        <v>-77</v>
      </c>
      <c r="BH188" s="40">
        <f t="shared" si="153"/>
        <v>103</v>
      </c>
      <c r="BL188" s="26">
        <f t="shared" si="116"/>
        <v>-1.3129959126400186E-5</v>
      </c>
      <c r="BM188" s="26">
        <f t="shared" si="117"/>
        <v>-9.9623559415457905E-2</v>
      </c>
      <c r="BO188" s="238" t="str">
        <f t="shared" si="124"/>
        <v>6918.30970918937i</v>
      </c>
      <c r="BP188" s="238" t="str">
        <f t="shared" si="125"/>
        <v>0.999057521816347-0.030701644021074i</v>
      </c>
      <c r="BQ188" s="238">
        <f t="shared" si="126"/>
        <v>-4.0907092963980802E-3</v>
      </c>
      <c r="BR188" s="238">
        <f t="shared" si="127"/>
        <v>-1.760180132222986</v>
      </c>
    </row>
    <row r="189" spans="22:70" x14ac:dyDescent="0.35">
      <c r="V189" s="24">
        <v>2.85</v>
      </c>
      <c r="W189" s="30">
        <f t="shared" si="142"/>
        <v>7079.4578438413873</v>
      </c>
      <c r="X189" s="25">
        <f t="shared" si="118"/>
        <v>26.994438391274116</v>
      </c>
      <c r="Y189" s="26">
        <f t="shared" si="128"/>
        <v>-5.9048817278422625</v>
      </c>
      <c r="Z189" s="26">
        <f t="shared" si="129"/>
        <v>-59.555344267881964</v>
      </c>
      <c r="AA189" s="26">
        <f t="shared" si="130"/>
        <v>3.1940851274343878E-3</v>
      </c>
      <c r="AB189" s="26">
        <f t="shared" si="131"/>
        <v>-1.5537355489129197</v>
      </c>
      <c r="AC189" s="26">
        <f t="shared" si="143"/>
        <v>2.7841262119248152E-6</v>
      </c>
      <c r="AD189" s="26">
        <f t="shared" si="132"/>
        <v>4.5874877025107348E-2</v>
      </c>
      <c r="AE189" s="26">
        <f t="shared" si="144"/>
        <v>21.092753532685499</v>
      </c>
      <c r="AF189" s="26">
        <f t="shared" si="145"/>
        <v>-61.063204939769776</v>
      </c>
      <c r="AG189" s="26">
        <f t="shared" si="111"/>
        <v>64.334182199278899</v>
      </c>
      <c r="AH189" s="26">
        <f t="shared" si="133"/>
        <v>-86.986318697705499</v>
      </c>
      <c r="AI189" s="26">
        <f t="shared" si="134"/>
        <v>-89.997436657148697</v>
      </c>
      <c r="AJ189" s="26">
        <f t="shared" si="146"/>
        <v>13.177725716011345</v>
      </c>
      <c r="AK189" s="26">
        <f t="shared" si="135"/>
        <v>77.329851355113888</v>
      </c>
      <c r="AL189" s="27">
        <f t="shared" si="136"/>
        <v>-2.1477150799961127E-3</v>
      </c>
      <c r="AM189" s="26">
        <f t="shared" si="137"/>
        <v>-1.2740923621615574</v>
      </c>
      <c r="AN189" s="26">
        <f t="shared" si="112"/>
        <v>-8.603012045376941E-5</v>
      </c>
      <c r="AO189" s="26">
        <f t="shared" si="113"/>
        <v>-0.25500871646454276</v>
      </c>
      <c r="AP189" s="26">
        <f t="shared" si="119"/>
        <v>-9.4766445276157043</v>
      </c>
      <c r="AQ189" s="26">
        <f t="shared" si="120"/>
        <v>-14.196686380660909</v>
      </c>
      <c r="AR189" s="25">
        <f t="shared" si="114"/>
        <v>18.562359853877492</v>
      </c>
      <c r="AS189" s="25">
        <f t="shared" si="115"/>
        <v>-26.547178687726607</v>
      </c>
      <c r="AT189" s="56">
        <f t="shared" si="121"/>
        <v>11.616109005069795</v>
      </c>
      <c r="AU189" s="57">
        <f t="shared" si="147"/>
        <v>-75.259891320430683</v>
      </c>
      <c r="AV189" s="26">
        <f t="shared" si="138"/>
        <v>2.176641384378145E-10</v>
      </c>
      <c r="AW189" s="26">
        <f t="shared" si="139"/>
        <v>4.0562305568612089E-4</v>
      </c>
      <c r="AX189" s="27">
        <f t="shared" si="140"/>
        <v>-2.1766413844326903E-10</v>
      </c>
      <c r="AY189" s="26">
        <f t="shared" si="141"/>
        <v>-4.0562305568612089E-4</v>
      </c>
      <c r="AZ189" s="28">
        <f t="shared" si="148"/>
        <v>-5.4545323567512336E-21</v>
      </c>
      <c r="BA189" s="29">
        <f t="shared" si="149"/>
        <v>0</v>
      </c>
      <c r="BB189" s="5">
        <f t="shared" si="122"/>
        <v>11.61181185287197</v>
      </c>
      <c r="BC189" s="5">
        <f t="shared" si="123"/>
        <v>-77.162988786237406</v>
      </c>
      <c r="BD189" s="5">
        <f t="shared" si="150"/>
        <v>102.83701121376259</v>
      </c>
      <c r="BE189" s="41"/>
      <c r="BF189" s="40">
        <f t="shared" si="151"/>
        <v>12</v>
      </c>
      <c r="BG189" s="40">
        <f t="shared" si="152"/>
        <v>-77</v>
      </c>
      <c r="BH189" s="40">
        <f t="shared" si="153"/>
        <v>103</v>
      </c>
      <c r="BL189" s="26">
        <f t="shared" si="116"/>
        <v>-1.3748754058548942E-5</v>
      </c>
      <c r="BM189" s="26">
        <f t="shared" si="117"/>
        <v>-0.10194408537414187</v>
      </c>
      <c r="BO189" s="238" t="str">
        <f t="shared" si="124"/>
        <v>7079.45784384139i</v>
      </c>
      <c r="BP189" s="238" t="str">
        <f t="shared" si="125"/>
        <v>0.999013147975002-0.0314153832635251i</v>
      </c>
      <c r="BQ189" s="238">
        <f t="shared" si="126"/>
        <v>-4.2834034437656578E-3</v>
      </c>
      <c r="BR189" s="238">
        <f t="shared" si="127"/>
        <v>-1.8011533804325848</v>
      </c>
    </row>
    <row r="190" spans="22:70" x14ac:dyDescent="0.35">
      <c r="V190" s="24">
        <v>2.86</v>
      </c>
      <c r="W190" s="32">
        <f t="shared" si="142"/>
        <v>7244.3596007499027</v>
      </c>
      <c r="X190" s="25">
        <f t="shared" si="118"/>
        <v>26.994438391274116</v>
      </c>
      <c r="Y190" s="26">
        <f t="shared" si="128"/>
        <v>-6.0544037845755563</v>
      </c>
      <c r="Z190" s="26">
        <f t="shared" si="129"/>
        <v>-60.128407029467127</v>
      </c>
      <c r="AA190" s="26">
        <f t="shared" si="130"/>
        <v>3.3445597728055595E-3</v>
      </c>
      <c r="AB190" s="26">
        <f t="shared" si="131"/>
        <v>-1.5899083346938678</v>
      </c>
      <c r="AC190" s="26">
        <f t="shared" si="143"/>
        <v>2.9153379931387355E-6</v>
      </c>
      <c r="AD190" s="26">
        <f t="shared" si="132"/>
        <v>4.6943439708772051E-2</v>
      </c>
      <c r="AE190" s="26">
        <f t="shared" si="144"/>
        <v>20.943382081809361</v>
      </c>
      <c r="AF190" s="26">
        <f t="shared" si="145"/>
        <v>-61.671371924452224</v>
      </c>
      <c r="AG190" s="26">
        <f t="shared" si="111"/>
        <v>64.334182199278899</v>
      </c>
      <c r="AH190" s="26">
        <f t="shared" si="133"/>
        <v>-87.186318697314249</v>
      </c>
      <c r="AI190" s="26">
        <f t="shared" si="134"/>
        <v>-89.997495005955557</v>
      </c>
      <c r="AJ190" s="26">
        <f t="shared" si="146"/>
        <v>13.368311884818695</v>
      </c>
      <c r="AK190" s="26">
        <f t="shared" si="135"/>
        <v>77.609252141894942</v>
      </c>
      <c r="AL190" s="27">
        <f t="shared" si="136"/>
        <v>-2.2489075707203005E-3</v>
      </c>
      <c r="AM190" s="26">
        <f t="shared" si="137"/>
        <v>-1.3037596589411635</v>
      </c>
      <c r="AN190" s="26">
        <f t="shared" si="112"/>
        <v>-9.0084553069333617E-5</v>
      </c>
      <c r="AO190" s="26">
        <f t="shared" si="113"/>
        <v>-0.26094855132407219</v>
      </c>
      <c r="AP190" s="26">
        <f t="shared" si="119"/>
        <v>-9.4861636053404439</v>
      </c>
      <c r="AQ190" s="26">
        <f t="shared" si="120"/>
        <v>-13.952951074325851</v>
      </c>
      <c r="AR190" s="25">
        <f t="shared" si="114"/>
        <v>18.562359853877492</v>
      </c>
      <c r="AS190" s="25">
        <f t="shared" si="115"/>
        <v>-26.547178687726607</v>
      </c>
      <c r="AT190" s="56">
        <f t="shared" si="121"/>
        <v>11.457218476468917</v>
      </c>
      <c r="AU190" s="57">
        <f t="shared" si="147"/>
        <v>-75.624322998778069</v>
      </c>
      <c r="AV190" s="26">
        <f t="shared" si="138"/>
        <v>2.2792072537181215E-10</v>
      </c>
      <c r="AW190" s="26">
        <f t="shared" si="139"/>
        <v>4.150712303907864E-4</v>
      </c>
      <c r="AX190" s="27">
        <f t="shared" si="140"/>
        <v>-2.2792072537779287E-10</v>
      </c>
      <c r="AY190" s="26">
        <f t="shared" si="141"/>
        <v>-4.150712303907864E-4</v>
      </c>
      <c r="AZ190" s="28">
        <f t="shared" si="148"/>
        <v>-5.9807226239115283E-21</v>
      </c>
      <c r="BA190" s="29">
        <f t="shared" si="149"/>
        <v>0</v>
      </c>
      <c r="BB190" s="5">
        <f t="shared" si="122"/>
        <v>11.452718909933806</v>
      </c>
      <c r="BC190" s="5">
        <f t="shared" si="123"/>
        <v>-77.571720778092015</v>
      </c>
      <c r="BD190" s="5">
        <f t="shared" si="150"/>
        <v>102.42827922190799</v>
      </c>
      <c r="BE190" s="31"/>
      <c r="BF190" s="40">
        <f t="shared" si="151"/>
        <v>11</v>
      </c>
      <c r="BG190" s="40">
        <f t="shared" si="152"/>
        <v>-78</v>
      </c>
      <c r="BH190" s="40">
        <f t="shared" si="153"/>
        <v>102</v>
      </c>
      <c r="BL190" s="26">
        <f t="shared" si="116"/>
        <v>-1.4396711800828022E-5</v>
      </c>
      <c r="BM190" s="26">
        <f t="shared" si="117"/>
        <v>-0.10431866297979006</v>
      </c>
      <c r="BO190" s="238" t="str">
        <f t="shared" si="124"/>
        <v>7244.3596007499i</v>
      </c>
      <c r="BP190" s="238" t="str">
        <f t="shared" si="125"/>
        <v>0.998966687079076-0.0321456480724822i</v>
      </c>
      <c r="BQ190" s="238">
        <f t="shared" si="126"/>
        <v>-4.4851698233101698E-3</v>
      </c>
      <c r="BR190" s="238">
        <f t="shared" si="127"/>
        <v>-1.8430791163341571</v>
      </c>
    </row>
    <row r="191" spans="22:70" x14ac:dyDescent="0.35">
      <c r="V191" s="24">
        <v>2.87</v>
      </c>
      <c r="W191" s="30">
        <f t="shared" si="142"/>
        <v>7413.1024130091828</v>
      </c>
      <c r="X191" s="25">
        <f t="shared" si="118"/>
        <v>26.994438391274116</v>
      </c>
      <c r="Y191" s="26">
        <f t="shared" si="128"/>
        <v>-6.2056437828855664</v>
      </c>
      <c r="Z191" s="26">
        <f t="shared" si="129"/>
        <v>-60.69486007939674</v>
      </c>
      <c r="AA191" s="26">
        <f t="shared" si="130"/>
        <v>3.5021204819130156E-3</v>
      </c>
      <c r="AB191" s="26">
        <f t="shared" si="131"/>
        <v>-1.6269223803255144</v>
      </c>
      <c r="AC191" s="26">
        <f t="shared" si="143"/>
        <v>3.0527335914388774E-6</v>
      </c>
      <c r="AD191" s="26">
        <f t="shared" si="132"/>
        <v>4.803689238096738E-2</v>
      </c>
      <c r="AE191" s="26">
        <f t="shared" si="144"/>
        <v>20.792299781604054</v>
      </c>
      <c r="AF191" s="26">
        <f t="shared" si="145"/>
        <v>-62.273745567341287</v>
      </c>
      <c r="AG191" s="26">
        <f t="shared" si="111"/>
        <v>64.334182199278899</v>
      </c>
      <c r="AH191" s="26">
        <f t="shared" si="133"/>
        <v>-87.386318696940634</v>
      </c>
      <c r="AI191" s="26">
        <f t="shared" si="134"/>
        <v>-89.997552026581431</v>
      </c>
      <c r="AJ191" s="26">
        <f t="shared" si="146"/>
        <v>13.559302657056779</v>
      </c>
      <c r="AK191" s="26">
        <f t="shared" si="135"/>
        <v>77.882872689168138</v>
      </c>
      <c r="AL191" s="27">
        <f t="shared" si="136"/>
        <v>-2.3548665895382886E-3</v>
      </c>
      <c r="AM191" s="26">
        <f t="shared" si="137"/>
        <v>-1.3341172718861323</v>
      </c>
      <c r="AN191" s="26">
        <f t="shared" si="112"/>
        <v>-9.433006114941054E-5</v>
      </c>
      <c r="AO191" s="26">
        <f t="shared" si="113"/>
        <v>-0.2670267369035369</v>
      </c>
      <c r="AP191" s="26">
        <f t="shared" si="119"/>
        <v>-9.4952830372556427</v>
      </c>
      <c r="AQ191" s="26">
        <f t="shared" si="120"/>
        <v>-13.715823346202962</v>
      </c>
      <c r="AR191" s="25">
        <f t="shared" si="114"/>
        <v>18.562359853877492</v>
      </c>
      <c r="AS191" s="25">
        <f t="shared" si="115"/>
        <v>-26.547178687726607</v>
      </c>
      <c r="AT191" s="56">
        <f t="shared" si="121"/>
        <v>11.297016744348412</v>
      </c>
      <c r="AU191" s="57">
        <f t="shared" si="147"/>
        <v>-75.989568913544247</v>
      </c>
      <c r="AV191" s="26">
        <f t="shared" si="138"/>
        <v>2.3866333334892723E-10</v>
      </c>
      <c r="AW191" s="26">
        <f t="shared" si="139"/>
        <v>4.2473948135589225E-4</v>
      </c>
      <c r="AX191" s="27">
        <f t="shared" si="140"/>
        <v>-2.3866333335548507E-10</v>
      </c>
      <c r="AY191" s="26">
        <f t="shared" si="141"/>
        <v>-4.2473948135589225E-4</v>
      </c>
      <c r="AZ191" s="28">
        <f t="shared" si="148"/>
        <v>-6.5578361975321188E-21</v>
      </c>
      <c r="BA191" s="29">
        <f t="shared" si="149"/>
        <v>0</v>
      </c>
      <c r="BB191" s="5">
        <f t="shared" si="122"/>
        <v>11.292305234028595</v>
      </c>
      <c r="BC191" s="5">
        <f t="shared" si="123"/>
        <v>-77.982296855162232</v>
      </c>
      <c r="BD191" s="5">
        <f t="shared" si="150"/>
        <v>102.01770314483777</v>
      </c>
      <c r="BE191" s="41"/>
      <c r="BF191" s="40">
        <f t="shared" si="151"/>
        <v>11</v>
      </c>
      <c r="BG191" s="40">
        <f t="shared" si="152"/>
        <v>-78</v>
      </c>
      <c r="BH191" s="40">
        <f t="shared" si="153"/>
        <v>102</v>
      </c>
      <c r="BL191" s="26">
        <f t="shared" si="116"/>
        <v>-1.5075206745762749E-5</v>
      </c>
      <c r="BM191" s="26">
        <f t="shared" si="117"/>
        <v>-0.10674855123223284</v>
      </c>
      <c r="BO191" s="238" t="str">
        <f t="shared" si="124"/>
        <v>7413.10241300918i</v>
      </c>
      <c r="BP191" s="238" t="str">
        <f t="shared" si="125"/>
        <v>0.99891804117522-0.0328928162741823i</v>
      </c>
      <c r="BQ191" s="238">
        <f t="shared" si="126"/>
        <v>-4.6964351130721503E-3</v>
      </c>
      <c r="BR191" s="238">
        <f t="shared" si="127"/>
        <v>-1.8859793903857622</v>
      </c>
    </row>
    <row r="192" spans="22:70" x14ac:dyDescent="0.35">
      <c r="V192" s="24">
        <v>2.88</v>
      </c>
      <c r="W192" s="32">
        <f t="shared" si="142"/>
        <v>7585.7757502918375</v>
      </c>
      <c r="X192" s="25">
        <f t="shared" si="118"/>
        <v>26.994438391274116</v>
      </c>
      <c r="Y192" s="26">
        <f t="shared" si="128"/>
        <v>-6.3585616669763256</v>
      </c>
      <c r="Z192" s="26">
        <f t="shared" si="129"/>
        <v>-61.254560789245254</v>
      </c>
      <c r="AA192" s="26">
        <f t="shared" si="130"/>
        <v>3.6671006720025712E-3</v>
      </c>
      <c r="AB192" s="26">
        <f t="shared" si="131"/>
        <v>-1.6647971874951299</v>
      </c>
      <c r="AC192" s="26">
        <f t="shared" si="143"/>
        <v>3.1966044416141708E-6</v>
      </c>
      <c r="AD192" s="26">
        <f t="shared" si="132"/>
        <v>4.9155814801585693E-2</v>
      </c>
      <c r="AE192" s="26">
        <f t="shared" si="144"/>
        <v>20.639547021574238</v>
      </c>
      <c r="AF192" s="26">
        <f t="shared" si="145"/>
        <v>-62.870202161938799</v>
      </c>
      <c r="AG192" s="26">
        <f t="shared" si="111"/>
        <v>64.334182199278899</v>
      </c>
      <c r="AH192" s="26">
        <f t="shared" si="133"/>
        <v>-87.586318696583817</v>
      </c>
      <c r="AI192" s="26">
        <f t="shared" si="134"/>
        <v>-89.997607749259387</v>
      </c>
      <c r="AJ192" s="26">
        <f t="shared" si="146"/>
        <v>13.750681429751426</v>
      </c>
      <c r="AK192" s="26">
        <f t="shared" si="135"/>
        <v>78.150808129316601</v>
      </c>
      <c r="AL192" s="27">
        <f t="shared" si="136"/>
        <v>-2.4658165323284006E-3</v>
      </c>
      <c r="AM192" s="26">
        <f t="shared" si="137"/>
        <v>-1.3651812287870784</v>
      </c>
      <c r="AN192" s="26">
        <f t="shared" si="112"/>
        <v>-9.8775649414862532E-5</v>
      </c>
      <c r="AO192" s="26">
        <f t="shared" si="113"/>
        <v>-0.27324649538984441</v>
      </c>
      <c r="AP192" s="26">
        <f t="shared" si="119"/>
        <v>-9.5040196597352349</v>
      </c>
      <c r="AQ192" s="26">
        <f t="shared" si="120"/>
        <v>-13.485227344119709</v>
      </c>
      <c r="AR192" s="25">
        <f t="shared" si="114"/>
        <v>18.562359853877492</v>
      </c>
      <c r="AS192" s="25">
        <f t="shared" si="115"/>
        <v>-26.547178687726607</v>
      </c>
      <c r="AT192" s="56">
        <f t="shared" si="121"/>
        <v>11.135527361839003</v>
      </c>
      <c r="AU192" s="57">
        <f t="shared" si="147"/>
        <v>-76.355429506058513</v>
      </c>
      <c r="AV192" s="26">
        <f t="shared" si="138"/>
        <v>2.4991124891848844E-10</v>
      </c>
      <c r="AW192" s="26">
        <f t="shared" si="139"/>
        <v>4.3463293481607092E-4</v>
      </c>
      <c r="AX192" s="27">
        <f t="shared" si="140"/>
        <v>-2.4991124892567892E-10</v>
      </c>
      <c r="AY192" s="26">
        <f t="shared" si="141"/>
        <v>-4.3463293481607092E-4</v>
      </c>
      <c r="AZ192" s="28">
        <f t="shared" si="148"/>
        <v>-7.1904742697703313E-21</v>
      </c>
      <c r="BA192" s="29">
        <f t="shared" si="149"/>
        <v>0</v>
      </c>
      <c r="BB192" s="5">
        <f t="shared" si="122"/>
        <v>11.130593930146238</v>
      </c>
      <c r="BC192" s="5">
        <f t="shared" si="123"/>
        <v>-78.394541301489099</v>
      </c>
      <c r="BD192" s="5">
        <f t="shared" si="150"/>
        <v>101.6054586985109</v>
      </c>
      <c r="BE192" s="31"/>
      <c r="BF192" s="40">
        <f t="shared" si="151"/>
        <v>11</v>
      </c>
      <c r="BG192" s="40">
        <f t="shared" si="152"/>
        <v>-78</v>
      </c>
      <c r="BH192" s="40">
        <f t="shared" si="153"/>
        <v>102</v>
      </c>
      <c r="BL192" s="26">
        <f t="shared" si="116"/>
        <v>-1.5785678060614169E-5</v>
      </c>
      <c r="BM192" s="26">
        <f t="shared" si="117"/>
        <v>-0.10923503845540194</v>
      </c>
      <c r="BO192" s="238" t="str">
        <f t="shared" si="124"/>
        <v>7585.77575029184i</v>
      </c>
      <c r="BP192" s="238" t="str">
        <f t="shared" si="125"/>
        <v>0.998867107732813-0.0336572739895308i</v>
      </c>
      <c r="BQ192" s="238">
        <f t="shared" si="126"/>
        <v>-4.9176460147032919E-3</v>
      </c>
      <c r="BR192" s="238">
        <f t="shared" si="127"/>
        <v>-1.9298767569751867</v>
      </c>
    </row>
    <row r="193" spans="22:70" x14ac:dyDescent="0.35">
      <c r="V193" s="24">
        <v>2.89</v>
      </c>
      <c r="W193" s="30">
        <f t="shared" si="142"/>
        <v>7762.4711662869231</v>
      </c>
      <c r="X193" s="25">
        <f t="shared" si="118"/>
        <v>26.994438391274116</v>
      </c>
      <c r="Y193" s="26">
        <f t="shared" si="128"/>
        <v>-6.5131170492861497</v>
      </c>
      <c r="Z193" s="26">
        <f t="shared" si="129"/>
        <v>-61.807378598476497</v>
      </c>
      <c r="AA193" s="26">
        <f t="shared" si="130"/>
        <v>3.839849421876066E-3</v>
      </c>
      <c r="AB193" s="26">
        <f t="shared" si="131"/>
        <v>-1.7035527054485899</v>
      </c>
      <c r="AC193" s="26">
        <f t="shared" si="143"/>
        <v>3.3472557085093586E-6</v>
      </c>
      <c r="AD193" s="26">
        <f t="shared" si="132"/>
        <v>5.0300800234689448E-2</v>
      </c>
      <c r="AE193" s="26">
        <f t="shared" si="144"/>
        <v>20.485164538665551</v>
      </c>
      <c r="AF193" s="26">
        <f t="shared" si="145"/>
        <v>-63.460630503690396</v>
      </c>
      <c r="AG193" s="26">
        <f t="shared" si="111"/>
        <v>64.334182199278899</v>
      </c>
      <c r="AH193" s="26">
        <f t="shared" si="133"/>
        <v>-87.786318696243072</v>
      </c>
      <c r="AI193" s="26">
        <f t="shared" si="134"/>
        <v>-89.997662203534361</v>
      </c>
      <c r="AJ193" s="26">
        <f t="shared" si="146"/>
        <v>13.942432214730793</v>
      </c>
      <c r="AK193" s="26">
        <f t="shared" si="135"/>
        <v>78.413153629112742</v>
      </c>
      <c r="AL193" s="27">
        <f t="shared" si="136"/>
        <v>-2.581992346926056E-3</v>
      </c>
      <c r="AM193" s="26">
        <f t="shared" si="137"/>
        <v>-1.3969679270741457</v>
      </c>
      <c r="AN193" s="26">
        <f t="shared" si="112"/>
        <v>-1.0343074692175968E-4</v>
      </c>
      <c r="AO193" s="26">
        <f t="shared" si="113"/>
        <v>-0.27961112399457516</v>
      </c>
      <c r="AP193" s="26">
        <f t="shared" si="119"/>
        <v>-9.5123897053272266</v>
      </c>
      <c r="AQ193" s="26">
        <f t="shared" si="120"/>
        <v>-13.26108762549034</v>
      </c>
      <c r="AR193" s="25">
        <f t="shared" si="114"/>
        <v>18.562359853877492</v>
      </c>
      <c r="AS193" s="25">
        <f t="shared" si="115"/>
        <v>-26.547178687726607</v>
      </c>
      <c r="AT193" s="56">
        <f t="shared" si="121"/>
        <v>10.972774833338324</v>
      </c>
      <c r="AU193" s="57">
        <f t="shared" si="147"/>
        <v>-76.721718129180744</v>
      </c>
      <c r="AV193" s="26">
        <f t="shared" si="138"/>
        <v>2.6168761593969039E-10</v>
      </c>
      <c r="AW193" s="26">
        <f t="shared" si="139"/>
        <v>4.4475683641130142E-4</v>
      </c>
      <c r="AX193" s="27">
        <f t="shared" si="140"/>
        <v>-2.6168761594757445E-10</v>
      </c>
      <c r="AY193" s="26">
        <f t="shared" si="141"/>
        <v>-4.4475683641130142E-4</v>
      </c>
      <c r="AZ193" s="28">
        <f t="shared" si="148"/>
        <v>-7.884065213396045E-21</v>
      </c>
      <c r="BA193" s="29">
        <f t="shared" si="149"/>
        <v>0</v>
      </c>
      <c r="BB193" s="5">
        <f t="shared" si="122"/>
        <v>10.967609033516577</v>
      </c>
      <c r="BC193" s="5">
        <f t="shared" si="123"/>
        <v>-78.808291857628674</v>
      </c>
      <c r="BD193" s="5">
        <f t="shared" si="150"/>
        <v>101.19170814237133</v>
      </c>
      <c r="BE193" s="41"/>
      <c r="BF193" s="40">
        <f t="shared" si="151"/>
        <v>11</v>
      </c>
      <c r="BG193" s="40">
        <f t="shared" si="152"/>
        <v>-79</v>
      </c>
      <c r="BH193" s="40">
        <f t="shared" si="153"/>
        <v>101</v>
      </c>
      <c r="BL193" s="26">
        <f t="shared" si="116"/>
        <v>-1.6529632732808131E-5</v>
      </c>
      <c r="BM193" s="26">
        <f t="shared" si="117"/>
        <v>-0.1117794429802515</v>
      </c>
      <c r="BO193" s="238" t="str">
        <f t="shared" si="124"/>
        <v>7762.47116628692i</v>
      </c>
      <c r="BP193" s="238" t="str">
        <f t="shared" si="125"/>
        <v>0.998813779431999-0.0344394157913629i</v>
      </c>
      <c r="BQ193" s="238">
        <f t="shared" si="126"/>
        <v>-5.1492701890131247E-3</v>
      </c>
      <c r="BR193" s="238">
        <f t="shared" si="127"/>
        <v>-1.9747942854676761</v>
      </c>
    </row>
    <row r="194" spans="22:70" x14ac:dyDescent="0.35">
      <c r="V194" s="24">
        <v>2.9</v>
      </c>
      <c r="W194" s="32">
        <f t="shared" si="142"/>
        <v>7943.2823472428208</v>
      </c>
      <c r="X194" s="25">
        <f t="shared" si="118"/>
        <v>26.994438391274116</v>
      </c>
      <c r="Y194" s="26">
        <f t="shared" si="128"/>
        <v>-6.6692693097918738</v>
      </c>
      <c r="Z194" s="26">
        <f t="shared" si="129"/>
        <v>-62.353194864180942</v>
      </c>
      <c r="AA194" s="26">
        <f t="shared" si="130"/>
        <v>4.020732205015763E-3</v>
      </c>
      <c r="AB194" s="26">
        <f t="shared" si="131"/>
        <v>-1.7432093409380958</v>
      </c>
      <c r="AC194" s="26">
        <f t="shared" si="143"/>
        <v>3.5050069466212465E-6</v>
      </c>
      <c r="AD194" s="26">
        <f t="shared" si="132"/>
        <v>5.1472455763050727E-2</v>
      </c>
      <c r="AE194" s="26">
        <f t="shared" si="144"/>
        <v>20.329193318694209</v>
      </c>
      <c r="AF194" s="26">
        <f t="shared" si="145"/>
        <v>-64.044931749355996</v>
      </c>
      <c r="AG194" s="26">
        <f t="shared" si="111"/>
        <v>64.334182199278899</v>
      </c>
      <c r="AH194" s="26">
        <f t="shared" si="133"/>
        <v>-87.98631869591766</v>
      </c>
      <c r="AI194" s="26">
        <f t="shared" si="134"/>
        <v>-89.997715418278702</v>
      </c>
      <c r="AJ194" s="26">
        <f t="shared" si="146"/>
        <v>14.134539621515366</v>
      </c>
      <c r="AK194" s="26">
        <f t="shared" si="135"/>
        <v>78.670004265643399</v>
      </c>
      <c r="AL194" s="27">
        <f t="shared" si="136"/>
        <v>-2.7036400281713275E-3</v>
      </c>
      <c r="AM194" s="26">
        <f t="shared" si="137"/>
        <v>-1.4294941421632523</v>
      </c>
      <c r="AN194" s="26">
        <f t="shared" si="112"/>
        <v>-1.0830522706798518E-4</v>
      </c>
      <c r="AO194" s="26">
        <f t="shared" si="113"/>
        <v>-0.28612399669940419</v>
      </c>
      <c r="AP194" s="26">
        <f t="shared" si="119"/>
        <v>-9.5204088203786341</v>
      </c>
      <c r="AQ194" s="26">
        <f t="shared" si="120"/>
        <v>-13.043329291497958</v>
      </c>
      <c r="AR194" s="25">
        <f t="shared" si="114"/>
        <v>18.562359853877492</v>
      </c>
      <c r="AS194" s="25">
        <f t="shared" si="115"/>
        <v>-26.547178687726607</v>
      </c>
      <c r="AT194" s="56">
        <f t="shared" si="121"/>
        <v>10.808784498315575</v>
      </c>
      <c r="AU194" s="57">
        <f t="shared" si="147"/>
        <v>-77.088261040853951</v>
      </c>
      <c r="AV194" s="26">
        <f t="shared" si="138"/>
        <v>2.740213642365266E-10</v>
      </c>
      <c r="AW194" s="26">
        <f t="shared" si="139"/>
        <v>4.5511655396821167E-4</v>
      </c>
      <c r="AX194" s="27">
        <f t="shared" si="140"/>
        <v>-2.7402136424517136E-10</v>
      </c>
      <c r="AY194" s="26">
        <f t="shared" si="141"/>
        <v>-4.5511655396821167E-4</v>
      </c>
      <c r="AZ194" s="28">
        <f t="shared" si="148"/>
        <v>-8.6447611842151231E-21</v>
      </c>
      <c r="BA194" s="29">
        <f t="shared" si="149"/>
        <v>0</v>
      </c>
      <c r="BB194" s="5">
        <f t="shared" si="122"/>
        <v>10.803375392432006</v>
      </c>
      <c r="BC194" s="5">
        <f t="shared" si="123"/>
        <v>-79.223399726159499</v>
      </c>
      <c r="BD194" s="5">
        <f t="shared" si="150"/>
        <v>100.7766002738405</v>
      </c>
      <c r="BE194" s="31"/>
      <c r="BF194" s="40">
        <f t="shared" si="151"/>
        <v>11</v>
      </c>
      <c r="BG194" s="40">
        <f t="shared" si="152"/>
        <v>-79</v>
      </c>
      <c r="BH194" s="40">
        <f t="shared" si="153"/>
        <v>101</v>
      </c>
      <c r="BL194" s="26">
        <f t="shared" si="116"/>
        <v>-1.7308648771593432E-5</v>
      </c>
      <c r="BM194" s="26">
        <f t="shared" si="117"/>
        <v>-0.11438311384357397</v>
      </c>
      <c r="BO194" s="238" t="str">
        <f t="shared" si="124"/>
        <v>7943.28234724282i</v>
      </c>
      <c r="BP194" s="238" t="str">
        <f t="shared" si="125"/>
        <v>0.998757943942093-0.0352396448628271i</v>
      </c>
      <c r="BQ194" s="238">
        <f t="shared" si="126"/>
        <v>-5.3917972347964247E-3</v>
      </c>
      <c r="BR194" s="238">
        <f t="shared" si="127"/>
        <v>-2.0207555714619718</v>
      </c>
    </row>
    <row r="195" spans="22:70" x14ac:dyDescent="0.35">
      <c r="V195" s="24">
        <v>2.91</v>
      </c>
      <c r="W195" s="30">
        <f t="shared" si="142"/>
        <v>8128.3051616409975</v>
      </c>
      <c r="X195" s="25">
        <f t="shared" si="118"/>
        <v>26.994438391274116</v>
      </c>
      <c r="Y195" s="26">
        <f t="shared" si="128"/>
        <v>-6.8269776913451521</v>
      </c>
      <c r="Z195" s="26">
        <f t="shared" si="129"/>
        <v>-62.891902674026568</v>
      </c>
      <c r="AA195" s="26">
        <f t="shared" si="130"/>
        <v>4.2101316567595727E-3</v>
      </c>
      <c r="AB195" s="26">
        <f t="shared" si="131"/>
        <v>-1.7837879683676958</v>
      </c>
      <c r="AC195" s="26">
        <f t="shared" si="143"/>
        <v>3.6701927635519192E-6</v>
      </c>
      <c r="AD195" s="26">
        <f t="shared" si="132"/>
        <v>5.2671402610017508E-2</v>
      </c>
      <c r="AE195" s="26">
        <f t="shared" si="144"/>
        <v>20.171674501778487</v>
      </c>
      <c r="AF195" s="26">
        <f t="shared" si="145"/>
        <v>-64.623019239784242</v>
      </c>
      <c r="AG195" s="26">
        <f t="shared" si="111"/>
        <v>64.334182199278899</v>
      </c>
      <c r="AH195" s="26">
        <f t="shared" si="133"/>
        <v>-88.186318695606886</v>
      </c>
      <c r="AI195" s="26">
        <f t="shared" si="134"/>
        <v>-89.997767421707579</v>
      </c>
      <c r="AJ195" s="26">
        <f t="shared" si="146"/>
        <v>14.326988840180128</v>
      </c>
      <c r="AK195" s="26">
        <f t="shared" si="135"/>
        <v>78.921454910972869</v>
      </c>
      <c r="AL195" s="27">
        <f t="shared" si="136"/>
        <v>-2.8310171360497139E-3</v>
      </c>
      <c r="AM195" s="26">
        <f t="shared" si="137"/>
        <v>-1.4627770359779761</v>
      </c>
      <c r="AN195" s="26">
        <f t="shared" si="112"/>
        <v>-1.1340942852111678E-4</v>
      </c>
      <c r="AO195" s="26">
        <f t="shared" si="113"/>
        <v>-0.29278856604203268</v>
      </c>
      <c r="AP195" s="26">
        <f t="shared" si="119"/>
        <v>-9.5280920827124298</v>
      </c>
      <c r="AQ195" s="26">
        <f t="shared" si="120"/>
        <v>-12.831878112754717</v>
      </c>
      <c r="AR195" s="25">
        <f t="shared" si="114"/>
        <v>18.562359853877492</v>
      </c>
      <c r="AS195" s="25">
        <f t="shared" si="115"/>
        <v>-26.547178687726607</v>
      </c>
      <c r="AT195" s="56">
        <f t="shared" si="121"/>
        <v>10.643582419066057</v>
      </c>
      <c r="AU195" s="57">
        <f t="shared" si="147"/>
        <v>-77.454897352538964</v>
      </c>
      <c r="AV195" s="26">
        <f t="shared" si="138"/>
        <v>2.8693563766819115E-10</v>
      </c>
      <c r="AW195" s="26">
        <f t="shared" si="139"/>
        <v>4.6571758034617507E-4</v>
      </c>
      <c r="AX195" s="27">
        <f t="shared" si="140"/>
        <v>-2.8693563767767002E-10</v>
      </c>
      <c r="AY195" s="26">
        <f t="shared" si="141"/>
        <v>-4.6571758034617507E-4</v>
      </c>
      <c r="AZ195" s="28">
        <f t="shared" si="148"/>
        <v>-9.4788694343982824E-21</v>
      </c>
      <c r="BA195" s="29">
        <f t="shared" si="149"/>
        <v>0</v>
      </c>
      <c r="BB195" s="5">
        <f t="shared" si="122"/>
        <v>10.63791855497467</v>
      </c>
      <c r="BC195" s="5">
        <f t="shared" si="123"/>
        <v>-79.639729532298048</v>
      </c>
      <c r="BD195" s="5">
        <f t="shared" si="150"/>
        <v>100.36027046770195</v>
      </c>
      <c r="BE195" s="41"/>
      <c r="BF195" s="40">
        <f t="shared" si="151"/>
        <v>11</v>
      </c>
      <c r="BG195" s="40">
        <f t="shared" si="152"/>
        <v>-80</v>
      </c>
      <c r="BH195" s="40">
        <f t="shared" si="153"/>
        <v>100</v>
      </c>
      <c r="BL195" s="26">
        <f t="shared" si="116"/>
        <v>-1.8124378552429191E-5</v>
      </c>
      <c r="BM195" s="26">
        <f t="shared" si="117"/>
        <v>-0.11704743150308686</v>
      </c>
      <c r="BO195" s="238" t="str">
        <f t="shared" si="124"/>
        <v>8128.305161641i</v>
      </c>
      <c r="BP195" s="238" t="str">
        <f t="shared" si="125"/>
        <v>0.998699483689955-0.0360583731567385i</v>
      </c>
      <c r="BQ195" s="238">
        <f t="shared" si="126"/>
        <v>-5.6457397128353085E-3</v>
      </c>
      <c r="BR195" s="238">
        <f t="shared" si="127"/>
        <v>-2.067784748256007</v>
      </c>
    </row>
    <row r="196" spans="22:70" x14ac:dyDescent="0.35">
      <c r="V196" s="24">
        <v>2.92</v>
      </c>
      <c r="W196" s="32">
        <f t="shared" si="142"/>
        <v>8317.6377110267131</v>
      </c>
      <c r="X196" s="25">
        <f t="shared" si="118"/>
        <v>26.994438391274116</v>
      </c>
      <c r="Y196" s="26">
        <f t="shared" si="128"/>
        <v>-6.986201390754406</v>
      </c>
      <c r="Z196" s="26">
        <f t="shared" si="129"/>
        <v>-63.423406625549276</v>
      </c>
      <c r="AA196" s="26">
        <f t="shared" si="130"/>
        <v>4.4084483771097312E-3</v>
      </c>
      <c r="AB196" s="26">
        <f t="shared" si="131"/>
        <v>-1.8253099401387523</v>
      </c>
      <c r="AC196" s="26">
        <f t="shared" si="143"/>
        <v>3.843163545178503E-6</v>
      </c>
      <c r="AD196" s="26">
        <f t="shared" si="132"/>
        <v>5.3898276468875628E-2</v>
      </c>
      <c r="AE196" s="26">
        <f t="shared" si="144"/>
        <v>20.012649292060363</v>
      </c>
      <c r="AF196" s="26">
        <f t="shared" si="145"/>
        <v>-65.194818289219157</v>
      </c>
      <c r="AG196" s="26">
        <f t="shared" ref="AG196:AG259" si="154">DC_gain_comp</f>
        <v>64.334182199278899</v>
      </c>
      <c r="AH196" s="26">
        <f t="shared" si="133"/>
        <v>-88.386318695310109</v>
      </c>
      <c r="AI196" s="26">
        <f t="shared" si="134"/>
        <v>-89.997818241393901</v>
      </c>
      <c r="AJ196" s="26">
        <f t="shared" si="146"/>
        <v>14.519765624244787</v>
      </c>
      <c r="AK196" s="26">
        <f t="shared" si="135"/>
        <v>79.167600125168576</v>
      </c>
      <c r="AL196" s="27">
        <f t="shared" si="136"/>
        <v>-2.9643933380179336E-3</v>
      </c>
      <c r="AM196" s="26">
        <f t="shared" si="137"/>
        <v>-1.4968341656497968</v>
      </c>
      <c r="AN196" s="26">
        <f t="shared" ref="AN196:AN259" si="155">20*LOG(1/SQRT((W196/fp3p)^2+1))</f>
        <v>-1.1875417714669241E-4</v>
      </c>
      <c r="AO196" s="26">
        <f t="shared" ref="AO196:AO259" si="156">-180/PI()*ATAN(W196/fp3p)</f>
        <v>-0.2996083649435527</v>
      </c>
      <c r="AP196" s="26">
        <f t="shared" si="119"/>
        <v>-9.5354540193015875</v>
      </c>
      <c r="AQ196" s="26">
        <f t="shared" si="120"/>
        <v>-12.626660646818674</v>
      </c>
      <c r="AR196" s="25">
        <f t="shared" ref="AR196:AR259" si="157">-20*LOG(GmPS*Rsns)</f>
        <v>18.562359853877492</v>
      </c>
      <c r="AS196" s="25">
        <f t="shared" ref="AS196:AS259" si="158">20*LOG(Vref/Vout)</f>
        <v>-26.547178687726607</v>
      </c>
      <c r="AT196" s="56">
        <f t="shared" si="121"/>
        <v>10.477195272758776</v>
      </c>
      <c r="AU196" s="57">
        <f t="shared" si="147"/>
        <v>-77.821478936037835</v>
      </c>
      <c r="AV196" s="26">
        <f t="shared" si="138"/>
        <v>3.0045743740374412E-10</v>
      </c>
      <c r="AW196" s="26">
        <f t="shared" si="139"/>
        <v>4.7656553634969515E-4</v>
      </c>
      <c r="AX196" s="27">
        <f t="shared" si="140"/>
        <v>-3.0045743741413739E-10</v>
      </c>
      <c r="AY196" s="26">
        <f t="shared" si="141"/>
        <v>-4.7656553634969515E-4</v>
      </c>
      <c r="AZ196" s="28">
        <f t="shared" si="148"/>
        <v>-1.039326590278737E-20</v>
      </c>
      <c r="BA196" s="29">
        <f t="shared" si="149"/>
        <v>0</v>
      </c>
      <c r="BB196" s="5">
        <f t="shared" si="122"/>
        <v>10.471264659989099</v>
      </c>
      <c r="BC196" s="5">
        <f t="shared" si="123"/>
        <v>-80.057159243130542</v>
      </c>
      <c r="BD196" s="5">
        <f t="shared" si="150"/>
        <v>99.942840756869458</v>
      </c>
      <c r="BE196" s="31"/>
      <c r="BF196" s="40">
        <f t="shared" si="151"/>
        <v>10</v>
      </c>
      <c r="BG196" s="40">
        <f t="shared" si="152"/>
        <v>-80</v>
      </c>
      <c r="BH196" s="40">
        <f t="shared" si="153"/>
        <v>100</v>
      </c>
      <c r="BL196" s="26">
        <f t="shared" ref="BL196:BL259" si="159">20*LOG(1/SQRT((W196/fp_comp2p)^2+1))</f>
        <v>-1.8978552333032176E-5</v>
      </c>
      <c r="BM196" s="26">
        <f t="shared" ref="BM196:BM259" si="160">-180/PI()*ATAN(W196/fp_comp2p)</f>
        <v>-0.11977380856916353</v>
      </c>
      <c r="BO196" s="238" t="str">
        <f t="shared" si="124"/>
        <v>8317.63771102671i</v>
      </c>
      <c r="BP196" s="238" t="str">
        <f t="shared" si="125"/>
        <v>0.99863827561786-0.036896021555735i</v>
      </c>
      <c r="BQ196" s="238">
        <f t="shared" si="126"/>
        <v>-5.9116342173436273E-3</v>
      </c>
      <c r="BR196" s="238">
        <f t="shared" si="127"/>
        <v>-2.1159064985235427</v>
      </c>
    </row>
    <row r="197" spans="22:70" x14ac:dyDescent="0.35">
      <c r="V197" s="24">
        <v>2.93</v>
      </c>
      <c r="W197" s="30">
        <f t="shared" si="142"/>
        <v>8511.3803820237772</v>
      </c>
      <c r="X197" s="25">
        <f t="shared" ref="X197:X260" si="161">DC_gain_power</f>
        <v>26.994438391274116</v>
      </c>
      <c r="Y197" s="26">
        <f t="shared" si="128"/>
        <v>-7.1468996453779035</v>
      </c>
      <c r="Z197" s="26">
        <f t="shared" si="129"/>
        <v>-63.947622574951772</v>
      </c>
      <c r="AA197" s="26">
        <f t="shared" si="130"/>
        <v>4.6161017707956479E-3</v>
      </c>
      <c r="AB197" s="26">
        <f t="shared" si="131"/>
        <v>-1.8677970971974691</v>
      </c>
      <c r="AC197" s="26">
        <f t="shared" si="143"/>
        <v>4.0242861788938563E-6</v>
      </c>
      <c r="AD197" s="26">
        <f t="shared" si="132"/>
        <v>5.5153727839881816E-2</v>
      </c>
      <c r="AE197" s="26">
        <f t="shared" si="144"/>
        <v>19.852158871953186</v>
      </c>
      <c r="AF197" s="26">
        <f t="shared" si="145"/>
        <v>-65.760265944309367</v>
      </c>
      <c r="AG197" s="26">
        <f t="shared" si="154"/>
        <v>64.334182199278899</v>
      </c>
      <c r="AH197" s="26">
        <f t="shared" si="133"/>
        <v>-88.586318695026705</v>
      </c>
      <c r="AI197" s="26">
        <f t="shared" si="134"/>
        <v>-89.997867904282927</v>
      </c>
      <c r="AJ197" s="26">
        <f t="shared" si="146"/>
        <v>14.712856273642657</v>
      </c>
      <c r="AK197" s="26">
        <f t="shared" si="135"/>
        <v>79.408534057314625</v>
      </c>
      <c r="AL197" s="27">
        <f t="shared" si="136"/>
        <v>-3.1040509766345316E-3</v>
      </c>
      <c r="AM197" s="26">
        <f t="shared" si="137"/>
        <v>-1.5316834923994369</v>
      </c>
      <c r="AN197" s="26">
        <f t="shared" si="155"/>
        <v>-1.2435080896775499E-4</v>
      </c>
      <c r="AO197" s="26">
        <f t="shared" si="156"/>
        <v>-0.30658700857820476</v>
      </c>
      <c r="AP197" s="26">
        <f t="shared" ref="AP197:AP260" si="162">AG197+AH197+AJ197+AL197+AN197</f>
        <v>-9.5425086238907504</v>
      </c>
      <c r="AQ197" s="26">
        <f t="shared" ref="AQ197:AQ260" si="163">AI197+AK197+AM197+AO197</f>
        <v>-12.427604347945945</v>
      </c>
      <c r="AR197" s="25">
        <f t="shared" si="157"/>
        <v>18.562359853877492</v>
      </c>
      <c r="AS197" s="25">
        <f t="shared" si="158"/>
        <v>-26.547178687726607</v>
      </c>
      <c r="AT197" s="56">
        <f t="shared" ref="AT197:AT260" si="164">AE197+AP197</f>
        <v>10.309650248062436</v>
      </c>
      <c r="AU197" s="57">
        <f t="shared" si="147"/>
        <v>-78.187870292255312</v>
      </c>
      <c r="AV197" s="26">
        <f t="shared" si="138"/>
        <v>3.1461762192211121E-10</v>
      </c>
      <c r="AW197" s="26">
        <f t="shared" si="139"/>
        <v>4.8766617370863265E-4</v>
      </c>
      <c r="AX197" s="27">
        <f t="shared" si="140"/>
        <v>-3.1461762193350722E-10</v>
      </c>
      <c r="AY197" s="26">
        <f t="shared" si="141"/>
        <v>-4.8766617370863265E-4</v>
      </c>
      <c r="AZ197" s="28">
        <f t="shared" si="148"/>
        <v>-1.1396015600354778E-20</v>
      </c>
      <c r="BA197" s="29">
        <f t="shared" si="149"/>
        <v>0</v>
      </c>
      <c r="BB197" s="5">
        <f t="shared" ref="BB197:BB260" si="165">AT197+AZ197+BL197+BQ197</f>
        <v>10.303440332583779</v>
      </c>
      <c r="BC197" s="5">
        <f t="shared" ref="BC197:BC260" si="166">AU197+BA197+BM197+BR197</f>
        <v>-80.475580049011427</v>
      </c>
      <c r="BD197" s="5">
        <f t="shared" si="150"/>
        <v>99.524419950988573</v>
      </c>
      <c r="BE197" s="41"/>
      <c r="BF197" s="40">
        <f t="shared" si="151"/>
        <v>10</v>
      </c>
      <c r="BG197" s="40">
        <f t="shared" si="152"/>
        <v>-80</v>
      </c>
      <c r="BH197" s="40">
        <f t="shared" si="153"/>
        <v>100</v>
      </c>
      <c r="BL197" s="26">
        <f t="shared" si="159"/>
        <v>-1.9872981901547448E-5</v>
      </c>
      <c r="BM197" s="26">
        <f t="shared" si="160"/>
        <v>-0.12256369055359827</v>
      </c>
      <c r="BO197" s="238" t="str">
        <f t="shared" ref="BO197:BO260" si="167">COMPLEX(0,W197)</f>
        <v>8511.38038202378i</v>
      </c>
      <c r="BP197" s="238" t="str">
        <f t="shared" ref="BP197:BP260" si="168">IMDIV(1,IMSUM(1,IMPRODUCT($BO$1,BO197),IMPRODUCT(IMPOWER(BO197,2),$BN$1)))</f>
        <v>0.99857419093045-0.0377530200330494i</v>
      </c>
      <c r="BQ197" s="238">
        <f t="shared" ref="BQ197:BQ260" si="169">20*LOG(IMABS(BP197))</f>
        <v>-6.1900424967554074E-3</v>
      </c>
      <c r="BR197" s="238">
        <f t="shared" ref="BR197:BR260" si="170">IMARGUMENT(BP197)*180/PI()</f>
        <v>-2.165146066202507</v>
      </c>
    </row>
    <row r="198" spans="22:70" x14ac:dyDescent="0.35">
      <c r="V198" s="24">
        <v>2.94</v>
      </c>
      <c r="W198" s="32">
        <f t="shared" si="142"/>
        <v>8709.6358995608098</v>
      </c>
      <c r="X198" s="25">
        <f t="shared" si="161"/>
        <v>26.994438391274116</v>
      </c>
      <c r="Y198" s="26">
        <f t="shared" ref="Y198:Y232" si="171">20*LOG(1/SQRT((W198/fp)^2+1))</f>
        <v>-7.3090318150427693</v>
      </c>
      <c r="Z198" s="26">
        <f t="shared" ref="Z198:Z232" si="172">-180/PI()*ATAN(W198/fp)</f>
        <v>-64.464477358585427</v>
      </c>
      <c r="AA198" s="26">
        <f t="shared" ref="AA198:AA232" si="173">20*LOG(SQRT((W198/fzRHP)^2+1))</f>
        <v>4.8335309263013949E-3</v>
      </c>
      <c r="AB198" s="26">
        <f t="shared" ref="AB198:AB232" si="174">-180/PI()*ATAN(W198/fzRHP)</f>
        <v>-1.9112717797864032</v>
      </c>
      <c r="AC198" s="26">
        <f t="shared" si="143"/>
        <v>4.2139448501356602E-6</v>
      </c>
      <c r="AD198" s="26">
        <f t="shared" ref="AD198:AD232" si="175">180/PI()*ATAN(W198/fzESR)</f>
        <v>5.643842237514568E-2</v>
      </c>
      <c r="AE198" s="26">
        <f t="shared" si="144"/>
        <v>19.690244321102501</v>
      </c>
      <c r="AF198" s="26">
        <f t="shared" si="145"/>
        <v>-66.319310715996679</v>
      </c>
      <c r="AG198" s="26">
        <f t="shared" si="154"/>
        <v>64.334182199278899</v>
      </c>
      <c r="AH198" s="26">
        <f t="shared" ref="AH198:AH232" si="176">20*LOG(1/SQRT((W198/fp_comp1)^2+1))</f>
        <v>-88.786318694756005</v>
      </c>
      <c r="AI198" s="26">
        <f t="shared" ref="AI198:AI232" si="177">-180/PI()*ATAN(W198/fp_comp1)</f>
        <v>-89.997916436706603</v>
      </c>
      <c r="AJ198" s="26">
        <f t="shared" si="146"/>
        <v>14.906247617813428</v>
      </c>
      <c r="AK198" s="26">
        <f t="shared" ref="AK198:AK232" si="178">180/PI()*ATAN(W198/fz_comp)</f>
        <v>79.644350354142261</v>
      </c>
      <c r="AL198" s="27">
        <f t="shared" ref="AL198:AL232" si="179">20*LOG(1/SQRT((W198/fp_comp2)^2+1))</f>
        <v>-3.2502856636529207E-3</v>
      </c>
      <c r="AM198" s="26">
        <f t="shared" ref="AM198:AM232" si="180">-180/PI()*ATAN(W198/fp_comp2)</f>
        <v>-1.5673433906019725</v>
      </c>
      <c r="AN198" s="26">
        <f t="shared" si="155"/>
        <v>-1.3021119418850282E-4</v>
      </c>
      <c r="AO198" s="26">
        <f t="shared" si="156"/>
        <v>-0.31372819628649734</v>
      </c>
      <c r="AP198" s="26">
        <f t="shared" si="162"/>
        <v>-9.5492693745215185</v>
      </c>
      <c r="AQ198" s="26">
        <f t="shared" si="163"/>
        <v>-12.234637669452813</v>
      </c>
      <c r="AR198" s="25">
        <f t="shared" si="157"/>
        <v>18.562359853877492</v>
      </c>
      <c r="AS198" s="25">
        <f t="shared" si="158"/>
        <v>-26.547178687726607</v>
      </c>
      <c r="AT198" s="56">
        <f t="shared" si="164"/>
        <v>10.140974946580982</v>
      </c>
      <c r="AU198" s="57">
        <f t="shared" si="147"/>
        <v>-78.553948385449488</v>
      </c>
      <c r="AV198" s="26">
        <f t="shared" ref="AV198:AV232" si="181">20*LOG(SQRT((W198/fz_ff)^2+1))</f>
        <v>3.294451210472848E-10</v>
      </c>
      <c r="AW198" s="26">
        <f t="shared" ref="AW198:AW232" si="182">180/PI()*ATAN(W198/fz_ff)</f>
        <v>4.9902537812784419E-4</v>
      </c>
      <c r="AX198" s="27">
        <f t="shared" ref="AX198:AX232" si="183">20*LOG(1/SQRT((W198/fp_ff)^2+1))</f>
        <v>-3.294451210597803E-10</v>
      </c>
      <c r="AY198" s="26">
        <f t="shared" ref="AY198:AY232" si="184">-180/PI()*ATAN(W198/fp_ff)</f>
        <v>-4.9902537812784419E-4</v>
      </c>
      <c r="AZ198" s="28">
        <f t="shared" si="148"/>
        <v>-1.2495493730802605E-20</v>
      </c>
      <c r="BA198" s="29">
        <f t="shared" si="149"/>
        <v>0</v>
      </c>
      <c r="BB198" s="5">
        <f t="shared" si="165"/>
        <v>10.13447258439021</v>
      </c>
      <c r="BC198" s="5">
        <f t="shared" si="166"/>
        <v>-80.894896210681225</v>
      </c>
      <c r="BD198" s="5">
        <f t="shared" si="150"/>
        <v>99.105103789318775</v>
      </c>
      <c r="BE198" s="31"/>
      <c r="BF198" s="40">
        <f t="shared" si="151"/>
        <v>10</v>
      </c>
      <c r="BG198" s="40">
        <f t="shared" si="152"/>
        <v>-81</v>
      </c>
      <c r="BH198" s="40">
        <f t="shared" si="153"/>
        <v>99</v>
      </c>
      <c r="BL198" s="26">
        <f t="shared" si="159"/>
        <v>-2.0809564439775718E-5</v>
      </c>
      <c r="BM198" s="26">
        <f t="shared" si="160"/>
        <v>-0.12541855663579898</v>
      </c>
      <c r="BO198" s="238" t="str">
        <f t="shared" si="167"/>
        <v>8709.63589956081i</v>
      </c>
      <c r="BP198" s="238" t="str">
        <f t="shared" si="168"/>
        <v>0.998507094830262-0.0386298078136971i</v>
      </c>
      <c r="BQ198" s="238">
        <f t="shared" si="169"/>
        <v>-6.4815526263329315E-3</v>
      </c>
      <c r="BR198" s="238">
        <f t="shared" si="170"/>
        <v>-2.2155292685959496</v>
      </c>
    </row>
    <row r="199" spans="22:70" x14ac:dyDescent="0.35">
      <c r="V199" s="24">
        <v>2.95</v>
      </c>
      <c r="W199" s="30">
        <f t="shared" ref="W199:W232" si="185">10*10^V199</f>
        <v>8912.509381337466</v>
      </c>
      <c r="X199" s="25">
        <f t="shared" si="161"/>
        <v>26.994438391274116</v>
      </c>
      <c r="Y199" s="26">
        <f t="shared" si="171"/>
        <v>-7.4725574591527604</v>
      </c>
      <c r="Z199" s="26">
        <f t="shared" si="172"/>
        <v>-64.973908490265799</v>
      </c>
      <c r="AA199" s="26">
        <f t="shared" si="173"/>
        <v>5.061195535619083E-3</v>
      </c>
      <c r="AB199" s="26">
        <f t="shared" si="174"/>
        <v>-1.955756838401814</v>
      </c>
      <c r="AC199" s="26">
        <f t="shared" ref="AC199:AC232" si="186">20*LOG(SQRT((W199/fzESR)^2+1))</f>
        <v>4.4125418524155809E-6</v>
      </c>
      <c r="AD199" s="26">
        <f t="shared" si="175"/>
        <v>5.7753041231544948E-2</v>
      </c>
      <c r="AE199" s="26">
        <f t="shared" ref="AE199:AE232" si="187">X199+Y199+AA199+AC199</f>
        <v>19.526946540198825</v>
      </c>
      <c r="AF199" s="26">
        <f t="shared" ref="AF199:AF232" si="188">Z199+AB199+AD199</f>
        <v>-66.871912287436061</v>
      </c>
      <c r="AG199" s="26">
        <f t="shared" si="154"/>
        <v>64.334182199278899</v>
      </c>
      <c r="AH199" s="26">
        <f t="shared" si="176"/>
        <v>-88.986318694497527</v>
      </c>
      <c r="AI199" s="26">
        <f t="shared" si="177"/>
        <v>-89.99796386439742</v>
      </c>
      <c r="AJ199" s="26">
        <f t="shared" ref="AJ199:AJ232" si="189">20*LOG(SQRT((W199/fz_comp)^2+1))</f>
        <v>15.099926998960191</v>
      </c>
      <c r="AK199" s="26">
        <f t="shared" si="178"/>
        <v>79.875142075910986</v>
      </c>
      <c r="AL199" s="27">
        <f t="shared" si="179"/>
        <v>-3.4034069017888965E-3</v>
      </c>
      <c r="AM199" s="26">
        <f t="shared" si="180"/>
        <v>-1.6038326570383932</v>
      </c>
      <c r="AN199" s="26">
        <f t="shared" si="155"/>
        <v>-1.3634776238141604E-4</v>
      </c>
      <c r="AO199" s="26">
        <f t="shared" si="156"/>
        <v>-0.32103571353269483</v>
      </c>
      <c r="AP199" s="26">
        <f t="shared" si="162"/>
        <v>-9.5557492509226076</v>
      </c>
      <c r="AQ199" s="26">
        <f t="shared" si="163"/>
        <v>-12.04769015905752</v>
      </c>
      <c r="AR199" s="25">
        <f t="shared" si="157"/>
        <v>18.562359853877492</v>
      </c>
      <c r="AS199" s="25">
        <f t="shared" si="158"/>
        <v>-26.547178687726607</v>
      </c>
      <c r="AT199" s="56">
        <f t="shared" si="164"/>
        <v>9.9711972892762173</v>
      </c>
      <c r="AU199" s="57">
        <f t="shared" ref="AU199:AU232" si="190">AF199+AQ199</f>
        <v>-78.919602446493585</v>
      </c>
      <c r="AV199" s="26">
        <f t="shared" si="181"/>
        <v>3.4497272191312309E-10</v>
      </c>
      <c r="AW199" s="26">
        <f t="shared" si="182"/>
        <v>5.1064917240786843E-4</v>
      </c>
      <c r="AX199" s="27">
        <f t="shared" si="183"/>
        <v>-3.449727219268242E-10</v>
      </c>
      <c r="AY199" s="26">
        <f t="shared" si="184"/>
        <v>-5.1064917240786843E-4</v>
      </c>
      <c r="AZ199" s="28">
        <f t="shared" ref="AZ199:AZ232" si="191">AV199+AX199</f>
        <v>-1.3701109473598643E-20</v>
      </c>
      <c r="BA199" s="29">
        <f t="shared" ref="BA199:BA232" si="192">AW199+AY199</f>
        <v>0</v>
      </c>
      <c r="BB199" s="5">
        <f t="shared" si="165"/>
        <v>9.9643887187550302</v>
      </c>
      <c r="BC199" s="5">
        <f t="shared" si="166"/>
        <v>-81.315024875626278</v>
      </c>
      <c r="BD199" s="5">
        <f t="shared" ref="BD199:BD232" si="193">BC199+180</f>
        <v>98.684975124373722</v>
      </c>
      <c r="BE199" s="41"/>
      <c r="BF199" s="40">
        <f t="shared" ref="BF199:BF232" si="194">ROUND(BB199,0)</f>
        <v>10</v>
      </c>
      <c r="BG199" s="40">
        <f t="shared" ref="BG199:BG232" si="195">ROUND(BC199,0)</f>
        <v>-81</v>
      </c>
      <c r="BH199" s="40">
        <f t="shared" ref="BH199:BH232" si="196">ROUND(BD199,0)</f>
        <v>99</v>
      </c>
      <c r="BL199" s="26">
        <f t="shared" si="159"/>
        <v>-2.1790286538777026E-5</v>
      </c>
      <c r="BM199" s="26">
        <f t="shared" si="160"/>
        <v>-0.12833992044681652</v>
      </c>
      <c r="BO199" s="238" t="str">
        <f t="shared" si="167"/>
        <v>8912.50938133747i</v>
      </c>
      <c r="BP199" s="238" t="str">
        <f t="shared" si="168"/>
        <v>0.998436846241377-0.0395268335358549i</v>
      </c>
      <c r="BQ199" s="238">
        <f t="shared" si="169"/>
        <v>-6.7867802346477631E-3</v>
      </c>
      <c r="BR199" s="238">
        <f t="shared" si="170"/>
        <v>-2.2670825086858679</v>
      </c>
    </row>
    <row r="200" spans="22:70" x14ac:dyDescent="0.35">
      <c r="V200" s="24">
        <v>2.96</v>
      </c>
      <c r="W200" s="32">
        <f t="shared" si="185"/>
        <v>9120.1083935590977</v>
      </c>
      <c r="X200" s="25">
        <f t="shared" si="161"/>
        <v>26.994438391274116</v>
      </c>
      <c r="Y200" s="26">
        <f t="shared" si="171"/>
        <v>-7.6374364088920128</v>
      </c>
      <c r="Z200" s="26">
        <f t="shared" si="172"/>
        <v>-65.475863837517792</v>
      </c>
      <c r="AA200" s="26">
        <f t="shared" si="173"/>
        <v>5.2995768565974183E-3</v>
      </c>
      <c r="AB200" s="26">
        <f t="shared" si="174"/>
        <v>-2.0012756449583993</v>
      </c>
      <c r="AC200" s="26">
        <f t="shared" si="186"/>
        <v>4.6204984320636514E-6</v>
      </c>
      <c r="AD200" s="26">
        <f t="shared" si="175"/>
        <v>5.9098281431858322E-2</v>
      </c>
      <c r="AE200" s="26">
        <f t="shared" si="187"/>
        <v>19.362306179737132</v>
      </c>
      <c r="AF200" s="26">
        <f t="shared" si="188"/>
        <v>-67.418041201044332</v>
      </c>
      <c r="AG200" s="26">
        <f t="shared" si="154"/>
        <v>64.334182199278899</v>
      </c>
      <c r="AH200" s="26">
        <f t="shared" si="176"/>
        <v>-89.186318694250673</v>
      </c>
      <c r="AI200" s="26">
        <f t="shared" si="177"/>
        <v>-89.998010212502209</v>
      </c>
      <c r="AJ200" s="26">
        <f t="shared" si="189"/>
        <v>15.293882255506126</v>
      </c>
      <c r="AK200" s="26">
        <f t="shared" si="178"/>
        <v>80.101001619179655</v>
      </c>
      <c r="AL200" s="27">
        <f t="shared" si="179"/>
        <v>-3.5637387354524666E-3</v>
      </c>
      <c r="AM200" s="26">
        <f t="shared" si="180"/>
        <v>-1.6411705203361284</v>
      </c>
      <c r="AN200" s="26">
        <f t="shared" si="155"/>
        <v>-1.4277352882826222E-4</v>
      </c>
      <c r="AO200" s="26">
        <f t="shared" si="156"/>
        <v>-0.32851343390767751</v>
      </c>
      <c r="AP200" s="26">
        <f t="shared" si="162"/>
        <v>-9.561960751729929</v>
      </c>
      <c r="AQ200" s="26">
        <f t="shared" si="163"/>
        <v>-11.866692547566359</v>
      </c>
      <c r="AR200" s="25">
        <f t="shared" si="157"/>
        <v>18.562359853877492</v>
      </c>
      <c r="AS200" s="25">
        <f t="shared" si="158"/>
        <v>-26.547178687726607</v>
      </c>
      <c r="AT200" s="56">
        <f t="shared" si="164"/>
        <v>9.8003454280072031</v>
      </c>
      <c r="AU200" s="57">
        <f t="shared" si="190"/>
        <v>-79.284733748610691</v>
      </c>
      <c r="AV200" s="26">
        <f t="shared" si="181"/>
        <v>3.6122935434361753E-10</v>
      </c>
      <c r="AW200" s="26">
        <f t="shared" si="182"/>
        <v>5.2254371963828569E-4</v>
      </c>
      <c r="AX200" s="27">
        <f t="shared" si="183"/>
        <v>-3.6122935435864032E-10</v>
      </c>
      <c r="AY200" s="26">
        <f t="shared" si="184"/>
        <v>-5.2254371963828569E-4</v>
      </c>
      <c r="AZ200" s="28">
        <f t="shared" si="191"/>
        <v>-1.5022788996093528E-20</v>
      </c>
      <c r="BA200" s="29">
        <f t="shared" si="192"/>
        <v>0</v>
      </c>
      <c r="BB200" s="5">
        <f t="shared" si="165"/>
        <v>9.793216240992205</v>
      </c>
      <c r="BC200" s="5">
        <f t="shared" si="166"/>
        <v>-81.735895867142304</v>
      </c>
      <c r="BD200" s="5">
        <f t="shared" si="193"/>
        <v>98.264104132857696</v>
      </c>
      <c r="BE200" s="31"/>
      <c r="BF200" s="40">
        <f t="shared" si="194"/>
        <v>10</v>
      </c>
      <c r="BG200" s="40">
        <f t="shared" si="195"/>
        <v>-82</v>
      </c>
      <c r="BH200" s="40">
        <f t="shared" si="196"/>
        <v>98</v>
      </c>
      <c r="BL200" s="26">
        <f t="shared" si="159"/>
        <v>-2.2817228405425221E-5</v>
      </c>
      <c r="BM200" s="26">
        <f t="shared" si="160"/>
        <v>-0.13132933087161922</v>
      </c>
      <c r="BO200" s="238" t="str">
        <f t="shared" si="167"/>
        <v>9120.1083935591i</v>
      </c>
      <c r="BP200" s="238" t="str">
        <f t="shared" si="168"/>
        <v>0.99836329752066-0.0404445554121858i</v>
      </c>
      <c r="BQ200" s="238">
        <f t="shared" si="169"/>
        <v>-7.1063697865924695E-3</v>
      </c>
      <c r="BR200" s="238">
        <f t="shared" si="170"/>
        <v>-2.3198327876599891</v>
      </c>
    </row>
    <row r="201" spans="22:70" x14ac:dyDescent="0.35">
      <c r="V201" s="24">
        <v>2.97</v>
      </c>
      <c r="W201" s="30">
        <f t="shared" si="185"/>
        <v>9332.5430079699199</v>
      </c>
      <c r="X201" s="25">
        <f t="shared" si="161"/>
        <v>26.994438391274116</v>
      </c>
      <c r="Y201" s="26">
        <f t="shared" si="171"/>
        <v>-7.8036288344748233</v>
      </c>
      <c r="Z201" s="26">
        <f t="shared" si="172"/>
        <v>-65.970301279769515</v>
      </c>
      <c r="AA201" s="26">
        <f t="shared" si="173"/>
        <v>5.5491787198025475E-3</v>
      </c>
      <c r="AB201" s="26">
        <f t="shared" si="174"/>
        <v>-2.0478521041629891</v>
      </c>
      <c r="AC201" s="26">
        <f t="shared" si="186"/>
        <v>4.8382556927603261E-6</v>
      </c>
      <c r="AD201" s="26">
        <f t="shared" si="175"/>
        <v>6.0474856234310599E-2</v>
      </c>
      <c r="AE201" s="26">
        <f t="shared" si="187"/>
        <v>19.196363573774789</v>
      </c>
      <c r="AF201" s="26">
        <f t="shared" si="188"/>
        <v>-67.957678527698192</v>
      </c>
      <c r="AG201" s="26">
        <f t="shared" si="154"/>
        <v>64.334182199278899</v>
      </c>
      <c r="AH201" s="26">
        <f t="shared" si="176"/>
        <v>-89.386318694014932</v>
      </c>
      <c r="AI201" s="26">
        <f t="shared" si="177"/>
        <v>-89.998055505595346</v>
      </c>
      <c r="AJ201" s="26">
        <f t="shared" si="189"/>
        <v>15.488101705782624</v>
      </c>
      <c r="AK201" s="26">
        <f t="shared" si="178"/>
        <v>80.322020646115561</v>
      </c>
      <c r="AL201" s="27">
        <f t="shared" si="179"/>
        <v>-3.7316204317800507E-3</v>
      </c>
      <c r="AM201" s="26">
        <f t="shared" si="180"/>
        <v>-1.6793766506011549</v>
      </c>
      <c r="AN201" s="26">
        <f t="shared" si="155"/>
        <v>-1.4950212212786168E-4</v>
      </c>
      <c r="AO201" s="26">
        <f t="shared" si="156"/>
        <v>-0.33616532117823478</v>
      </c>
      <c r="AP201" s="26">
        <f t="shared" si="162"/>
        <v>-9.5679159115073169</v>
      </c>
      <c r="AQ201" s="26">
        <f t="shared" si="163"/>
        <v>-11.691576831259175</v>
      </c>
      <c r="AR201" s="25">
        <f t="shared" si="157"/>
        <v>18.562359853877492</v>
      </c>
      <c r="AS201" s="25">
        <f t="shared" si="158"/>
        <v>-26.547178687726607</v>
      </c>
      <c r="AT201" s="56">
        <f t="shared" si="164"/>
        <v>9.6284476622674724</v>
      </c>
      <c r="AU201" s="57">
        <f t="shared" si="190"/>
        <v>-79.649255358957362</v>
      </c>
      <c r="AV201" s="26">
        <f t="shared" si="181"/>
        <v>3.782555200923576E-10</v>
      </c>
      <c r="AW201" s="26">
        <f t="shared" si="182"/>
        <v>5.3471532646547863E-4</v>
      </c>
      <c r="AX201" s="27">
        <f t="shared" si="183"/>
        <v>-3.7825552010882992E-10</v>
      </c>
      <c r="AY201" s="26">
        <f t="shared" si="184"/>
        <v>-5.3471532646547863E-4</v>
      </c>
      <c r="AZ201" s="28">
        <f t="shared" si="191"/>
        <v>-1.6472319622016139E-20</v>
      </c>
      <c r="BA201" s="29">
        <f t="shared" si="192"/>
        <v>0</v>
      </c>
      <c r="BB201" s="5">
        <f t="shared" si="165"/>
        <v>9.6209827737738163</v>
      </c>
      <c r="BC201" s="5">
        <f t="shared" si="166"/>
        <v>-82.15745144947887</v>
      </c>
      <c r="BD201" s="5">
        <f t="shared" si="193"/>
        <v>97.84254855052113</v>
      </c>
      <c r="BE201" s="41"/>
      <c r="BF201" s="40">
        <f t="shared" si="194"/>
        <v>10</v>
      </c>
      <c r="BG201" s="40">
        <f t="shared" si="195"/>
        <v>-82</v>
      </c>
      <c r="BH201" s="40">
        <f t="shared" si="196"/>
        <v>98</v>
      </c>
      <c r="BL201" s="26">
        <f t="shared" si="159"/>
        <v>-2.3892568293665989E-5</v>
      </c>
      <c r="BM201" s="26">
        <f t="shared" si="160"/>
        <v>-0.13438837287004388</v>
      </c>
      <c r="BO201" s="238" t="str">
        <f t="shared" si="167"/>
        <v>9332.54300796992i</v>
      </c>
      <c r="BP201" s="238" t="str">
        <f t="shared" si="168"/>
        <v>0.998286294156075-0.0413834413908468i</v>
      </c>
      <c r="BQ201" s="238">
        <f t="shared" si="169"/>
        <v>-7.4409959253620463E-3</v>
      </c>
      <c r="BR201" s="238">
        <f t="shared" si="170"/>
        <v>-2.3738077176514647</v>
      </c>
    </row>
    <row r="202" spans="22:70" x14ac:dyDescent="0.35">
      <c r="V202" s="24">
        <v>2.98</v>
      </c>
      <c r="W202" s="32">
        <f t="shared" si="185"/>
        <v>9549.9258602143673</v>
      </c>
      <c r="X202" s="25">
        <f t="shared" si="161"/>
        <v>26.994438391274116</v>
      </c>
      <c r="Y202" s="26">
        <f t="shared" si="171"/>
        <v>-7.9710953074296746</v>
      </c>
      <c r="Z202" s="26">
        <f t="shared" si="172"/>
        <v>-66.45718835141156</v>
      </c>
      <c r="AA202" s="26">
        <f t="shared" si="173"/>
        <v>5.8105285819210206E-3</v>
      </c>
      <c r="AB202" s="26">
        <f t="shared" si="174"/>
        <v>-2.0955106650983168</v>
      </c>
      <c r="AC202" s="26">
        <f t="shared" si="186"/>
        <v>5.0662755251403654E-6</v>
      </c>
      <c r="AD202" s="26">
        <f t="shared" si="175"/>
        <v>6.1883495510722399E-2</v>
      </c>
      <c r="AE202" s="26">
        <f t="shared" si="187"/>
        <v>19.029158678701886</v>
      </c>
      <c r="AF202" s="26">
        <f t="shared" si="188"/>
        <v>-68.490815520999149</v>
      </c>
      <c r="AG202" s="26">
        <f t="shared" si="154"/>
        <v>64.334182199278899</v>
      </c>
      <c r="AH202" s="26">
        <f t="shared" si="176"/>
        <v>-89.586318693789792</v>
      </c>
      <c r="AI202" s="26">
        <f t="shared" si="177"/>
        <v>-89.998099767691784</v>
      </c>
      <c r="AJ202" s="26">
        <f t="shared" si="189"/>
        <v>15.68257413197575</v>
      </c>
      <c r="AK202" s="26">
        <f t="shared" si="178"/>
        <v>80.538290019996765</v>
      </c>
      <c r="AL202" s="27">
        <f t="shared" si="179"/>
        <v>-3.9074071933331905E-3</v>
      </c>
      <c r="AM202" s="26">
        <f t="shared" si="180"/>
        <v>-1.7184711692440318</v>
      </c>
      <c r="AN202" s="26">
        <f t="shared" si="155"/>
        <v>-1.565478130889905E-4</v>
      </c>
      <c r="AO202" s="26">
        <f t="shared" si="156"/>
        <v>-0.34399543138383554</v>
      </c>
      <c r="AP202" s="26">
        <f t="shared" si="162"/>
        <v>-9.5736263175415655</v>
      </c>
      <c r="AQ202" s="26">
        <f t="shared" si="163"/>
        <v>-11.522276348322885</v>
      </c>
      <c r="AR202" s="25">
        <f t="shared" si="157"/>
        <v>18.562359853877492</v>
      </c>
      <c r="AS202" s="25">
        <f t="shared" si="158"/>
        <v>-26.547178687726607</v>
      </c>
      <c r="AT202" s="56">
        <f t="shared" si="164"/>
        <v>9.455532361160321</v>
      </c>
      <c r="AU202" s="57">
        <f t="shared" si="190"/>
        <v>-80.013091869322039</v>
      </c>
      <c r="AV202" s="26">
        <f t="shared" si="181"/>
        <v>3.9608014898333401E-10</v>
      </c>
      <c r="AW202" s="26">
        <f t="shared" si="182"/>
        <v>5.4717044643649133E-4</v>
      </c>
      <c r="AX202" s="27">
        <f t="shared" si="183"/>
        <v>-3.9608014900139539E-10</v>
      </c>
      <c r="AY202" s="26">
        <f t="shared" si="184"/>
        <v>-5.4717044643649133E-4</v>
      </c>
      <c r="AZ202" s="28">
        <f t="shared" si="191"/>
        <v>-1.806138527751879E-20</v>
      </c>
      <c r="BA202" s="29">
        <f t="shared" si="192"/>
        <v>0</v>
      </c>
      <c r="BB202" s="5">
        <f t="shared" si="165"/>
        <v>9.4477159776971948</v>
      </c>
      <c r="BC202" s="5">
        <f t="shared" si="166"/>
        <v>-82.579646072329467</v>
      </c>
      <c r="BD202" s="5">
        <f t="shared" si="193"/>
        <v>97.420353927670533</v>
      </c>
      <c r="BE202" s="31"/>
      <c r="BF202" s="40">
        <f t="shared" si="194"/>
        <v>9</v>
      </c>
      <c r="BG202" s="40">
        <f t="shared" si="195"/>
        <v>-83</v>
      </c>
      <c r="BH202" s="40">
        <f t="shared" si="196"/>
        <v>97</v>
      </c>
      <c r="BL202" s="26">
        <f t="shared" si="159"/>
        <v>-2.5018587101655869E-5</v>
      </c>
      <c r="BM202" s="26">
        <f t="shared" si="160"/>
        <v>-0.13751866831684961</v>
      </c>
      <c r="BO202" s="238" t="str">
        <f t="shared" si="167"/>
        <v>9549.92586021437i</v>
      </c>
      <c r="BP202" s="238" t="str">
        <f t="shared" si="168"/>
        <v>0.998205674451529-0.0423439693158835i</v>
      </c>
      <c r="BQ202" s="238">
        <f t="shared" si="169"/>
        <v>-7.7913648760229333E-3</v>
      </c>
      <c r="BR202" s="238">
        <f t="shared" si="170"/>
        <v>-2.4290355346905774</v>
      </c>
    </row>
    <row r="203" spans="22:70" x14ac:dyDescent="0.35">
      <c r="V203" s="24">
        <v>2.99</v>
      </c>
      <c r="W203" s="30">
        <f t="shared" si="185"/>
        <v>9772.3722095581143</v>
      </c>
      <c r="X203" s="25">
        <f t="shared" si="161"/>
        <v>26.994438391274116</v>
      </c>
      <c r="Y203" s="26">
        <f t="shared" si="171"/>
        <v>-8.1397968579423683</v>
      </c>
      <c r="Z203" s="26">
        <f t="shared" si="172"/>
        <v>-66.936501872521816</v>
      </c>
      <c r="AA203" s="26">
        <f t="shared" si="173"/>
        <v>6.0841786278121009E-3</v>
      </c>
      <c r="AB203" s="26">
        <f t="shared" si="174"/>
        <v>-2.1442763330180221</v>
      </c>
      <c r="AC203" s="26">
        <f t="shared" si="186"/>
        <v>5.3050415903983049E-6</v>
      </c>
      <c r="AD203" s="26">
        <f t="shared" si="175"/>
        <v>6.3324946133468327E-2</v>
      </c>
      <c r="AE203" s="26">
        <f t="shared" si="187"/>
        <v>18.86073101700115</v>
      </c>
      <c r="AF203" s="26">
        <f t="shared" si="188"/>
        <v>-69.017453259406381</v>
      </c>
      <c r="AG203" s="26">
        <f t="shared" si="154"/>
        <v>64.334182199278899</v>
      </c>
      <c r="AH203" s="26">
        <f t="shared" si="176"/>
        <v>-89.786318693574799</v>
      </c>
      <c r="AI203" s="26">
        <f t="shared" si="177"/>
        <v>-89.998143022259924</v>
      </c>
      <c r="AJ203" s="26">
        <f t="shared" si="189"/>
        <v>15.877288764355175</v>
      </c>
      <c r="AK203" s="26">
        <f t="shared" si="178"/>
        <v>80.749899746573305</v>
      </c>
      <c r="AL203" s="27">
        <f t="shared" si="179"/>
        <v>-4.0914709039287598E-3</v>
      </c>
      <c r="AM203" s="26">
        <f t="shared" si="180"/>
        <v>-1.7584746590023292</v>
      </c>
      <c r="AN203" s="26">
        <f t="shared" si="155"/>
        <v>-1.6392554498081066E-4</v>
      </c>
      <c r="AO203" s="26">
        <f t="shared" si="156"/>
        <v>-0.35200791498198392</v>
      </c>
      <c r="AP203" s="26">
        <f t="shared" si="162"/>
        <v>-9.5791031263896347</v>
      </c>
      <c r="AQ203" s="26">
        <f t="shared" si="163"/>
        <v>-11.358725849670932</v>
      </c>
      <c r="AR203" s="25">
        <f t="shared" si="157"/>
        <v>18.562359853877492</v>
      </c>
      <c r="AS203" s="25">
        <f t="shared" si="158"/>
        <v>-26.547178687726607</v>
      </c>
      <c r="AT203" s="56">
        <f t="shared" si="164"/>
        <v>9.2816278906115155</v>
      </c>
      <c r="AU203" s="57">
        <f t="shared" si="190"/>
        <v>-80.376179109077313</v>
      </c>
      <c r="AV203" s="26">
        <f t="shared" si="181"/>
        <v>4.1474760008000124E-10</v>
      </c>
      <c r="AW203" s="26">
        <f t="shared" si="182"/>
        <v>5.5991568342079101E-4</v>
      </c>
      <c r="AX203" s="27">
        <f t="shared" si="183"/>
        <v>-4.1474760009980523E-10</v>
      </c>
      <c r="AY203" s="26">
        <f t="shared" si="184"/>
        <v>-5.5991568342079101E-4</v>
      </c>
      <c r="AZ203" s="28">
        <f t="shared" si="191"/>
        <v>-1.9803996334226597E-20</v>
      </c>
      <c r="BA203" s="29">
        <f t="shared" si="192"/>
        <v>0</v>
      </c>
      <c r="BB203" s="5">
        <f t="shared" si="165"/>
        <v>9.2734434770248626</v>
      </c>
      <c r="BC203" s="5">
        <f t="shared" si="166"/>
        <v>-83.002446097806413</v>
      </c>
      <c r="BD203" s="5">
        <f t="shared" si="193"/>
        <v>96.997553902193587</v>
      </c>
      <c r="BE203" s="41"/>
      <c r="BF203" s="40">
        <f t="shared" si="194"/>
        <v>9</v>
      </c>
      <c r="BG203" s="40">
        <f t="shared" si="195"/>
        <v>-83</v>
      </c>
      <c r="BH203" s="40">
        <f t="shared" si="196"/>
        <v>97</v>
      </c>
      <c r="BL203" s="26">
        <f t="shared" si="159"/>
        <v>-2.619767323025245E-5</v>
      </c>
      <c r="BM203" s="26">
        <f t="shared" si="160"/>
        <v>-0.14072187686132578</v>
      </c>
      <c r="BO203" s="238" t="str">
        <f t="shared" si="167"/>
        <v>9772.37220955811i</v>
      </c>
      <c r="BP203" s="238" t="str">
        <f t="shared" si="168"/>
        <v>0.99812126919769-0.0433266270867002i</v>
      </c>
      <c r="BQ203" s="238">
        <f t="shared" si="169"/>
        <v>-8.1582159134222093E-3</v>
      </c>
      <c r="BR203" s="238">
        <f t="shared" si="170"/>
        <v>-2.4855451118677796</v>
      </c>
    </row>
    <row r="204" spans="22:70" x14ac:dyDescent="0.35">
      <c r="V204" s="24">
        <v>3</v>
      </c>
      <c r="W204" s="43">
        <f t="shared" si="185"/>
        <v>10000</v>
      </c>
      <c r="X204" s="25">
        <f t="shared" si="161"/>
        <v>26.994438391274116</v>
      </c>
      <c r="Y204" s="26">
        <f t="shared" si="171"/>
        <v>-8.3096950273144756</v>
      </c>
      <c r="Z204" s="26">
        <f t="shared" si="172"/>
        <v>-67.408227569919276</v>
      </c>
      <c r="AA204" s="26">
        <f t="shared" si="173"/>
        <v>6.37070692339331E-3</v>
      </c>
      <c r="AB204" s="26">
        <f t="shared" si="174"/>
        <v>-2.1941746813535663</v>
      </c>
      <c r="AC204" s="26">
        <f t="shared" si="186"/>
        <v>5.5550603366802459E-6</v>
      </c>
      <c r="AD204" s="26">
        <f t="shared" si="175"/>
        <v>6.4799972371445427E-2</v>
      </c>
      <c r="AE204" s="26">
        <f t="shared" si="187"/>
        <v>18.691119625943372</v>
      </c>
      <c r="AF204" s="26">
        <f t="shared" si="188"/>
        <v>-69.537602278901403</v>
      </c>
      <c r="AG204" s="26">
        <f t="shared" si="154"/>
        <v>64.334182199278899</v>
      </c>
      <c r="AH204" s="26">
        <f t="shared" si="176"/>
        <v>-89.986318693369483</v>
      </c>
      <c r="AI204" s="26">
        <f t="shared" si="177"/>
        <v>-89.998185292233885</v>
      </c>
      <c r="AJ204" s="26">
        <f t="shared" si="189"/>
        <v>16.072235265805517</v>
      </c>
      <c r="AK204" s="26">
        <f t="shared" si="178"/>
        <v>80.956938920962315</v>
      </c>
      <c r="AL204" s="27">
        <f t="shared" si="179"/>
        <v>-4.2842009091494443E-3</v>
      </c>
      <c r="AM204" s="26">
        <f t="shared" si="180"/>
        <v>-1.7994081741616372</v>
      </c>
      <c r="AN204" s="26">
        <f t="shared" si="155"/>
        <v>-1.7165096523443483E-4</v>
      </c>
      <c r="AO204" s="26">
        <f t="shared" si="156"/>
        <v>-0.36020701904325825</v>
      </c>
      <c r="AP204" s="26">
        <f t="shared" si="162"/>
        <v>-9.5843570801594495</v>
      </c>
      <c r="AQ204" s="26">
        <f t="shared" si="163"/>
        <v>-11.200861564476465</v>
      </c>
      <c r="AR204" s="25">
        <f t="shared" si="157"/>
        <v>18.562359853877492</v>
      </c>
      <c r="AS204" s="25">
        <f t="shared" si="158"/>
        <v>-26.547178687726607</v>
      </c>
      <c r="AT204" s="56">
        <f t="shared" si="164"/>
        <v>9.1067625457839227</v>
      </c>
      <c r="AU204" s="57">
        <f t="shared" si="190"/>
        <v>-80.738463843377872</v>
      </c>
      <c r="AV204" s="26">
        <f t="shared" si="181"/>
        <v>4.3429451782608098E-10</v>
      </c>
      <c r="AW204" s="26">
        <f t="shared" si="182"/>
        <v>5.7295779511172475E-4</v>
      </c>
      <c r="AX204" s="27">
        <f t="shared" si="183"/>
        <v>-4.3429451784779571E-10</v>
      </c>
      <c r="AY204" s="26">
        <f t="shared" si="184"/>
        <v>-5.7295779511172475E-4</v>
      </c>
      <c r="AZ204" s="28">
        <f t="shared" si="191"/>
        <v>-2.1714731850435806E-20</v>
      </c>
      <c r="BA204" s="29">
        <f t="shared" si="192"/>
        <v>0</v>
      </c>
      <c r="BB204" s="5">
        <f t="shared" si="165"/>
        <v>9.0981927905589135</v>
      </c>
      <c r="BC204" s="5">
        <f t="shared" si="166"/>
        <v>-83.425829512891156</v>
      </c>
      <c r="BD204" s="5">
        <f t="shared" si="193"/>
        <v>96.574170487108844</v>
      </c>
      <c r="BE204" s="31"/>
      <c r="BF204" s="40">
        <f t="shared" si="194"/>
        <v>9</v>
      </c>
      <c r="BG204" s="40">
        <f t="shared" si="195"/>
        <v>-83</v>
      </c>
      <c r="BH204" s="40">
        <f t="shared" si="196"/>
        <v>97</v>
      </c>
      <c r="BL204" s="26">
        <f t="shared" si="159"/>
        <v>-2.7432327633425711E-5</v>
      </c>
      <c r="BM204" s="26">
        <f t="shared" si="160"/>
        <v>-0.14399969680690186</v>
      </c>
      <c r="BO204" s="238" t="str">
        <f t="shared" si="167"/>
        <v>10000i</v>
      </c>
      <c r="BP204" s="238" t="str">
        <f t="shared" si="168"/>
        <v>0.998032901328176-0.0443319128162555i</v>
      </c>
      <c r="BQ204" s="238">
        <f t="shared" si="169"/>
        <v>-8.5423228973765877E-3</v>
      </c>
      <c r="BR204" s="238">
        <f t="shared" si="170"/>
        <v>-2.5433659727063826</v>
      </c>
    </row>
    <row r="205" spans="22:70" x14ac:dyDescent="0.35">
      <c r="V205" s="24">
        <v>3.01</v>
      </c>
      <c r="W205" s="30">
        <f t="shared" si="185"/>
        <v>10232.929922807547</v>
      </c>
      <c r="X205" s="25">
        <f t="shared" si="161"/>
        <v>26.994438391274116</v>
      </c>
      <c r="Y205" s="26">
        <f t="shared" si="171"/>
        <v>-8.4807519156230242</v>
      </c>
      <c r="Z205" s="26">
        <f t="shared" si="172"/>
        <v>-67.87235969106608</v>
      </c>
      <c r="AA205" s="26">
        <f t="shared" si="173"/>
        <v>6.6707186216691606E-3</v>
      </c>
      <c r="AB205" s="26">
        <f t="shared" si="174"/>
        <v>-2.2452318639336317</v>
      </c>
      <c r="AC205" s="26">
        <f t="shared" si="186"/>
        <v>5.8168620906922636E-6</v>
      </c>
      <c r="AD205" s="26">
        <f t="shared" si="175"/>
        <v>6.6309356295264382E-2</v>
      </c>
      <c r="AE205" s="26">
        <f t="shared" si="187"/>
        <v>18.520363011134855</v>
      </c>
      <c r="AF205" s="26">
        <f t="shared" si="188"/>
        <v>-70.051282198704442</v>
      </c>
      <c r="AG205" s="26">
        <f t="shared" si="154"/>
        <v>64.334182199278899</v>
      </c>
      <c r="AH205" s="26">
        <f t="shared" si="176"/>
        <v>-90.186318693173405</v>
      </c>
      <c r="AI205" s="26">
        <f t="shared" si="177"/>
        <v>-89.998226600025774</v>
      </c>
      <c r="AJ205" s="26">
        <f t="shared" si="189"/>
        <v>16.26740371667745</v>
      </c>
      <c r="AK205" s="26">
        <f t="shared" si="178"/>
        <v>81.15949567976287</v>
      </c>
      <c r="AL205" s="27">
        <f t="shared" si="179"/>
        <v>-4.4860048330535082E-3</v>
      </c>
      <c r="AM205" s="26">
        <f t="shared" si="180"/>
        <v>-1.8412932509773623</v>
      </c>
      <c r="AN205" s="26">
        <f t="shared" si="155"/>
        <v>-1.7974045859763132E-4</v>
      </c>
      <c r="AO205" s="26">
        <f t="shared" si="156"/>
        <v>-0.36859708949717868</v>
      </c>
      <c r="AP205" s="26">
        <f t="shared" si="162"/>
        <v>-9.5893985225087057</v>
      </c>
      <c r="AQ205" s="26">
        <f t="shared" si="163"/>
        <v>-11.048621260737445</v>
      </c>
      <c r="AR205" s="25">
        <f t="shared" si="157"/>
        <v>18.562359853877492</v>
      </c>
      <c r="AS205" s="25">
        <f t="shared" si="158"/>
        <v>-26.547178687726607</v>
      </c>
      <c r="AT205" s="56">
        <f t="shared" si="164"/>
        <v>8.9309644886261488</v>
      </c>
      <c r="AU205" s="57">
        <f t="shared" si="190"/>
        <v>-81.09990345944189</v>
      </c>
      <c r="AV205" s="26">
        <f t="shared" si="181"/>
        <v>4.5476140397516049E-10</v>
      </c>
      <c r="AW205" s="26">
        <f t="shared" si="182"/>
        <v>5.8630369660953919E-4</v>
      </c>
      <c r="AX205" s="27">
        <f t="shared" si="183"/>
        <v>-4.5476140399897016E-10</v>
      </c>
      <c r="AY205" s="26">
        <f t="shared" si="184"/>
        <v>-5.8630369660953919E-4</v>
      </c>
      <c r="AZ205" s="28">
        <f t="shared" si="191"/>
        <v>-2.3809670149302918E-20</v>
      </c>
      <c r="BA205" s="29">
        <f t="shared" si="192"/>
        <v>0</v>
      </c>
      <c r="BB205" s="5">
        <f t="shared" si="165"/>
        <v>8.9219912675790667</v>
      </c>
      <c r="BC205" s="5">
        <f t="shared" si="166"/>
        <v>-83.849785630196152</v>
      </c>
      <c r="BD205" s="5">
        <f t="shared" si="193"/>
        <v>96.150214369803848</v>
      </c>
      <c r="BE205" s="41"/>
      <c r="BF205" s="40">
        <f t="shared" si="194"/>
        <v>9</v>
      </c>
      <c r="BG205" s="40">
        <f t="shared" si="195"/>
        <v>-84</v>
      </c>
      <c r="BH205" s="40">
        <f t="shared" si="196"/>
        <v>96</v>
      </c>
      <c r="BL205" s="26">
        <f t="shared" si="159"/>
        <v>-2.8725169130024242E-5</v>
      </c>
      <c r="BM205" s="26">
        <f t="shared" si="160"/>
        <v>-0.14735386601122885</v>
      </c>
      <c r="BO205" s="238" t="str">
        <f t="shared" si="167"/>
        <v>10232.9299228075i</v>
      </c>
      <c r="BP205" s="238" t="str">
        <f t="shared" si="168"/>
        <v>0.997940385560539-0.0453603349876107i</v>
      </c>
      <c r="BQ205" s="238">
        <f t="shared" si="169"/>
        <v>-8.9444958779517497E-3</v>
      </c>
      <c r="BR205" s="238">
        <f t="shared" si="170"/>
        <v>-2.6025283047430388</v>
      </c>
    </row>
    <row r="206" spans="22:70" x14ac:dyDescent="0.35">
      <c r="V206" s="24">
        <v>3.02</v>
      </c>
      <c r="W206" s="32">
        <f t="shared" si="185"/>
        <v>10471.285480508999</v>
      </c>
      <c r="X206" s="25">
        <f t="shared" si="161"/>
        <v>26.994438391274116</v>
      </c>
      <c r="Y206" s="26">
        <f t="shared" si="171"/>
        <v>-8.6529302246921773</v>
      </c>
      <c r="Z206" s="26">
        <f t="shared" si="172"/>
        <v>-68.328900613179371</v>
      </c>
      <c r="AA206" s="26">
        <f t="shared" si="173"/>
        <v>6.9848472242668158E-3</v>
      </c>
      <c r="AB206" s="26">
        <f t="shared" si="174"/>
        <v>-2.2974746274161739</v>
      </c>
      <c r="AC206" s="26">
        <f t="shared" si="186"/>
        <v>6.0910021628084292E-6</v>
      </c>
      <c r="AD206" s="26">
        <f t="shared" si="175"/>
        <v>6.7853898191875678E-2</v>
      </c>
      <c r="AE206" s="26">
        <f t="shared" si="187"/>
        <v>18.348499104808369</v>
      </c>
      <c r="AF206" s="26">
        <f t="shared" si="188"/>
        <v>-70.558521342403679</v>
      </c>
      <c r="AG206" s="26">
        <f t="shared" si="154"/>
        <v>64.334182199278899</v>
      </c>
      <c r="AH206" s="26">
        <f t="shared" si="176"/>
        <v>-90.386318692986137</v>
      </c>
      <c r="AI206" s="26">
        <f t="shared" si="177"/>
        <v>-89.998266967537504</v>
      </c>
      <c r="AJ206" s="26">
        <f t="shared" si="189"/>
        <v>16.462784599972633</v>
      </c>
      <c r="AK206" s="26">
        <f t="shared" si="178"/>
        <v>81.357657158087363</v>
      </c>
      <c r="AL206" s="27">
        <f t="shared" si="179"/>
        <v>-4.6973094328069797E-3</v>
      </c>
      <c r="AM206" s="26">
        <f t="shared" si="180"/>
        <v>-1.8841519182993129</v>
      </c>
      <c r="AN206" s="26">
        <f t="shared" si="155"/>
        <v>-1.8821118188643661E-4</v>
      </c>
      <c r="AO206" s="26">
        <f t="shared" si="156"/>
        <v>-0.37718257343006079</v>
      </c>
      <c r="AP206" s="26">
        <f t="shared" si="162"/>
        <v>-9.5942374143492977</v>
      </c>
      <c r="AQ206" s="26">
        <f t="shared" si="163"/>
        <v>-10.901944301179514</v>
      </c>
      <c r="AR206" s="25">
        <f t="shared" si="157"/>
        <v>18.562359853877492</v>
      </c>
      <c r="AS206" s="25">
        <f t="shared" si="158"/>
        <v>-26.547178687726607</v>
      </c>
      <c r="AT206" s="56">
        <f t="shared" si="164"/>
        <v>8.7542616904590709</v>
      </c>
      <c r="AU206" s="57">
        <f t="shared" si="190"/>
        <v>-81.460465643583191</v>
      </c>
      <c r="AV206" s="26">
        <f t="shared" si="181"/>
        <v>4.761945462456253E-10</v>
      </c>
      <c r="AW206" s="26">
        <f t="shared" si="182"/>
        <v>5.9996046408785579E-4</v>
      </c>
      <c r="AX206" s="27">
        <f t="shared" si="183"/>
        <v>-4.7619454627173215E-10</v>
      </c>
      <c r="AY206" s="26">
        <f t="shared" si="184"/>
        <v>-5.9996046408785579E-4</v>
      </c>
      <c r="AZ206" s="28">
        <f t="shared" si="191"/>
        <v>-2.6106854107939245E-20</v>
      </c>
      <c r="BA206" s="29">
        <f t="shared" si="192"/>
        <v>0</v>
      </c>
      <c r="BB206" s="5">
        <f t="shared" si="165"/>
        <v>8.7448660287449176</v>
      </c>
      <c r="BC206" s="5">
        <f t="shared" si="166"/>
        <v>-84.274314779704184</v>
      </c>
      <c r="BD206" s="5">
        <f t="shared" si="193"/>
        <v>95.725685220295816</v>
      </c>
      <c r="BE206" s="31"/>
      <c r="BF206" s="40">
        <f t="shared" si="194"/>
        <v>9</v>
      </c>
      <c r="BG206" s="40">
        <f t="shared" si="195"/>
        <v>-84</v>
      </c>
      <c r="BH206" s="40">
        <f t="shared" si="196"/>
        <v>96</v>
      </c>
      <c r="BL206" s="26">
        <f t="shared" si="159"/>
        <v>-3.0078939953754448E-5</v>
      </c>
      <c r="BM206" s="26">
        <f t="shared" si="160"/>
        <v>-0.15078616280720325</v>
      </c>
      <c r="BO206" s="238" t="str">
        <f t="shared" si="167"/>
        <v>10471.285480509i</v>
      </c>
      <c r="BP206" s="238" t="str">
        <f t="shared" si="168"/>
        <v>0.997843528021386-0.0464124126084255i</v>
      </c>
      <c r="BQ206" s="238">
        <f t="shared" si="169"/>
        <v>-9.3655827742001822E-3</v>
      </c>
      <c r="BR206" s="238">
        <f t="shared" si="170"/>
        <v>-2.6630629733137878</v>
      </c>
    </row>
    <row r="207" spans="22:70" x14ac:dyDescent="0.35">
      <c r="V207" s="24">
        <v>3.03</v>
      </c>
      <c r="W207" s="30">
        <f t="shared" si="185"/>
        <v>10715.193052376069</v>
      </c>
      <c r="X207" s="25">
        <f t="shared" si="161"/>
        <v>26.994438391274116</v>
      </c>
      <c r="Y207" s="26">
        <f t="shared" si="171"/>
        <v>-8.8261932965103131</v>
      </c>
      <c r="Z207" s="26">
        <f t="shared" si="172"/>
        <v>-68.777860449754272</v>
      </c>
      <c r="AA207" s="26">
        <f t="shared" si="173"/>
        <v>7.3137559009975569E-3</v>
      </c>
      <c r="AB207" s="26">
        <f t="shared" si="174"/>
        <v>-2.3509303239330617</v>
      </c>
      <c r="AC207" s="26">
        <f t="shared" si="186"/>
        <v>6.3780620389672037E-6</v>
      </c>
      <c r="AD207" s="26">
        <f t="shared" si="175"/>
        <v>6.9434416988852915E-2</v>
      </c>
      <c r="AE207" s="26">
        <f t="shared" si="187"/>
        <v>18.175565228726843</v>
      </c>
      <c r="AF207" s="26">
        <f t="shared" si="188"/>
        <v>-71.059356356698473</v>
      </c>
      <c r="AG207" s="26">
        <f t="shared" si="154"/>
        <v>64.334182199278899</v>
      </c>
      <c r="AH207" s="26">
        <f t="shared" si="176"/>
        <v>-90.586318692807311</v>
      </c>
      <c r="AI207" s="26">
        <f t="shared" si="177"/>
        <v>-89.998306416172511</v>
      </c>
      <c r="AJ207" s="26">
        <f t="shared" si="189"/>
        <v>16.658368786874391</v>
      </c>
      <c r="AK207" s="26">
        <f t="shared" si="178"/>
        <v>81.551509451217356</v>
      </c>
      <c r="AL207" s="27">
        <f t="shared" si="179"/>
        <v>-4.9185614929334659E-3</v>
      </c>
      <c r="AM207" s="26">
        <f t="shared" si="180"/>
        <v>-1.9280067084010082</v>
      </c>
      <c r="AN207" s="26">
        <f t="shared" si="155"/>
        <v>-1.9708110035594672E-4</v>
      </c>
      <c r="AO207" s="26">
        <f t="shared" si="156"/>
        <v>-0.38596802143604841</v>
      </c>
      <c r="AP207" s="26">
        <f t="shared" si="162"/>
        <v>-9.5988833492473109</v>
      </c>
      <c r="AQ207" s="26">
        <f t="shared" si="163"/>
        <v>-10.760771694792211</v>
      </c>
      <c r="AR207" s="25">
        <f t="shared" si="157"/>
        <v>18.562359853877492</v>
      </c>
      <c r="AS207" s="25">
        <f t="shared" si="158"/>
        <v>-26.547178687726607</v>
      </c>
      <c r="AT207" s="56">
        <f t="shared" si="164"/>
        <v>8.5766818794795316</v>
      </c>
      <c r="AU207" s="57">
        <f t="shared" si="190"/>
        <v>-81.820128051490684</v>
      </c>
      <c r="AV207" s="26">
        <f t="shared" si="181"/>
        <v>4.9863637504599406E-10</v>
      </c>
      <c r="AW207" s="26">
        <f t="shared" si="182"/>
        <v>6.1393533854555446E-4</v>
      </c>
      <c r="AX207" s="27">
        <f t="shared" si="183"/>
        <v>-4.9863637507461958E-10</v>
      </c>
      <c r="AY207" s="26">
        <f t="shared" si="184"/>
        <v>-6.1393533854555446E-4</v>
      </c>
      <c r="AZ207" s="28">
        <f t="shared" si="191"/>
        <v>-2.8625515675586645E-20</v>
      </c>
      <c r="BA207" s="29">
        <f t="shared" si="192"/>
        <v>0</v>
      </c>
      <c r="BB207" s="5">
        <f t="shared" si="165"/>
        <v>8.5668439118386974</v>
      </c>
      <c r="BC207" s="5">
        <f t="shared" si="166"/>
        <v>-84.699427993978389</v>
      </c>
      <c r="BD207" s="5">
        <f t="shared" si="193"/>
        <v>95.300572006021611</v>
      </c>
      <c r="BE207" s="41"/>
      <c r="BF207" s="40">
        <f t="shared" si="194"/>
        <v>9</v>
      </c>
      <c r="BG207" s="40">
        <f t="shared" si="195"/>
        <v>-85</v>
      </c>
      <c r="BH207" s="40">
        <f t="shared" si="196"/>
        <v>95</v>
      </c>
      <c r="BL207" s="26">
        <f t="shared" si="159"/>
        <v>-3.1496511579948323E-5</v>
      </c>
      <c r="BM207" s="26">
        <f t="shared" si="160"/>
        <v>-0.15429840694542471</v>
      </c>
      <c r="BO207" s="238" t="str">
        <f t="shared" si="167"/>
        <v>10715.1930523761i</v>
      </c>
      <c r="BP207" s="238" t="str">
        <f t="shared" si="168"/>
        <v>0.997742125855031-0.0474886753629546i</v>
      </c>
      <c r="BQ207" s="238">
        <f t="shared" si="169"/>
        <v>-9.8064711292540265E-3</v>
      </c>
      <c r="BR207" s="238">
        <f t="shared" si="170"/>
        <v>-2.7250015355422752</v>
      </c>
    </row>
    <row r="208" spans="22:70" x14ac:dyDescent="0.35">
      <c r="V208" s="24">
        <v>3.04</v>
      </c>
      <c r="W208" s="32">
        <f t="shared" si="185"/>
        <v>10964.781961431863</v>
      </c>
      <c r="X208" s="25">
        <f t="shared" si="161"/>
        <v>26.994438391274116</v>
      </c>
      <c r="Y208" s="26">
        <f t="shared" si="171"/>
        <v>-9.0005051472442492</v>
      </c>
      <c r="Z208" s="26">
        <f t="shared" si="172"/>
        <v>-69.219256656531158</v>
      </c>
      <c r="AA208" s="26">
        <f t="shared" si="173"/>
        <v>7.658138870022522E-3</v>
      </c>
      <c r="AB208" s="26">
        <f t="shared" si="174"/>
        <v>-2.4056269239467891</v>
      </c>
      <c r="AC208" s="26">
        <f t="shared" si="186"/>
        <v>6.6786506111397399E-6</v>
      </c>
      <c r="AD208" s="26">
        <f t="shared" si="175"/>
        <v>7.105175068855589E-2</v>
      </c>
      <c r="AE208" s="26">
        <f t="shared" si="187"/>
        <v>18.001598061550503</v>
      </c>
      <c r="AF208" s="26">
        <f t="shared" si="188"/>
        <v>-71.553831829789388</v>
      </c>
      <c r="AG208" s="26">
        <f t="shared" si="154"/>
        <v>64.334182199278899</v>
      </c>
      <c r="AH208" s="26">
        <f t="shared" si="176"/>
        <v>-90.786318692636542</v>
      </c>
      <c r="AI208" s="26">
        <f t="shared" si="177"/>
        <v>-89.998344966846943</v>
      </c>
      <c r="AJ208" s="26">
        <f t="shared" si="189"/>
        <v>16.854147522633042</v>
      </c>
      <c r="AK208" s="26">
        <f t="shared" si="178"/>
        <v>81.741137580603336</v>
      </c>
      <c r="AL208" s="27">
        <f t="shared" si="179"/>
        <v>-5.1502287609707983E-3</v>
      </c>
      <c r="AM208" s="26">
        <f t="shared" si="180"/>
        <v>-1.9728806680154136</v>
      </c>
      <c r="AN208" s="26">
        <f t="shared" si="155"/>
        <v>-2.0636902578971265E-4</v>
      </c>
      <c r="AO208" s="26">
        <f t="shared" si="156"/>
        <v>-0.39495809002253346</v>
      </c>
      <c r="AP208" s="26">
        <f t="shared" si="162"/>
        <v>-9.6033455685113616</v>
      </c>
      <c r="AQ208" s="26">
        <f t="shared" si="163"/>
        <v>-10.625046144281555</v>
      </c>
      <c r="AR208" s="25">
        <f t="shared" si="157"/>
        <v>18.562359853877492</v>
      </c>
      <c r="AS208" s="25">
        <f t="shared" si="158"/>
        <v>-26.547178687726607</v>
      </c>
      <c r="AT208" s="56">
        <f t="shared" si="164"/>
        <v>8.3982524930391413</v>
      </c>
      <c r="AU208" s="57">
        <f t="shared" si="190"/>
        <v>-82.178877974070943</v>
      </c>
      <c r="AV208" s="26">
        <f t="shared" si="181"/>
        <v>5.221370354045167E-10</v>
      </c>
      <c r="AW208" s="26">
        <f t="shared" si="182"/>
        <v>6.2823572964604551E-4</v>
      </c>
      <c r="AX208" s="27">
        <f t="shared" si="183"/>
        <v>-5.2213703543590407E-10</v>
      </c>
      <c r="AY208" s="26">
        <f t="shared" si="184"/>
        <v>-6.2823572964604551E-4</v>
      </c>
      <c r="AZ208" s="28">
        <f t="shared" si="191"/>
        <v>-3.1387368343324635E-20</v>
      </c>
      <c r="BA208" s="29">
        <f t="shared" si="192"/>
        <v>0</v>
      </c>
      <c r="BB208" s="5">
        <f t="shared" si="165"/>
        <v>8.3879514222029101</v>
      </c>
      <c r="BC208" s="5">
        <f t="shared" si="166"/>
        <v>-85.125146689156523</v>
      </c>
      <c r="BD208" s="5">
        <f t="shared" si="193"/>
        <v>94.874853310843477</v>
      </c>
      <c r="BE208" s="31"/>
      <c r="BF208" s="40">
        <f t="shared" si="194"/>
        <v>8</v>
      </c>
      <c r="BG208" s="40">
        <f t="shared" si="195"/>
        <v>-85</v>
      </c>
      <c r="BH208" s="40">
        <f t="shared" si="196"/>
        <v>95</v>
      </c>
      <c r="BL208" s="26">
        <f t="shared" si="159"/>
        <v>-3.2980890804049651E-5</v>
      </c>
      <c r="BM208" s="26">
        <f t="shared" si="160"/>
        <v>-0.15789246055858053</v>
      </c>
      <c r="BO208" s="238" t="str">
        <f t="shared" si="167"/>
        <v>10964.7819614319i</v>
      </c>
      <c r="BP208" s="238" t="str">
        <f t="shared" si="168"/>
        <v>0.997635966814981-0.0485896637610732i</v>
      </c>
      <c r="BQ208" s="238">
        <f t="shared" si="169"/>
        <v>-1.0268089945426509E-2</v>
      </c>
      <c r="BR208" s="238">
        <f t="shared" si="170"/>
        <v>-2.7883762545269919</v>
      </c>
    </row>
    <row r="209" spans="22:70" x14ac:dyDescent="0.35">
      <c r="V209" s="24">
        <v>3.05</v>
      </c>
      <c r="W209" s="30">
        <f t="shared" si="185"/>
        <v>11220.184543019637</v>
      </c>
      <c r="X209" s="25">
        <f t="shared" si="161"/>
        <v>26.994438391274116</v>
      </c>
      <c r="Y209" s="26">
        <f t="shared" si="171"/>
        <v>-9.1758304970185378</v>
      </c>
      <c r="Z209" s="26">
        <f t="shared" si="172"/>
        <v>-69.653113638773775</v>
      </c>
      <c r="AA209" s="26">
        <f t="shared" si="173"/>
        <v>8.018722841323293E-3</v>
      </c>
      <c r="AB209" s="26">
        <f t="shared" si="174"/>
        <v>-2.4615930293184216</v>
      </c>
      <c r="AC209" s="26">
        <f t="shared" si="186"/>
        <v>6.9934054637278841E-6</v>
      </c>
      <c r="AD209" s="26">
        <f t="shared" si="175"/>
        <v>7.2706756812404363E-2</v>
      </c>
      <c r="AE209" s="26">
        <f t="shared" si="187"/>
        <v>17.826633610502366</v>
      </c>
      <c r="AF209" s="26">
        <f t="shared" si="188"/>
        <v>-72.041999911279788</v>
      </c>
      <c r="AG209" s="26">
        <f t="shared" si="154"/>
        <v>64.334182199278899</v>
      </c>
      <c r="AH209" s="26">
        <f t="shared" si="176"/>
        <v>-90.986318692473432</v>
      </c>
      <c r="AI209" s="26">
        <f t="shared" si="177"/>
        <v>-89.998382640000898</v>
      </c>
      <c r="AJ209" s="26">
        <f t="shared" si="189"/>
        <v>17.050112412813178</v>
      </c>
      <c r="AK209" s="26">
        <f t="shared" si="178"/>
        <v>81.926625463939146</v>
      </c>
      <c r="AL209" s="27">
        <f t="shared" si="179"/>
        <v>-5.39280092645982E-3</v>
      </c>
      <c r="AM209" s="26">
        <f t="shared" si="180"/>
        <v>-2.0187973695786892</v>
      </c>
      <c r="AN209" s="26">
        <f t="shared" si="155"/>
        <v>-2.160946563743885E-4</v>
      </c>
      <c r="AO209" s="26">
        <f t="shared" si="156"/>
        <v>-0.40415754407120608</v>
      </c>
      <c r="AP209" s="26">
        <f t="shared" si="162"/>
        <v>-9.6076329759641901</v>
      </c>
      <c r="AQ209" s="26">
        <f t="shared" si="163"/>
        <v>-10.494712089711646</v>
      </c>
      <c r="AR209" s="25">
        <f t="shared" si="157"/>
        <v>18.562359853877492</v>
      </c>
      <c r="AS209" s="25">
        <f t="shared" si="158"/>
        <v>-26.547178687726607</v>
      </c>
      <c r="AT209" s="56">
        <f t="shared" si="164"/>
        <v>8.2190006345381761</v>
      </c>
      <c r="AU209" s="57">
        <f t="shared" si="190"/>
        <v>-82.536712000991429</v>
      </c>
      <c r="AV209" s="26">
        <f t="shared" si="181"/>
        <v>5.4674474369450939E-10</v>
      </c>
      <c r="AW209" s="26">
        <f t="shared" si="182"/>
        <v>6.4286921964597005E-4</v>
      </c>
      <c r="AX209" s="27">
        <f t="shared" si="183"/>
        <v>-5.4674474372892497E-10</v>
      </c>
      <c r="AY209" s="26">
        <f t="shared" si="184"/>
        <v>-6.4286921964597005E-4</v>
      </c>
      <c r="AZ209" s="28">
        <f t="shared" si="191"/>
        <v>-3.44155731683047E-20</v>
      </c>
      <c r="BA209" s="29">
        <f t="shared" si="192"/>
        <v>0</v>
      </c>
      <c r="BB209" s="5">
        <f t="shared" si="165"/>
        <v>8.2082146877093525</v>
      </c>
      <c r="BC209" s="5">
        <f t="shared" si="166"/>
        <v>-85.551502343862722</v>
      </c>
      <c r="BD209" s="5">
        <f t="shared" si="193"/>
        <v>94.448497656137278</v>
      </c>
      <c r="BE209" s="41"/>
      <c r="BF209" s="40">
        <f t="shared" si="194"/>
        <v>8</v>
      </c>
      <c r="BG209" s="40">
        <f t="shared" si="195"/>
        <v>-86</v>
      </c>
      <c r="BH209" s="40">
        <f t="shared" si="196"/>
        <v>94</v>
      </c>
      <c r="BL209" s="26">
        <f t="shared" si="159"/>
        <v>-3.4535226121002253E-5</v>
      </c>
      <c r="BM209" s="26">
        <f t="shared" si="160"/>
        <v>-0.16157022914826868</v>
      </c>
      <c r="BO209" s="238" t="str">
        <f t="shared" si="167"/>
        <v>11220.1845430196i</v>
      </c>
      <c r="BP209" s="238" t="str">
        <f t="shared" si="168"/>
        <v>0.997524828837579-0.0497159292838097i</v>
      </c>
      <c r="BQ209" s="238">
        <f t="shared" si="169"/>
        <v>-1.0751411602703449E-2</v>
      </c>
      <c r="BR209" s="238">
        <f t="shared" si="170"/>
        <v>-2.8532201137230211</v>
      </c>
    </row>
    <row r="210" spans="22:70" x14ac:dyDescent="0.35">
      <c r="V210" s="24">
        <v>3.06</v>
      </c>
      <c r="W210" s="32">
        <f t="shared" si="185"/>
        <v>11481.536214968839</v>
      </c>
      <c r="X210" s="25">
        <f t="shared" si="161"/>
        <v>26.994438391274116</v>
      </c>
      <c r="Y210" s="26">
        <f t="shared" si="171"/>
        <v>-9.3521347956403496</v>
      </c>
      <c r="Z210" s="26">
        <f t="shared" si="172"/>
        <v>-70.079462361556565</v>
      </c>
      <c r="AA210" s="26">
        <f t="shared" si="173"/>
        <v>8.3962685263142215E-3</v>
      </c>
      <c r="AB210" s="26">
        <f t="shared" si="174"/>
        <v>-2.5188578865855336</v>
      </c>
      <c r="AC210" s="26">
        <f t="shared" si="186"/>
        <v>7.3229942313209628E-6</v>
      </c>
      <c r="AD210" s="26">
        <f t="shared" si="175"/>
        <v>7.4400312855498738E-2</v>
      </c>
      <c r="AE210" s="26">
        <f t="shared" si="187"/>
        <v>17.650707187154314</v>
      </c>
      <c r="AF210" s="26">
        <f t="shared" si="188"/>
        <v>-72.5239199352866</v>
      </c>
      <c r="AG210" s="26">
        <f t="shared" si="154"/>
        <v>64.334182199278899</v>
      </c>
      <c r="AH210" s="26">
        <f t="shared" si="176"/>
        <v>-91.186318692317698</v>
      </c>
      <c r="AI210" s="26">
        <f t="shared" si="177"/>
        <v>-89.998419455609167</v>
      </c>
      <c r="AJ210" s="26">
        <f t="shared" si="189"/>
        <v>17.246255409907928</v>
      </c>
      <c r="AK210" s="26">
        <f t="shared" si="178"/>
        <v>82.108055889053688</v>
      </c>
      <c r="AL210" s="27">
        <f t="shared" si="179"/>
        <v>-5.6467906451988749E-3</v>
      </c>
      <c r="AM210" s="26">
        <f t="shared" si="180"/>
        <v>-2.0657809226833534</v>
      </c>
      <c r="AN210" s="26">
        <f t="shared" si="155"/>
        <v>-2.2627861846293549E-4</v>
      </c>
      <c r="AO210" s="26">
        <f t="shared" si="156"/>
        <v>-0.41357125935600597</v>
      </c>
      <c r="AP210" s="26">
        <f t="shared" si="162"/>
        <v>-9.6117541523945338</v>
      </c>
      <c r="AQ210" s="26">
        <f t="shared" si="163"/>
        <v>-10.369715748594839</v>
      </c>
      <c r="AR210" s="25">
        <f t="shared" si="157"/>
        <v>18.562359853877492</v>
      </c>
      <c r="AS210" s="25">
        <f t="shared" si="158"/>
        <v>-26.547178687726607</v>
      </c>
      <c r="AT210" s="56">
        <f t="shared" si="164"/>
        <v>8.0389530347597802</v>
      </c>
      <c r="AU210" s="57">
        <f t="shared" si="190"/>
        <v>-82.893635683881442</v>
      </c>
      <c r="AV210" s="26">
        <f t="shared" si="181"/>
        <v>5.725115735991531E-10</v>
      </c>
      <c r="AW210" s="26">
        <f t="shared" si="182"/>
        <v>6.5784356741541746E-4</v>
      </c>
      <c r="AX210" s="27">
        <f t="shared" si="183"/>
        <v>-5.7251157363688897E-10</v>
      </c>
      <c r="AY210" s="26">
        <f t="shared" si="184"/>
        <v>-6.5784356741541746E-4</v>
      </c>
      <c r="AZ210" s="28">
        <f t="shared" si="191"/>
        <v>-3.7735876147092553E-20</v>
      </c>
      <c r="BA210" s="29">
        <f t="shared" si="192"/>
        <v>0</v>
      </c>
      <c r="BB210" s="5">
        <f t="shared" si="165"/>
        <v>8.02765941808123</v>
      </c>
      <c r="BC210" s="5">
        <f t="shared" si="166"/>
        <v>-85.978536177989668</v>
      </c>
      <c r="BD210" s="5">
        <f t="shared" si="193"/>
        <v>94.021463822010332</v>
      </c>
      <c r="BE210" s="31"/>
      <c r="BF210" s="40">
        <f t="shared" si="194"/>
        <v>8</v>
      </c>
      <c r="BG210" s="40">
        <f t="shared" si="195"/>
        <v>-86</v>
      </c>
      <c r="BH210" s="40">
        <f t="shared" si="196"/>
        <v>94</v>
      </c>
      <c r="BL210" s="26">
        <f t="shared" si="159"/>
        <v>-3.6162814407472074E-5</v>
      </c>
      <c r="BM210" s="26">
        <f t="shared" si="160"/>
        <v>-0.16533366259478069</v>
      </c>
      <c r="BO210" s="238" t="str">
        <f t="shared" si="167"/>
        <v>11481.5362149688i</v>
      </c>
      <c r="BP210" s="238" t="str">
        <f t="shared" si="168"/>
        <v>0.997408479597116-0.0508680345248292i</v>
      </c>
      <c r="BQ210" s="238">
        <f t="shared" si="169"/>
        <v>-1.125745386414379E-2</v>
      </c>
      <c r="BR210" s="238">
        <f t="shared" si="170"/>
        <v>-2.9195668315134484</v>
      </c>
    </row>
    <row r="211" spans="22:70" x14ac:dyDescent="0.35">
      <c r="V211" s="24">
        <v>3.07</v>
      </c>
      <c r="W211" s="30">
        <f t="shared" si="185"/>
        <v>11748.975549395294</v>
      </c>
      <c r="X211" s="25">
        <f t="shared" si="161"/>
        <v>26.994438391274116</v>
      </c>
      <c r="Y211" s="26">
        <f t="shared" si="171"/>
        <v>-9.5293842444602674</v>
      </c>
      <c r="Z211" s="26">
        <f t="shared" si="172"/>
        <v>-70.498339964593399</v>
      </c>
      <c r="AA211" s="26">
        <f t="shared" si="173"/>
        <v>8.7915722165220877E-3</v>
      </c>
      <c r="AB211" s="26">
        <f t="shared" si="174"/>
        <v>-2.5774514004483087</v>
      </c>
      <c r="AC211" s="26">
        <f t="shared" si="186"/>
        <v>7.6681160123819928E-6</v>
      </c>
      <c r="AD211" s="26">
        <f t="shared" si="175"/>
        <v>7.6133316751825802E-2</v>
      </c>
      <c r="AE211" s="26">
        <f t="shared" si="187"/>
        <v>17.473853387146384</v>
      </c>
      <c r="AF211" s="26">
        <f t="shared" si="188"/>
        <v>-72.999658048289888</v>
      </c>
      <c r="AG211" s="26">
        <f t="shared" si="154"/>
        <v>64.334182199278899</v>
      </c>
      <c r="AH211" s="26">
        <f t="shared" si="176"/>
        <v>-91.386318692168942</v>
      </c>
      <c r="AI211" s="26">
        <f t="shared" si="177"/>
        <v>-89.998455433191893</v>
      </c>
      <c r="AJ211" s="26">
        <f t="shared" si="189"/>
        <v>17.44256880032329</v>
      </c>
      <c r="AK211" s="26">
        <f t="shared" si="178"/>
        <v>82.285510491373429</v>
      </c>
      <c r="AL211" s="27">
        <f t="shared" si="179"/>
        <v>-5.912734610829958E-3</v>
      </c>
      <c r="AM211" s="26">
        <f t="shared" si="180"/>
        <v>-2.1138559857419663</v>
      </c>
      <c r="AN211" s="26">
        <f t="shared" si="155"/>
        <v>-2.3694251030365992E-4</v>
      </c>
      <c r="AO211" s="26">
        <f t="shared" si="156"/>
        <v>-0.42320422511925776</v>
      </c>
      <c r="AP211" s="26">
        <f t="shared" si="162"/>
        <v>-9.6157173696878857</v>
      </c>
      <c r="AQ211" s="26">
        <f t="shared" si="163"/>
        <v>-10.250005152679689</v>
      </c>
      <c r="AR211" s="25">
        <f t="shared" si="157"/>
        <v>18.562359853877492</v>
      </c>
      <c r="AS211" s="25">
        <f t="shared" si="158"/>
        <v>-26.547178687726607</v>
      </c>
      <c r="AT211" s="56">
        <f t="shared" si="164"/>
        <v>7.8581360174584987</v>
      </c>
      <c r="AU211" s="57">
        <f t="shared" si="190"/>
        <v>-83.249663200969579</v>
      </c>
      <c r="AV211" s="26">
        <f t="shared" si="181"/>
        <v>5.994934561114937E-10</v>
      </c>
      <c r="AW211" s="26">
        <f t="shared" si="182"/>
        <v>6.7316671255177366E-4</v>
      </c>
      <c r="AX211" s="27">
        <f t="shared" si="183"/>
        <v>-5.9949345615287031E-10</v>
      </c>
      <c r="AY211" s="26">
        <f t="shared" si="184"/>
        <v>-6.7316671255177366E-4</v>
      </c>
      <c r="AZ211" s="28">
        <f t="shared" si="191"/>
        <v>-4.1376608215668136E-20</v>
      </c>
      <c r="BA211" s="29">
        <f t="shared" si="192"/>
        <v>0</v>
      </c>
      <c r="BB211" s="5">
        <f t="shared" si="165"/>
        <v>7.8463108683783931</v>
      </c>
      <c r="BC211" s="5">
        <f t="shared" si="166"/>
        <v>-86.406298833124495</v>
      </c>
      <c r="BD211" s="5">
        <f t="shared" si="193"/>
        <v>93.593701166875505</v>
      </c>
      <c r="BE211" s="41"/>
      <c r="BF211" s="40">
        <f t="shared" si="194"/>
        <v>8</v>
      </c>
      <c r="BG211" s="40">
        <f t="shared" si="195"/>
        <v>-86</v>
      </c>
      <c r="BH211" s="40">
        <f t="shared" si="196"/>
        <v>94</v>
      </c>
      <c r="BL211" s="26">
        <f t="shared" si="159"/>
        <v>-3.7867107913656589E-5</v>
      </c>
      <c r="BM211" s="26">
        <f t="shared" si="160"/>
        <v>-0.16918475619037313</v>
      </c>
      <c r="BO211" s="238" t="str">
        <f t="shared" si="167"/>
        <v>11748.9755493953i</v>
      </c>
      <c r="BP211" s="238" t="str">
        <f t="shared" si="168"/>
        <v>0.997286676041653-0.0520465533272592i</v>
      </c>
      <c r="BQ211" s="238">
        <f t="shared" si="169"/>
        <v>-1.1787281972192473E-2</v>
      </c>
      <c r="BR211" s="238">
        <f t="shared" si="170"/>
        <v>-2.9874508759645382</v>
      </c>
    </row>
    <row r="212" spans="22:70" x14ac:dyDescent="0.35">
      <c r="V212" s="24">
        <v>3.08</v>
      </c>
      <c r="W212" s="32">
        <f t="shared" si="185"/>
        <v>12022.644346174138</v>
      </c>
      <c r="X212" s="25">
        <f t="shared" si="161"/>
        <v>26.994438391274116</v>
      </c>
      <c r="Y212" s="26">
        <f t="shared" si="171"/>
        <v>-9.7075458145673696</v>
      </c>
      <c r="Z212" s="26">
        <f t="shared" si="172"/>
        <v>-70.909789382979056</v>
      </c>
      <c r="AA212" s="26">
        <f t="shared" si="173"/>
        <v>9.2054674343806774E-3</v>
      </c>
      <c r="AB212" s="26">
        <f t="shared" si="174"/>
        <v>-2.6374041474616874</v>
      </c>
      <c r="AC212" s="26">
        <f t="shared" si="186"/>
        <v>8.0295028523637597E-6</v>
      </c>
      <c r="AD212" s="26">
        <f t="shared" si="175"/>
        <v>7.7906687350299791E-2</v>
      </c>
      <c r="AE212" s="26">
        <f t="shared" si="187"/>
        <v>17.29610607364398</v>
      </c>
      <c r="AF212" s="26">
        <f t="shared" si="188"/>
        <v>-73.469286843090458</v>
      </c>
      <c r="AG212" s="26">
        <f t="shared" si="154"/>
        <v>64.334182199278899</v>
      </c>
      <c r="AH212" s="26">
        <f t="shared" si="176"/>
        <v>-91.586318692026907</v>
      </c>
      <c r="AI212" s="26">
        <f t="shared" si="177"/>
        <v>-89.998490591824847</v>
      </c>
      <c r="AJ212" s="26">
        <f t="shared" si="189"/>
        <v>17.639045191734656</v>
      </c>
      <c r="AK212" s="26">
        <f t="shared" si="178"/>
        <v>82.459069734721083</v>
      </c>
      <c r="AL212" s="27">
        <f t="shared" si="179"/>
        <v>-6.1911946758773624E-3</v>
      </c>
      <c r="AM212" s="26">
        <f t="shared" si="180"/>
        <v>-2.1630477778623662</v>
      </c>
      <c r="AN212" s="26">
        <f t="shared" si="155"/>
        <v>-2.4810894781719732E-4</v>
      </c>
      <c r="AO212" s="26">
        <f t="shared" si="156"/>
        <v>-0.43306154670733132</v>
      </c>
      <c r="AP212" s="26">
        <f t="shared" si="162"/>
        <v>-9.6195306046370455</v>
      </c>
      <c r="AQ212" s="26">
        <f t="shared" si="163"/>
        <v>-10.135530181673463</v>
      </c>
      <c r="AR212" s="25">
        <f t="shared" si="157"/>
        <v>18.562359853877492</v>
      </c>
      <c r="AS212" s="25">
        <f t="shared" si="158"/>
        <v>-26.547178687726607</v>
      </c>
      <c r="AT212" s="56">
        <f t="shared" si="164"/>
        <v>7.6765754690069343</v>
      </c>
      <c r="AU212" s="57">
        <f t="shared" si="190"/>
        <v>-83.604817024763918</v>
      </c>
      <c r="AV212" s="26">
        <f t="shared" si="181"/>
        <v>6.2774632222457609E-10</v>
      </c>
      <c r="AW212" s="26">
        <f t="shared" si="182"/>
        <v>6.8884677958940964E-4</v>
      </c>
      <c r="AX212" s="27">
        <f t="shared" si="183"/>
        <v>-6.2774632226994446E-10</v>
      </c>
      <c r="AY212" s="26">
        <f t="shared" si="184"/>
        <v>-6.8884677958940964E-4</v>
      </c>
      <c r="AZ212" s="28">
        <f t="shared" si="191"/>
        <v>-4.5368375056695909E-20</v>
      </c>
      <c r="BA212" s="29">
        <f t="shared" si="192"/>
        <v>0</v>
      </c>
      <c r="BB212" s="5">
        <f t="shared" si="165"/>
        <v>7.6641938064456507</v>
      </c>
      <c r="BC212" s="5">
        <f t="shared" si="166"/>
        <v>-86.834850056218912</v>
      </c>
      <c r="BD212" s="5">
        <f t="shared" si="193"/>
        <v>93.165149943781088</v>
      </c>
      <c r="BE212" s="31"/>
      <c r="BF212" s="40">
        <f t="shared" si="194"/>
        <v>8</v>
      </c>
      <c r="BG212" s="40">
        <f t="shared" si="195"/>
        <v>-87</v>
      </c>
      <c r="BH212" s="40">
        <f t="shared" si="196"/>
        <v>93</v>
      </c>
      <c r="BL212" s="26">
        <f t="shared" si="159"/>
        <v>-3.9651721583007576E-5</v>
      </c>
      <c r="BM212" s="26">
        <f t="shared" si="160"/>
        <v>-0.17312555169657987</v>
      </c>
      <c r="BO212" s="238" t="str">
        <f t="shared" si="167"/>
        <v>12022.6443461741i</v>
      </c>
      <c r="BP212" s="238" t="str">
        <f t="shared" si="168"/>
        <v>0.997159163908823-0.0532520709152109i</v>
      </c>
      <c r="BQ212" s="238">
        <f t="shared" si="169"/>
        <v>-1.2342010839700749E-2</v>
      </c>
      <c r="BR212" s="238">
        <f t="shared" si="170"/>
        <v>-3.0569074797584035</v>
      </c>
    </row>
    <row r="213" spans="22:70" x14ac:dyDescent="0.35">
      <c r="V213" s="24">
        <v>3.09</v>
      </c>
      <c r="W213" s="30">
        <f t="shared" si="185"/>
        <v>12302.687708123824</v>
      </c>
      <c r="X213" s="25">
        <f t="shared" si="161"/>
        <v>26.994438391274116</v>
      </c>
      <c r="Y213" s="26">
        <f t="shared" si="171"/>
        <v>-9.8865872615211376</v>
      </c>
      <c r="Z213" s="26">
        <f t="shared" si="172"/>
        <v>-71.313858975056277</v>
      </c>
      <c r="AA213" s="26">
        <f t="shared" si="173"/>
        <v>9.6388266593293841E-3</v>
      </c>
      <c r="AB213" s="26">
        <f t="shared" si="174"/>
        <v>-2.6987473899306504</v>
      </c>
      <c r="AC213" s="26">
        <f t="shared" si="186"/>
        <v>8.4079212981832263E-6</v>
      </c>
      <c r="AD213" s="26">
        <f t="shared" si="175"/>
        <v>7.9721364901886582E-2</v>
      </c>
      <c r="AE213" s="26">
        <f t="shared" si="187"/>
        <v>17.11749836433361</v>
      </c>
      <c r="AF213" s="26">
        <f t="shared" si="188"/>
        <v>-73.932885000085037</v>
      </c>
      <c r="AG213" s="26">
        <f t="shared" si="154"/>
        <v>64.334182199278899</v>
      </c>
      <c r="AH213" s="26">
        <f t="shared" si="176"/>
        <v>-91.786318691891253</v>
      </c>
      <c r="AI213" s="26">
        <f t="shared" si="177"/>
        <v>-89.998524950149616</v>
      </c>
      <c r="AJ213" s="26">
        <f t="shared" si="189"/>
        <v>17.83567750081523</v>
      </c>
      <c r="AK213" s="26">
        <f t="shared" si="178"/>
        <v>82.628812895226531</v>
      </c>
      <c r="AL213" s="27">
        <f t="shared" si="179"/>
        <v>-6.4827590245040709E-3</v>
      </c>
      <c r="AM213" s="26">
        <f t="shared" si="180"/>
        <v>-2.2133820909350228</v>
      </c>
      <c r="AN213" s="26">
        <f t="shared" si="155"/>
        <v>-2.5980161254599991E-4</v>
      </c>
      <c r="AO213" s="26">
        <f t="shared" si="156"/>
        <v>-0.44314844826715694</v>
      </c>
      <c r="AP213" s="26">
        <f t="shared" si="162"/>
        <v>-9.6232015524341747</v>
      </c>
      <c r="AQ213" s="26">
        <f t="shared" si="163"/>
        <v>-10.026242594125264</v>
      </c>
      <c r="AR213" s="25">
        <f t="shared" si="157"/>
        <v>18.562359853877492</v>
      </c>
      <c r="AS213" s="25">
        <f t="shared" si="158"/>
        <v>-26.547178687726607</v>
      </c>
      <c r="AT213" s="56">
        <f t="shared" si="164"/>
        <v>7.4942968118994351</v>
      </c>
      <c r="AU213" s="57">
        <f t="shared" si="190"/>
        <v>-83.959127594210301</v>
      </c>
      <c r="AV213" s="26">
        <f t="shared" si="181"/>
        <v>6.5733188889624223E-10</v>
      </c>
      <c r="AW213" s="26">
        <f t="shared" si="182"/>
        <v>7.0489208230740746E-4</v>
      </c>
      <c r="AX213" s="27">
        <f t="shared" si="183"/>
        <v>-6.5733188894598784E-10</v>
      </c>
      <c r="AY213" s="26">
        <f t="shared" si="184"/>
        <v>-7.0489208230740746E-4</v>
      </c>
      <c r="AZ213" s="28">
        <f t="shared" si="191"/>
        <v>-4.9745608063173393E-20</v>
      </c>
      <c r="BA213" s="29">
        <f t="shared" si="192"/>
        <v>0</v>
      </c>
      <c r="BB213" s="5">
        <f t="shared" si="165"/>
        <v>7.4813324841190534</v>
      </c>
      <c r="BC213" s="5">
        <f t="shared" si="166"/>
        <v>-87.264258387931989</v>
      </c>
      <c r="BD213" s="5">
        <f t="shared" si="193"/>
        <v>92.735741612068011</v>
      </c>
      <c r="BE213" s="41"/>
      <c r="BF213" s="40">
        <f t="shared" si="194"/>
        <v>7</v>
      </c>
      <c r="BG213" s="40">
        <f t="shared" si="195"/>
        <v>-87</v>
      </c>
      <c r="BH213" s="40">
        <f t="shared" si="196"/>
        <v>93</v>
      </c>
      <c r="BL213" s="26">
        <f t="shared" si="159"/>
        <v>-4.1520440716264863E-5</v>
      </c>
      <c r="BM213" s="26">
        <f t="shared" si="160"/>
        <v>-0.177158138426114</v>
      </c>
      <c r="BO213" s="238" t="str">
        <f t="shared" si="167"/>
        <v>12302.6877081238i</v>
      </c>
      <c r="BP213" s="238" t="str">
        <f t="shared" si="168"/>
        <v>0.997025677220852-0.0544851840192911i</v>
      </c>
      <c r="BQ213" s="238">
        <f t="shared" si="169"/>
        <v>-1.2922807339665429E-2</v>
      </c>
      <c r="BR213" s="238">
        <f t="shared" si="170"/>
        <v>-3.1279726552955722</v>
      </c>
    </row>
    <row r="214" spans="22:70" x14ac:dyDescent="0.35">
      <c r="V214" s="24">
        <v>3.1</v>
      </c>
      <c r="W214" s="32">
        <f t="shared" si="185"/>
        <v>12589.25411794168</v>
      </c>
      <c r="X214" s="25">
        <f t="shared" si="161"/>
        <v>26.994438391274116</v>
      </c>
      <c r="Y214" s="26">
        <f t="shared" si="171"/>
        <v>-10.066477136826613</v>
      </c>
      <c r="Z214" s="26">
        <f t="shared" si="172"/>
        <v>-71.710602158471545</v>
      </c>
      <c r="AA214" s="26">
        <f t="shared" si="173"/>
        <v>1.0092563132542835E-2</v>
      </c>
      <c r="AB214" s="26">
        <f t="shared" si="174"/>
        <v>-2.7615130900053977</v>
      </c>
      <c r="AC214" s="26">
        <f t="shared" si="186"/>
        <v>8.8041740182681443E-6</v>
      </c>
      <c r="AD214" s="26">
        <f t="shared" si="175"/>
        <v>8.1578311558073088E-2</v>
      </c>
      <c r="AE214" s="26">
        <f t="shared" si="187"/>
        <v>16.938062621754064</v>
      </c>
      <c r="AF214" s="26">
        <f t="shared" si="188"/>
        <v>-74.390536936918863</v>
      </c>
      <c r="AG214" s="26">
        <f t="shared" si="154"/>
        <v>64.334182199278899</v>
      </c>
      <c r="AH214" s="26">
        <f t="shared" si="176"/>
        <v>-91.986318691761696</v>
      </c>
      <c r="AI214" s="26">
        <f t="shared" si="177"/>
        <v>-89.99855852638342</v>
      </c>
      <c r="AJ214" s="26">
        <f t="shared" si="189"/>
        <v>18.032458941335829</v>
      </c>
      <c r="AK214" s="26">
        <f t="shared" si="178"/>
        <v>82.794818048137316</v>
      </c>
      <c r="AL214" s="27">
        <f t="shared" si="179"/>
        <v>-6.7880433992824254E-3</v>
      </c>
      <c r="AM214" s="26">
        <f t="shared" si="180"/>
        <v>-2.2648853019330248</v>
      </c>
      <c r="AN214" s="26">
        <f t="shared" si="155"/>
        <v>-2.7204530184593231E-4</v>
      </c>
      <c r="AO214" s="26">
        <f t="shared" si="156"/>
        <v>-0.4534702755049963</v>
      </c>
      <c r="AP214" s="26">
        <f t="shared" si="162"/>
        <v>-9.6267376398480966</v>
      </c>
      <c r="AQ214" s="26">
        <f t="shared" si="163"/>
        <v>-9.9220960556841238</v>
      </c>
      <c r="AR214" s="25">
        <f t="shared" si="157"/>
        <v>18.562359853877492</v>
      </c>
      <c r="AS214" s="25">
        <f t="shared" si="158"/>
        <v>-26.547178687726607</v>
      </c>
      <c r="AT214" s="56">
        <f t="shared" si="164"/>
        <v>7.3113249819059671</v>
      </c>
      <c r="AU214" s="57">
        <f t="shared" si="190"/>
        <v>-84.312632992602985</v>
      </c>
      <c r="AV214" s="26">
        <f t="shared" si="181"/>
        <v>6.8830994442940041E-10</v>
      </c>
      <c r="AW214" s="26">
        <f t="shared" si="182"/>
        <v>7.2131112813764349E-4</v>
      </c>
      <c r="AX214" s="27">
        <f t="shared" si="183"/>
        <v>-6.8830994448394532E-10</v>
      </c>
      <c r="AY214" s="26">
        <f t="shared" si="184"/>
        <v>-7.2131112813764349E-4</v>
      </c>
      <c r="AZ214" s="28">
        <f t="shared" si="191"/>
        <v>-5.454490997720606E-20</v>
      </c>
      <c r="BA214" s="29">
        <f t="shared" si="192"/>
        <v>0</v>
      </c>
      <c r="BB214" s="5">
        <f t="shared" si="165"/>
        <v>7.2977506119788522</v>
      </c>
      <c r="BC214" s="5">
        <f t="shared" si="166"/>
        <v>-87.694600856911933</v>
      </c>
      <c r="BD214" s="5">
        <f t="shared" si="193"/>
        <v>92.305399143088067</v>
      </c>
      <c r="BE214" s="31"/>
      <c r="BF214" s="40">
        <f t="shared" si="194"/>
        <v>7</v>
      </c>
      <c r="BG214" s="40">
        <f t="shared" si="195"/>
        <v>-88</v>
      </c>
      <c r="BH214" s="40">
        <f t="shared" si="196"/>
        <v>92</v>
      </c>
      <c r="BL214" s="26">
        <f t="shared" si="159"/>
        <v>-4.3477229005842295E-5</v>
      </c>
      <c r="BM214" s="26">
        <f t="shared" si="160"/>
        <v>-0.18128465434993835</v>
      </c>
      <c r="BO214" s="238" t="str">
        <f t="shared" si="167"/>
        <v>12589.2541179417i</v>
      </c>
      <c r="BP214" s="238" t="str">
        <f t="shared" si="168"/>
        <v>0.996885937757986-0.0557465009953451i</v>
      </c>
      <c r="BQ214" s="238">
        <f t="shared" si="169"/>
        <v>-1.3530892698109045E-2</v>
      </c>
      <c r="BR214" s="238">
        <f t="shared" si="170"/>
        <v>-3.2006832099590157</v>
      </c>
    </row>
    <row r="215" spans="22:70" x14ac:dyDescent="0.35">
      <c r="V215" s="24">
        <v>3.11</v>
      </c>
      <c r="W215" s="30">
        <f t="shared" si="185"/>
        <v>12882.495516931347</v>
      </c>
      <c r="X215" s="25">
        <f t="shared" si="161"/>
        <v>26.994438391274116</v>
      </c>
      <c r="Y215" s="26">
        <f t="shared" si="171"/>
        <v>-10.247184796359338</v>
      </c>
      <c r="Z215" s="26">
        <f t="shared" si="172"/>
        <v>-72.100077055337223</v>
      </c>
      <c r="AA215" s="26">
        <f t="shared" si="173"/>
        <v>1.0567632743698669E-2</v>
      </c>
      <c r="AB215" s="26">
        <f t="shared" si="174"/>
        <v>-2.8257339239723143</v>
      </c>
      <c r="AC215" s="26">
        <f t="shared" si="186"/>
        <v>9.2191015171054885E-6</v>
      </c>
      <c r="AD215" s="26">
        <f t="shared" si="175"/>
        <v>8.3478511880942782E-2</v>
      </c>
      <c r="AE215" s="26">
        <f t="shared" si="187"/>
        <v>16.757830446759993</v>
      </c>
      <c r="AF215" s="26">
        <f t="shared" si="188"/>
        <v>-74.842332467428591</v>
      </c>
      <c r="AG215" s="26">
        <f t="shared" si="154"/>
        <v>64.334182199278899</v>
      </c>
      <c r="AH215" s="26">
        <f t="shared" si="176"/>
        <v>-92.186318691637979</v>
      </c>
      <c r="AI215" s="26">
        <f t="shared" si="177"/>
        <v>-89.99859133832885</v>
      </c>
      <c r="AJ215" s="26">
        <f t="shared" si="189"/>
        <v>18.229383012633534</v>
      </c>
      <c r="AK215" s="26">
        <f t="shared" si="178"/>
        <v>82.957162057326357</v>
      </c>
      <c r="AL215" s="27">
        <f t="shared" si="179"/>
        <v>-7.1076923844091248E-3</v>
      </c>
      <c r="AM215" s="26">
        <f t="shared" si="180"/>
        <v>-2.3175843854247034</v>
      </c>
      <c r="AN215" s="26">
        <f t="shared" si="155"/>
        <v>-2.8486598144842159E-4</v>
      </c>
      <c r="AO215" s="26">
        <f t="shared" si="156"/>
        <v>-0.46403249850886263</v>
      </c>
      <c r="AP215" s="26">
        <f t="shared" si="162"/>
        <v>-9.6301460380914037</v>
      </c>
      <c r="AQ215" s="26">
        <f t="shared" si="163"/>
        <v>-9.8230461649360592</v>
      </c>
      <c r="AR215" s="25">
        <f t="shared" si="157"/>
        <v>18.562359853877492</v>
      </c>
      <c r="AS215" s="25">
        <f t="shared" si="158"/>
        <v>-26.547178687726607</v>
      </c>
      <c r="AT215" s="56">
        <f t="shared" si="164"/>
        <v>7.1276844086685891</v>
      </c>
      <c r="AU215" s="57">
        <f t="shared" si="190"/>
        <v>-84.66537863236465</v>
      </c>
      <c r="AV215" s="26">
        <f t="shared" si="181"/>
        <v>7.207499204016217E-10</v>
      </c>
      <c r="AW215" s="26">
        <f t="shared" si="182"/>
        <v>7.3811262267553784E-4</v>
      </c>
      <c r="AX215" s="27">
        <f t="shared" si="183"/>
        <v>-7.2074992046142913E-10</v>
      </c>
      <c r="AY215" s="26">
        <f t="shared" si="184"/>
        <v>-7.3811262267553784E-4</v>
      </c>
      <c r="AZ215" s="28">
        <f t="shared" si="191"/>
        <v>-5.9807433034268422E-20</v>
      </c>
      <c r="BA215" s="29">
        <f t="shared" si="192"/>
        <v>0</v>
      </c>
      <c r="BB215" s="5">
        <f t="shared" si="165"/>
        <v>7.1134713374373542</v>
      </c>
      <c r="BC215" s="5">
        <f t="shared" si="166"/>
        <v>-88.125962681124932</v>
      </c>
      <c r="BD215" s="5">
        <f t="shared" si="193"/>
        <v>91.874037318875068</v>
      </c>
      <c r="BE215" s="41"/>
      <c r="BF215" s="40">
        <f t="shared" si="194"/>
        <v>7</v>
      </c>
      <c r="BG215" s="40">
        <f t="shared" si="195"/>
        <v>-88</v>
      </c>
      <c r="BH215" s="40">
        <f t="shared" si="196"/>
        <v>92</v>
      </c>
      <c r="BL215" s="26">
        <f t="shared" si="159"/>
        <v>-4.5526236942499466E-5</v>
      </c>
      <c r="BM215" s="26">
        <f t="shared" si="160"/>
        <v>-0.1855072872300822</v>
      </c>
      <c r="BO215" s="238" t="str">
        <f t="shared" si="167"/>
        <v>12882.4955169313i</v>
      </c>
      <c r="BP215" s="238" t="str">
        <f t="shared" si="168"/>
        <v>0.996739654509543-0.0570366419356165i</v>
      </c>
      <c r="BQ215" s="238">
        <f t="shared" si="169"/>
        <v>-1.4167544994292763E-2</v>
      </c>
      <c r="BR215" s="238">
        <f t="shared" si="170"/>
        <v>-3.275076761530197</v>
      </c>
    </row>
    <row r="216" spans="22:70" x14ac:dyDescent="0.35">
      <c r="V216" s="24">
        <v>3.12</v>
      </c>
      <c r="W216" s="32">
        <f t="shared" si="185"/>
        <v>13182.567385564089</v>
      </c>
      <c r="X216" s="25">
        <f t="shared" si="161"/>
        <v>26.994438391274116</v>
      </c>
      <c r="Y216" s="26">
        <f t="shared" si="171"/>
        <v>-10.428680405946455</v>
      </c>
      <c r="Z216" s="26">
        <f t="shared" si="172"/>
        <v>-72.482346147281859</v>
      </c>
      <c r="AA216" s="26">
        <f t="shared" si="173"/>
        <v>1.1065036003401561E-2</v>
      </c>
      <c r="AB216" s="26">
        <f t="shared" si="174"/>
        <v>-2.8914432967360995</v>
      </c>
      <c r="AC216" s="26">
        <f t="shared" si="186"/>
        <v>9.6535839037897336E-6</v>
      </c>
      <c r="AD216" s="26">
        <f t="shared" si="175"/>
        <v>8.5422973365129176E-2</v>
      </c>
      <c r="AE216" s="26">
        <f t="shared" si="187"/>
        <v>16.576832674914964</v>
      </c>
      <c r="AF216" s="26">
        <f t="shared" si="188"/>
        <v>-75.288366470652832</v>
      </c>
      <c r="AG216" s="26">
        <f t="shared" si="154"/>
        <v>64.334182199278899</v>
      </c>
      <c r="AH216" s="26">
        <f t="shared" si="176"/>
        <v>-92.386318691519847</v>
      </c>
      <c r="AI216" s="26">
        <f t="shared" si="177"/>
        <v>-89.998623403383192</v>
      </c>
      <c r="AJ216" s="26">
        <f t="shared" si="189"/>
        <v>18.42644348844615</v>
      </c>
      <c r="AK216" s="26">
        <f t="shared" si="178"/>
        <v>83.115920567305338</v>
      </c>
      <c r="AL216" s="27">
        <f t="shared" si="179"/>
        <v>-7.4423807479319587E-3</v>
      </c>
      <c r="AM216" s="26">
        <f t="shared" si="180"/>
        <v>-2.3715069262986983</v>
      </c>
      <c r="AN216" s="26">
        <f t="shared" si="155"/>
        <v>-2.9829084050041156E-4</v>
      </c>
      <c r="AO216" s="26">
        <f t="shared" si="156"/>
        <v>-0.47484071463603883</v>
      </c>
      <c r="AP216" s="26">
        <f t="shared" si="162"/>
        <v>-9.6334336753832304</v>
      </c>
      <c r="AQ216" s="26">
        <f t="shared" si="163"/>
        <v>-9.7290504770125921</v>
      </c>
      <c r="AR216" s="25">
        <f t="shared" si="157"/>
        <v>18.562359853877492</v>
      </c>
      <c r="AS216" s="25">
        <f t="shared" si="158"/>
        <v>-26.547178687726607</v>
      </c>
      <c r="AT216" s="56">
        <f t="shared" si="164"/>
        <v>6.943398999531734</v>
      </c>
      <c r="AU216" s="57">
        <f t="shared" si="190"/>
        <v>-85.017416947665424</v>
      </c>
      <c r="AV216" s="26">
        <f t="shared" si="181"/>
        <v>7.5471739108060963E-10</v>
      </c>
      <c r="AW216" s="26">
        <f t="shared" si="182"/>
        <v>7.5530547429587781E-4</v>
      </c>
      <c r="AX216" s="27">
        <f t="shared" si="183"/>
        <v>-7.5471739114618707E-10</v>
      </c>
      <c r="AY216" s="26">
        <f t="shared" si="184"/>
        <v>-7.5530547429587781E-4</v>
      </c>
      <c r="AZ216" s="28">
        <f t="shared" si="191"/>
        <v>-6.5577431397132066E-20</v>
      </c>
      <c r="BA216" s="29">
        <f t="shared" si="192"/>
        <v>0</v>
      </c>
      <c r="BB216" s="5">
        <f t="shared" si="165"/>
        <v>6.9285172259481618</v>
      </c>
      <c r="BC216" s="5">
        <f t="shared" si="166"/>
        <v>-88.558436977191107</v>
      </c>
      <c r="BD216" s="5">
        <f t="shared" si="193"/>
        <v>91.441563022808893</v>
      </c>
      <c r="BE216" s="31"/>
      <c r="BF216" s="40">
        <f t="shared" si="194"/>
        <v>7</v>
      </c>
      <c r="BG216" s="40">
        <f t="shared" si="195"/>
        <v>-89</v>
      </c>
      <c r="BH216" s="40">
        <f t="shared" si="196"/>
        <v>91</v>
      </c>
      <c r="BL216" s="26">
        <f t="shared" si="159"/>
        <v>-4.7671810612626791E-5</v>
      </c>
      <c r="BM216" s="26">
        <f t="shared" si="160"/>
        <v>-0.18982827577880404</v>
      </c>
      <c r="BO216" s="238" t="str">
        <f t="shared" si="167"/>
        <v>13182.5673855641i</v>
      </c>
      <c r="BP216" s="238" t="str">
        <f t="shared" si="168"/>
        <v>0.996586523101745-0.0583562387714505i</v>
      </c>
      <c r="BQ216" s="238">
        <f t="shared" si="169"/>
        <v>-1.4834101772959015E-2</v>
      </c>
      <c r="BR216" s="238">
        <f t="shared" si="170"/>
        <v>-3.3511917537468707</v>
      </c>
    </row>
    <row r="217" spans="22:70" x14ac:dyDescent="0.35">
      <c r="V217" s="24">
        <v>3.13</v>
      </c>
      <c r="W217" s="30">
        <f t="shared" si="185"/>
        <v>13489.628825916541</v>
      </c>
      <c r="X217" s="25">
        <f t="shared" si="161"/>
        <v>26.994438391274116</v>
      </c>
      <c r="Y217" s="26">
        <f t="shared" si="171"/>
        <v>-10.610934944307653</v>
      </c>
      <c r="Z217" s="26">
        <f t="shared" si="172"/>
        <v>-72.857475941041486</v>
      </c>
      <c r="AA217" s="26">
        <f t="shared" si="173"/>
        <v>1.1585820104970779E-2</v>
      </c>
      <c r="AB217" s="26">
        <f t="shared" si="174"/>
        <v>-2.9586753564875727</v>
      </c>
      <c r="AC217" s="26">
        <f t="shared" si="186"/>
        <v>1.0108542766644433E-5</v>
      </c>
      <c r="AD217" s="26">
        <f t="shared" si="175"/>
        <v>8.7412726971922608E-2</v>
      </c>
      <c r="AE217" s="26">
        <f t="shared" si="187"/>
        <v>16.395099375614201</v>
      </c>
      <c r="AF217" s="26">
        <f t="shared" si="188"/>
        <v>-75.728738570557141</v>
      </c>
      <c r="AG217" s="26">
        <f t="shared" si="154"/>
        <v>64.334182199278899</v>
      </c>
      <c r="AH217" s="26">
        <f t="shared" si="176"/>
        <v>-92.586318691406987</v>
      </c>
      <c r="AI217" s="26">
        <f t="shared" si="177"/>
        <v>-89.998654738547813</v>
      </c>
      <c r="AJ217" s="26">
        <f t="shared" si="189"/>
        <v>18.623634406108408</v>
      </c>
      <c r="AK217" s="26">
        <f t="shared" si="178"/>
        <v>83.271167997561918</v>
      </c>
      <c r="AL217" s="27">
        <f t="shared" si="179"/>
        <v>-7.7928148455656595E-3</v>
      </c>
      <c r="AM217" s="26">
        <f t="shared" si="180"/>
        <v>-2.4266811327008249</v>
      </c>
      <c r="AN217" s="26">
        <f t="shared" si="155"/>
        <v>-3.123483491913186E-4</v>
      </c>
      <c r="AO217" s="26">
        <f t="shared" si="156"/>
        <v>-0.48590065146715755</v>
      </c>
      <c r="AP217" s="26">
        <f t="shared" si="162"/>
        <v>-9.6366072492144355</v>
      </c>
      <c r="AQ217" s="26">
        <f t="shared" si="163"/>
        <v>-9.6400685251538789</v>
      </c>
      <c r="AR217" s="25">
        <f t="shared" si="157"/>
        <v>18.562359853877492</v>
      </c>
      <c r="AS217" s="25">
        <f t="shared" si="158"/>
        <v>-26.547178687726607</v>
      </c>
      <c r="AT217" s="56">
        <f t="shared" si="164"/>
        <v>6.7584921263997657</v>
      </c>
      <c r="AU217" s="57">
        <f t="shared" si="190"/>
        <v>-85.36880709571102</v>
      </c>
      <c r="AV217" s="26">
        <f t="shared" si="181"/>
        <v>7.9028564535379777E-10</v>
      </c>
      <c r="AW217" s="26">
        <f t="shared" si="182"/>
        <v>7.7289879887615224E-4</v>
      </c>
      <c r="AX217" s="27">
        <f t="shared" si="183"/>
        <v>-7.9028564542570199E-10</v>
      </c>
      <c r="AY217" s="26">
        <f t="shared" si="184"/>
        <v>-7.7289879887615224E-4</v>
      </c>
      <c r="AZ217" s="28">
        <f t="shared" si="191"/>
        <v>-7.1904225709820468E-20</v>
      </c>
      <c r="BA217" s="29">
        <f t="shared" si="192"/>
        <v>0</v>
      </c>
      <c r="BB217" s="5">
        <f t="shared" si="165"/>
        <v>6.7429102451255529</v>
      </c>
      <c r="BC217" s="5">
        <f t="shared" si="166"/>
        <v>-88.992124478545975</v>
      </c>
      <c r="BD217" s="5">
        <f t="shared" si="193"/>
        <v>91.007875521454025</v>
      </c>
      <c r="BE217" s="41"/>
      <c r="BF217" s="40">
        <f t="shared" si="194"/>
        <v>7</v>
      </c>
      <c r="BG217" s="40">
        <f t="shared" si="195"/>
        <v>-89</v>
      </c>
      <c r="BH217" s="40">
        <f t="shared" si="196"/>
        <v>91</v>
      </c>
      <c r="BL217" s="26">
        <f t="shared" si="159"/>
        <v>-4.9918500917972512E-5</v>
      </c>
      <c r="BM217" s="26">
        <f t="shared" si="160"/>
        <v>-0.19424991084470913</v>
      </c>
      <c r="BO217" s="238" t="str">
        <f t="shared" si="167"/>
        <v>13489.6288259165i</v>
      </c>
      <c r="BP217" s="238" t="str">
        <f t="shared" si="168"/>
        <v>0.99642622520149-0.0597059353665866i</v>
      </c>
      <c r="BQ217" s="238">
        <f t="shared" si="169"/>
        <v>-1.5531962773295254E-2</v>
      </c>
      <c r="BR217" s="238">
        <f t="shared" si="170"/>
        <v>-3.4290674719902485</v>
      </c>
    </row>
    <row r="218" spans="22:70" x14ac:dyDescent="0.35">
      <c r="V218" s="24">
        <v>3.14</v>
      </c>
      <c r="W218" s="32">
        <f t="shared" si="185"/>
        <v>13803.842646028863</v>
      </c>
      <c r="X218" s="25">
        <f t="shared" si="161"/>
        <v>26.994438391274116</v>
      </c>
      <c r="Y218" s="26">
        <f t="shared" si="171"/>
        <v>-10.793920203556448</v>
      </c>
      <c r="Z218" s="26">
        <f t="shared" si="172"/>
        <v>-73.225536645124762</v>
      </c>
      <c r="AA218" s="26">
        <f t="shared" si="173"/>
        <v>1.2131081079454761E-2</v>
      </c>
      <c r="AB218" s="26">
        <f t="shared" si="174"/>
        <v>-3.0274650095509839</v>
      </c>
      <c r="AC218" s="26">
        <f t="shared" si="186"/>
        <v>1.0584943128844298E-5</v>
      </c>
      <c r="AD218" s="26">
        <f t="shared" si="175"/>
        <v>8.9448827675814774E-2</v>
      </c>
      <c r="AE218" s="26">
        <f t="shared" si="187"/>
        <v>16.212659853740256</v>
      </c>
      <c r="AF218" s="26">
        <f t="shared" si="188"/>
        <v>-76.163552826999933</v>
      </c>
      <c r="AG218" s="26">
        <f t="shared" si="154"/>
        <v>64.334182199278899</v>
      </c>
      <c r="AH218" s="26">
        <f t="shared" si="176"/>
        <v>-92.786318691299243</v>
      </c>
      <c r="AI218" s="26">
        <f t="shared" si="177"/>
        <v>-89.99868536043698</v>
      </c>
      <c r="AJ218" s="26">
        <f t="shared" si="189"/>
        <v>18.82095005610508</v>
      </c>
      <c r="AK218" s="26">
        <f t="shared" si="178"/>
        <v>83.422977539048816</v>
      </c>
      <c r="AL218" s="27">
        <f t="shared" si="179"/>
        <v>-8.1597340888881452E-3</v>
      </c>
      <c r="AM218" s="26">
        <f t="shared" si="180"/>
        <v>-2.4831358491817759</v>
      </c>
      <c r="AN218" s="26">
        <f t="shared" si="155"/>
        <v>-3.2706831908488793E-4</v>
      </c>
      <c r="AO218" s="26">
        <f t="shared" si="156"/>
        <v>-0.49721816982835393</v>
      </c>
      <c r="AP218" s="26">
        <f t="shared" si="162"/>
        <v>-9.6396732383232369</v>
      </c>
      <c r="AQ218" s="26">
        <f t="shared" si="163"/>
        <v>-9.5560618403982946</v>
      </c>
      <c r="AR218" s="25">
        <f t="shared" si="157"/>
        <v>18.562359853877492</v>
      </c>
      <c r="AS218" s="25">
        <f t="shared" si="158"/>
        <v>-26.547178687726607</v>
      </c>
      <c r="AT218" s="56">
        <f t="shared" si="164"/>
        <v>6.5729866154170189</v>
      </c>
      <c r="AU218" s="57">
        <f t="shared" si="190"/>
        <v>-85.719614667398233</v>
      </c>
      <c r="AV218" s="26">
        <f t="shared" si="181"/>
        <v>8.2753182941848316E-10</v>
      </c>
      <c r="AW218" s="26">
        <f t="shared" si="182"/>
        <v>7.909019246299182E-4</v>
      </c>
      <c r="AX218" s="27">
        <f t="shared" si="183"/>
        <v>-8.2753182949732474E-10</v>
      </c>
      <c r="AY218" s="26">
        <f t="shared" si="184"/>
        <v>-7.909019246299182E-4</v>
      </c>
      <c r="AZ218" s="28">
        <f t="shared" si="191"/>
        <v>-7.8841582712149572E-20</v>
      </c>
      <c r="BA218" s="29">
        <f t="shared" si="192"/>
        <v>0</v>
      </c>
      <c r="BB218" s="5">
        <f t="shared" si="165"/>
        <v>6.556671751564366</v>
      </c>
      <c r="BC218" s="5">
        <f t="shared" si="166"/>
        <v>-89.427133263114072</v>
      </c>
      <c r="BD218" s="5">
        <f t="shared" si="193"/>
        <v>90.572866736885928</v>
      </c>
      <c r="BE218" s="31"/>
      <c r="BF218" s="40">
        <f t="shared" si="194"/>
        <v>7</v>
      </c>
      <c r="BG218" s="40">
        <f t="shared" si="195"/>
        <v>-89</v>
      </c>
      <c r="BH218" s="40">
        <f t="shared" si="196"/>
        <v>91</v>
      </c>
      <c r="BL218" s="26">
        <f t="shared" si="159"/>
        <v>-5.2271073228425793E-5</v>
      </c>
      <c r="BM218" s="26">
        <f t="shared" si="160"/>
        <v>-0.19877453662645089</v>
      </c>
      <c r="BO218" s="238" t="str">
        <f t="shared" si="167"/>
        <v>13803.8426460289i</v>
      </c>
      <c r="BP218" s="238" t="str">
        <f t="shared" si="168"/>
        <v>0.996258427895216-0.0610863876000439i</v>
      </c>
      <c r="BQ218" s="238">
        <f t="shared" si="169"/>
        <v>-1.6262592779424611E-2</v>
      </c>
      <c r="BR218" s="238">
        <f t="shared" si="170"/>
        <v>-3.5087440590893997</v>
      </c>
    </row>
    <row r="219" spans="22:70" x14ac:dyDescent="0.35">
      <c r="V219" s="24">
        <v>3.15</v>
      </c>
      <c r="W219" s="30">
        <f t="shared" si="185"/>
        <v>14125.375446227545</v>
      </c>
      <c r="X219" s="25">
        <f t="shared" si="161"/>
        <v>26.994438391274116</v>
      </c>
      <c r="Y219" s="26">
        <f t="shared" si="171"/>
        <v>-10.977608787456894</v>
      </c>
      <c r="Z219" s="26">
        <f t="shared" si="172"/>
        <v>-73.586601857972454</v>
      </c>
      <c r="AA219" s="26">
        <f t="shared" si="173"/>
        <v>1.2701966047906823E-2</v>
      </c>
      <c r="AB219" s="26">
        <f t="shared" si="174"/>
        <v>-3.0978479354036064</v>
      </c>
      <c r="AC219" s="26">
        <f t="shared" si="186"/>
        <v>1.1083795492752137E-5</v>
      </c>
      <c r="AD219" s="26">
        <f t="shared" si="175"/>
        <v>9.1532355023767345E-2</v>
      </c>
      <c r="AE219" s="26">
        <f t="shared" si="187"/>
        <v>16.02954265366062</v>
      </c>
      <c r="AF219" s="26">
        <f t="shared" si="188"/>
        <v>-76.592917438352288</v>
      </c>
      <c r="AG219" s="26">
        <f t="shared" si="154"/>
        <v>64.334182199278899</v>
      </c>
      <c r="AH219" s="26">
        <f t="shared" si="176"/>
        <v>-92.986318691196331</v>
      </c>
      <c r="AI219" s="26">
        <f t="shared" si="177"/>
        <v>-89.998715285286863</v>
      </c>
      <c r="AJ219" s="26">
        <f t="shared" si="189"/>
        <v>19.018384971975351</v>
      </c>
      <c r="AK219" s="26">
        <f t="shared" si="178"/>
        <v>83.571421152662509</v>
      </c>
      <c r="AL219" s="27">
        <f t="shared" si="179"/>
        <v>-8.543912480776723E-3</v>
      </c>
      <c r="AM219" s="26">
        <f t="shared" si="180"/>
        <v>-2.5409005700541307</v>
      </c>
      <c r="AN219" s="26">
        <f t="shared" si="155"/>
        <v>-3.4248196631244863E-4</v>
      </c>
      <c r="AO219" s="26">
        <f t="shared" si="156"/>
        <v>-0.50879926688300647</v>
      </c>
      <c r="AP219" s="26">
        <f t="shared" si="162"/>
        <v>-9.6426379143891694</v>
      </c>
      <c r="AQ219" s="26">
        <f t="shared" si="163"/>
        <v>-9.4769939695614909</v>
      </c>
      <c r="AR219" s="25">
        <f t="shared" si="157"/>
        <v>18.562359853877492</v>
      </c>
      <c r="AS219" s="25">
        <f t="shared" si="158"/>
        <v>-26.547178687726607</v>
      </c>
      <c r="AT219" s="56">
        <f t="shared" si="164"/>
        <v>6.3869047392714506</v>
      </c>
      <c r="AU219" s="57">
        <f t="shared" si="190"/>
        <v>-86.069911407913779</v>
      </c>
      <c r="AV219" s="26">
        <f t="shared" si="181"/>
        <v>8.6653116081702811E-10</v>
      </c>
      <c r="AW219" s="26">
        <f t="shared" si="182"/>
        <v>8.0932439705273308E-4</v>
      </c>
      <c r="AX219" s="27">
        <f t="shared" si="183"/>
        <v>-8.6653116090347593E-10</v>
      </c>
      <c r="AY219" s="26">
        <f t="shared" si="184"/>
        <v>-8.0932439705273308E-4</v>
      </c>
      <c r="AZ219" s="28">
        <f t="shared" si="191"/>
        <v>-8.6447818637304369E-20</v>
      </c>
      <c r="BA219" s="29">
        <f t="shared" si="192"/>
        <v>0</v>
      </c>
      <c r="BB219" s="5">
        <f t="shared" si="165"/>
        <v>6.3698224801563814</v>
      </c>
      <c r="BC219" s="5">
        <f t="shared" si="166"/>
        <v>-89.86357849105579</v>
      </c>
      <c r="BD219" s="5">
        <f t="shared" si="193"/>
        <v>90.13642150894421</v>
      </c>
      <c r="BE219" s="41"/>
      <c r="BF219" s="40">
        <f t="shared" si="194"/>
        <v>6</v>
      </c>
      <c r="BG219" s="40">
        <f t="shared" si="195"/>
        <v>-90</v>
      </c>
      <c r="BH219" s="40">
        <f t="shared" si="196"/>
        <v>90</v>
      </c>
      <c r="BL219" s="26">
        <f t="shared" si="159"/>
        <v>-5.4734517491971056E-5</v>
      </c>
      <c r="BM219" s="26">
        <f t="shared" si="160"/>
        <v>-0.20340455191464718</v>
      </c>
      <c r="BO219" s="238" t="str">
        <f t="shared" si="167"/>
        <v>14125.3754462275i</v>
      </c>
      <c r="BP219" s="238" t="str">
        <f t="shared" si="168"/>
        <v>0.996082783041965-0.0624982634374913i</v>
      </c>
      <c r="BQ219" s="238">
        <f t="shared" si="169"/>
        <v>-1.7027524597577254E-2</v>
      </c>
      <c r="BR219" s="238">
        <f t="shared" si="170"/>
        <v>-3.5902625312273688</v>
      </c>
    </row>
    <row r="220" spans="22:70" x14ac:dyDescent="0.35">
      <c r="V220" s="24">
        <v>3.16</v>
      </c>
      <c r="W220" s="32">
        <f t="shared" si="185"/>
        <v>14454.397707459288</v>
      </c>
      <c r="X220" s="25">
        <f t="shared" si="161"/>
        <v>26.994438391274116</v>
      </c>
      <c r="Y220" s="26">
        <f t="shared" si="171"/>
        <v>-11.161974107625998</v>
      </c>
      <c r="Z220" s="26">
        <f t="shared" si="172"/>
        <v>-73.940748267929862</v>
      </c>
      <c r="AA220" s="26">
        <f t="shared" si="173"/>
        <v>1.3299675575087391E-2</v>
      </c>
      <c r="AB220" s="26">
        <f t="shared" si="174"/>
        <v>-3.1698606018597144</v>
      </c>
      <c r="AC220" s="26">
        <f t="shared" si="186"/>
        <v>1.1606157984542248E-5</v>
      </c>
      <c r="AD220" s="26">
        <f t="shared" si="175"/>
        <v>9.3664413707505015E-2</v>
      </c>
      <c r="AE220" s="26">
        <f t="shared" si="187"/>
        <v>15.84577556538119</v>
      </c>
      <c r="AF220" s="26">
        <f t="shared" si="188"/>
        <v>-77.016944456082072</v>
      </c>
      <c r="AG220" s="26">
        <f t="shared" si="154"/>
        <v>64.334182199278899</v>
      </c>
      <c r="AH220" s="26">
        <f t="shared" si="176"/>
        <v>-93.186318691098066</v>
      </c>
      <c r="AI220" s="26">
        <f t="shared" si="177"/>
        <v>-89.998744528964011</v>
      </c>
      <c r="AJ220" s="26">
        <f t="shared" si="189"/>
        <v>19.215933920562641</v>
      </c>
      <c r="AK220" s="26">
        <f t="shared" si="178"/>
        <v>83.716569569557819</v>
      </c>
      <c r="AL220" s="27">
        <f t="shared" si="179"/>
        <v>-8.9461602210338439E-3</v>
      </c>
      <c r="AM220" s="26">
        <f t="shared" si="180"/>
        <v>-2.6000054529568546</v>
      </c>
      <c r="AN220" s="26">
        <f t="shared" si="155"/>
        <v>-3.586219777204416E-4</v>
      </c>
      <c r="AO220" s="26">
        <f t="shared" si="156"/>
        <v>-0.52065007929465124</v>
      </c>
      <c r="AP220" s="26">
        <f t="shared" si="162"/>
        <v>-9.6455073534552813</v>
      </c>
      <c r="AQ220" s="26">
        <f t="shared" si="163"/>
        <v>-9.4028304916576957</v>
      </c>
      <c r="AR220" s="25">
        <f t="shared" si="157"/>
        <v>18.562359853877492</v>
      </c>
      <c r="AS220" s="25">
        <f t="shared" si="158"/>
        <v>-26.547178687726607</v>
      </c>
      <c r="AT220" s="56">
        <f t="shared" si="164"/>
        <v>6.2002682119259092</v>
      </c>
      <c r="AU220" s="57">
        <f t="shared" si="190"/>
        <v>-86.419774947739768</v>
      </c>
      <c r="AV220" s="26">
        <f t="shared" si="181"/>
        <v>9.073704290213896E-10</v>
      </c>
      <c r="AW220" s="26">
        <f t="shared" si="182"/>
        <v>8.2817598398331302E-4</v>
      </c>
      <c r="AX220" s="27">
        <f t="shared" si="183"/>
        <v>-9.0737042911617788E-10</v>
      </c>
      <c r="AY220" s="26">
        <f t="shared" si="184"/>
        <v>-8.2817598398331302E-4</v>
      </c>
      <c r="AZ220" s="28">
        <f t="shared" si="191"/>
        <v>-9.4788280753676547E-20</v>
      </c>
      <c r="BA220" s="29">
        <f t="shared" si="192"/>
        <v>0</v>
      </c>
      <c r="BB220" s="5">
        <f t="shared" si="165"/>
        <v>6.182382535701878</v>
      </c>
      <c r="BC220" s="5">
        <f t="shared" si="166"/>
        <v>-90.301582153036776</v>
      </c>
      <c r="BD220" s="5">
        <f t="shared" si="193"/>
        <v>89.698417846963224</v>
      </c>
      <c r="BE220" s="31"/>
      <c r="BF220" s="40">
        <f t="shared" si="194"/>
        <v>6</v>
      </c>
      <c r="BG220" s="40">
        <f t="shared" si="195"/>
        <v>-90</v>
      </c>
      <c r="BH220" s="40">
        <f t="shared" si="196"/>
        <v>90</v>
      </c>
      <c r="BL220" s="26">
        <f t="shared" si="159"/>
        <v>-5.7314058807607073E-5</v>
      </c>
      <c r="BM220" s="26">
        <f t="shared" si="160"/>
        <v>-0.20814241136267547</v>
      </c>
      <c r="BO220" s="238" t="str">
        <f t="shared" si="167"/>
        <v>14454.3977074593i</v>
      </c>
      <c r="BP220" s="238" t="str">
        <f t="shared" si="168"/>
        <v>0.995898926599763-0.0639422429899574i</v>
      </c>
      <c r="BQ220" s="238">
        <f t="shared" si="169"/>
        <v>-1.7828362165223998E-2</v>
      </c>
      <c r="BR220" s="238">
        <f t="shared" si="170"/>
        <v>-3.6736647939343388</v>
      </c>
    </row>
    <row r="221" spans="22:70" x14ac:dyDescent="0.35">
      <c r="V221" s="24">
        <v>3.17</v>
      </c>
      <c r="W221" s="30">
        <f t="shared" si="185"/>
        <v>14791.083881682087</v>
      </c>
      <c r="X221" s="25">
        <f t="shared" si="161"/>
        <v>26.994438391274116</v>
      </c>
      <c r="Y221" s="26">
        <f t="shared" si="171"/>
        <v>-11.346990377864696</v>
      </c>
      <c r="Z221" s="26">
        <f t="shared" si="172"/>
        <v>-74.288055365254905</v>
      </c>
      <c r="AA221" s="26">
        <f t="shared" si="173"/>
        <v>1.3925466128918698E-2</v>
      </c>
      <c r="AB221" s="26">
        <f t="shared" si="174"/>
        <v>-3.2435402804097428</v>
      </c>
      <c r="AC221" s="26">
        <f t="shared" si="186"/>
        <v>1.2153138593323938E-5</v>
      </c>
      <c r="AD221" s="26">
        <f t="shared" si="175"/>
        <v>9.5846134149131332E-2</v>
      </c>
      <c r="AE221" s="26">
        <f t="shared" si="187"/>
        <v>15.661385632676932</v>
      </c>
      <c r="AF221" s="26">
        <f t="shared" si="188"/>
        <v>-77.435749511515525</v>
      </c>
      <c r="AG221" s="26">
        <f t="shared" si="154"/>
        <v>64.334182199278899</v>
      </c>
      <c r="AH221" s="26">
        <f t="shared" si="176"/>
        <v>-93.38631869100422</v>
      </c>
      <c r="AI221" s="26">
        <f t="shared" si="177"/>
        <v>-89.998773106973786</v>
      </c>
      <c r="AJ221" s="26">
        <f t="shared" si="189"/>
        <v>19.413591892602927</v>
      </c>
      <c r="AK221" s="26">
        <f t="shared" si="178"/>
        <v>83.858492293153958</v>
      </c>
      <c r="AL221" s="27">
        <f t="shared" si="179"/>
        <v>-9.3673253853370289E-3</v>
      </c>
      <c r="AM221" s="26">
        <f t="shared" si="180"/>
        <v>-2.6604813326247316</v>
      </c>
      <c r="AN221" s="26">
        <f t="shared" si="155"/>
        <v>-3.7552258014516892E-4</v>
      </c>
      <c r="AO221" s="26">
        <f t="shared" si="156"/>
        <v>-0.53277688646264543</v>
      </c>
      <c r="AP221" s="26">
        <f t="shared" si="162"/>
        <v>-9.6482874470878759</v>
      </c>
      <c r="AQ221" s="26">
        <f t="shared" si="163"/>
        <v>-9.3335390329072059</v>
      </c>
      <c r="AR221" s="25">
        <f t="shared" si="157"/>
        <v>18.562359853877492</v>
      </c>
      <c r="AS221" s="25">
        <f t="shared" si="158"/>
        <v>-26.547178687726607</v>
      </c>
      <c r="AT221" s="56">
        <f t="shared" si="164"/>
        <v>6.0130981855890564</v>
      </c>
      <c r="AU221" s="57">
        <f t="shared" si="190"/>
        <v>-86.769288544422736</v>
      </c>
      <c r="AV221" s="26">
        <f t="shared" si="181"/>
        <v>9.5013256619365622E-10</v>
      </c>
      <c r="AW221" s="26">
        <f t="shared" si="182"/>
        <v>8.4746668078256081E-4</v>
      </c>
      <c r="AX221" s="27">
        <f t="shared" si="183"/>
        <v>-9.5013256629758919E-10</v>
      </c>
      <c r="AY221" s="26">
        <f t="shared" si="184"/>
        <v>-8.4746668078256081E-4</v>
      </c>
      <c r="AZ221" s="28">
        <f t="shared" si="191"/>
        <v>-1.0393296922060341E-19</v>
      </c>
      <c r="BA221" s="29">
        <f t="shared" si="192"/>
        <v>0</v>
      </c>
      <c r="BB221" s="5">
        <f t="shared" si="165"/>
        <v>5.9943713866231105</v>
      </c>
      <c r="BC221" s="5">
        <f t="shared" si="166"/>
        <v>-90.741272829358749</v>
      </c>
      <c r="BD221" s="5">
        <f t="shared" si="193"/>
        <v>89.258727170641251</v>
      </c>
      <c r="BE221" s="41"/>
      <c r="BF221" s="40">
        <f t="shared" si="194"/>
        <v>6</v>
      </c>
      <c r="BG221" s="40">
        <f t="shared" si="195"/>
        <v>-91</v>
      </c>
      <c r="BH221" s="40">
        <f t="shared" si="196"/>
        <v>89</v>
      </c>
      <c r="BL221" s="26">
        <f t="shared" si="159"/>
        <v>-6.0015168519099392E-5</v>
      </c>
      <c r="BM221" s="26">
        <f t="shared" si="160"/>
        <v>-0.21299062678700476</v>
      </c>
      <c r="BO221" s="238" t="str">
        <f t="shared" si="167"/>
        <v>14791.0838816821i</v>
      </c>
      <c r="BP221" s="238" t="str">
        <f t="shared" si="168"/>
        <v>0.995706477924422-0.0654190185586061i</v>
      </c>
      <c r="BQ221" s="238">
        <f t="shared" si="169"/>
        <v>-1.8666783797426704E-2</v>
      </c>
      <c r="BR221" s="238">
        <f t="shared" si="170"/>
        <v>-3.7589936581490044</v>
      </c>
    </row>
    <row r="222" spans="22:70" x14ac:dyDescent="0.35">
      <c r="V222" s="24">
        <v>3.18</v>
      </c>
      <c r="W222" s="32">
        <f t="shared" si="185"/>
        <v>15135.612484362093</v>
      </c>
      <c r="X222" s="25">
        <f t="shared" si="161"/>
        <v>26.994438391274116</v>
      </c>
      <c r="Y222" s="26">
        <f t="shared" si="171"/>
        <v>-11.532632606793864</v>
      </c>
      <c r="Z222" s="26">
        <f t="shared" si="172"/>
        <v>-74.628605166299977</v>
      </c>
      <c r="AA222" s="26">
        <f t="shared" si="173"/>
        <v>1.4580652650198207E-2</v>
      </c>
      <c r="AB222" s="26">
        <f t="shared" si="174"/>
        <v>-3.3189250617046193</v>
      </c>
      <c r="AC222" s="26">
        <f t="shared" si="186"/>
        <v>1.2725897529837362E-5</v>
      </c>
      <c r="AD222" s="26">
        <f t="shared" si="175"/>
        <v>9.8078673100381333E-2</v>
      </c>
      <c r="AE222" s="26">
        <f t="shared" si="187"/>
        <v>15.476399163027979</v>
      </c>
      <c r="AF222" s="26">
        <f t="shared" si="188"/>
        <v>-77.849451554904221</v>
      </c>
      <c r="AG222" s="26">
        <f t="shared" si="154"/>
        <v>64.334182199278899</v>
      </c>
      <c r="AH222" s="26">
        <f t="shared" si="176"/>
        <v>-93.586318690914567</v>
      </c>
      <c r="AI222" s="26">
        <f t="shared" si="177"/>
        <v>-89.998801034468656</v>
      </c>
      <c r="AJ222" s="26">
        <f t="shared" si="189"/>
        <v>19.611354093644938</v>
      </c>
      <c r="AK222" s="26">
        <f t="shared" si="178"/>
        <v>83.997257602695598</v>
      </c>
      <c r="AL222" s="27">
        <f t="shared" si="179"/>
        <v>-9.8082956807416834E-3</v>
      </c>
      <c r="AM222" s="26">
        <f t="shared" si="180"/>
        <v>-2.7223597348598507</v>
      </c>
      <c r="AN222" s="26">
        <f t="shared" si="155"/>
        <v>-3.9321961293180952E-4</v>
      </c>
      <c r="AO222" s="26">
        <f t="shared" si="156"/>
        <v>-0.54518611383222726</v>
      </c>
      <c r="AP222" s="26">
        <f t="shared" si="162"/>
        <v>-9.6509839132844029</v>
      </c>
      <c r="AQ222" s="26">
        <f t="shared" si="163"/>
        <v>-9.2690892804651348</v>
      </c>
      <c r="AR222" s="25">
        <f t="shared" si="157"/>
        <v>18.562359853877492</v>
      </c>
      <c r="AS222" s="25">
        <f t="shared" si="158"/>
        <v>-26.547178687726607</v>
      </c>
      <c r="AT222" s="56">
        <f t="shared" si="164"/>
        <v>5.8254152497435765</v>
      </c>
      <c r="AU222" s="57">
        <f t="shared" si="190"/>
        <v>-87.118540835369359</v>
      </c>
      <c r="AV222" s="26">
        <f t="shared" si="181"/>
        <v>9.9491207642551082E-10</v>
      </c>
      <c r="AW222" s="26">
        <f t="shared" si="182"/>
        <v>8.6720671563324475E-4</v>
      </c>
      <c r="AX222" s="27">
        <f t="shared" si="183"/>
        <v>-9.9491207653947149E-10</v>
      </c>
      <c r="AY222" s="26">
        <f t="shared" si="184"/>
        <v>-8.6720671563324475E-4</v>
      </c>
      <c r="AZ222" s="28">
        <f t="shared" si="191"/>
        <v>-1.1396067299143062E-19</v>
      </c>
      <c r="BA222" s="29">
        <f t="shared" si="192"/>
        <v>0</v>
      </c>
      <c r="BB222" s="5">
        <f t="shared" si="165"/>
        <v>5.8058078605915666</v>
      </c>
      <c r="BC222" s="5">
        <f t="shared" si="166"/>
        <v>-91.182785460197323</v>
      </c>
      <c r="BD222" s="5">
        <f t="shared" si="193"/>
        <v>88.817214539802677</v>
      </c>
      <c r="BE222" s="31"/>
      <c r="BF222" s="40">
        <f t="shared" si="194"/>
        <v>6</v>
      </c>
      <c r="BG222" s="40">
        <f t="shared" si="195"/>
        <v>-91</v>
      </c>
      <c r="BH222" s="40">
        <f t="shared" si="196"/>
        <v>89</v>
      </c>
      <c r="BL222" s="26">
        <f t="shared" si="159"/>
        <v>-6.2843575809323868E-5</v>
      </c>
      <c r="BM222" s="26">
        <f t="shared" si="160"/>
        <v>-0.21795176849775805</v>
      </c>
      <c r="BO222" s="238" t="str">
        <f t="shared" si="167"/>
        <v>15135.6124843621i</v>
      </c>
      <c r="BP222" s="238" t="str">
        <f t="shared" si="168"/>
        <v>0.995505039039843-0.0669292946642587i</v>
      </c>
      <c r="BQ222" s="238">
        <f t="shared" si="169"/>
        <v>-1.9544545576200972E-2</v>
      </c>
      <c r="BR222" s="238">
        <f t="shared" si="170"/>
        <v>-3.8462928563302028</v>
      </c>
    </row>
    <row r="223" spans="22:70" x14ac:dyDescent="0.35">
      <c r="V223" s="24">
        <v>3.19</v>
      </c>
      <c r="W223" s="30">
        <f t="shared" si="185"/>
        <v>15488.166189124822</v>
      </c>
      <c r="X223" s="25">
        <f t="shared" si="161"/>
        <v>26.994438391274116</v>
      </c>
      <c r="Y223" s="26">
        <f t="shared" si="171"/>
        <v>-11.718876588963759</v>
      </c>
      <c r="Z223" s="26">
        <f t="shared" si="172"/>
        <v>-74.962481949926826</v>
      </c>
      <c r="AA223" s="26">
        <f t="shared" si="173"/>
        <v>1.5266611237228334E-2</v>
      </c>
      <c r="AB223" s="26">
        <f t="shared" si="174"/>
        <v>-3.3960538711738848</v>
      </c>
      <c r="AC223" s="26">
        <f t="shared" si="186"/>
        <v>1.3325649681577333E-5</v>
      </c>
      <c r="AD223" s="26">
        <f t="shared" si="175"/>
        <v>0.10036321425582552</v>
      </c>
      <c r="AE223" s="26">
        <f t="shared" si="187"/>
        <v>15.290841739197267</v>
      </c>
      <c r="AF223" s="26">
        <f t="shared" si="188"/>
        <v>-78.258172606844894</v>
      </c>
      <c r="AG223" s="26">
        <f t="shared" si="154"/>
        <v>64.334182199278899</v>
      </c>
      <c r="AH223" s="26">
        <f t="shared" si="176"/>
        <v>-93.786318690828978</v>
      </c>
      <c r="AI223" s="26">
        <f t="shared" si="177"/>
        <v>-89.998828326256117</v>
      </c>
      <c r="AJ223" s="26">
        <f t="shared" si="189"/>
        <v>19.80921593529461</v>
      </c>
      <c r="AK223" s="26">
        <f t="shared" si="178"/>
        <v>84.132932558240825</v>
      </c>
      <c r="AL223" s="27">
        <f t="shared" si="179"/>
        <v>-1.0270000281066021E-2</v>
      </c>
      <c r="AM223" s="26">
        <f t="shared" si="180"/>
        <v>-2.785672890701453</v>
      </c>
      <c r="AN223" s="26">
        <f t="shared" si="155"/>
        <v>-4.1175060388710819E-4</v>
      </c>
      <c r="AO223" s="26">
        <f t="shared" si="156"/>
        <v>-0.55788433628062195</v>
      </c>
      <c r="AP223" s="26">
        <f t="shared" si="162"/>
        <v>-9.6536023071404209</v>
      </c>
      <c r="AQ223" s="26">
        <f t="shared" si="163"/>
        <v>-9.2094529949973669</v>
      </c>
      <c r="AR223" s="25">
        <f t="shared" si="157"/>
        <v>18.562359853877492</v>
      </c>
      <c r="AS223" s="25">
        <f t="shared" si="158"/>
        <v>-26.547178687726607</v>
      </c>
      <c r="AT223" s="56">
        <f t="shared" si="164"/>
        <v>5.6372394320568464</v>
      </c>
      <c r="AU223" s="57">
        <f t="shared" si="190"/>
        <v>-87.467625601842258</v>
      </c>
      <c r="AV223" s="26">
        <f t="shared" si="181"/>
        <v>1.0417996064987674E-9</v>
      </c>
      <c r="AW223" s="26">
        <f t="shared" si="182"/>
        <v>8.8740655496311429E-4</v>
      </c>
      <c r="AX223" s="27">
        <f t="shared" si="183"/>
        <v>-1.0417996066237227E-9</v>
      </c>
      <c r="AY223" s="26">
        <f t="shared" si="184"/>
        <v>-8.8740655496311429E-4</v>
      </c>
      <c r="AZ223" s="28">
        <f t="shared" si="191"/>
        <v>-1.2495535089833233E-19</v>
      </c>
      <c r="BA223" s="29">
        <f t="shared" si="192"/>
        <v>0</v>
      </c>
      <c r="BB223" s="5">
        <f t="shared" si="165"/>
        <v>5.6167101418884426</v>
      </c>
      <c r="BC223" s="5">
        <f t="shared" si="166"/>
        <v>-91.626261127099269</v>
      </c>
      <c r="BD223" s="5">
        <f t="shared" si="193"/>
        <v>88.373738872900731</v>
      </c>
      <c r="BE223" s="41"/>
      <c r="BF223" s="40">
        <f t="shared" si="194"/>
        <v>6</v>
      </c>
      <c r="BG223" s="40">
        <f t="shared" si="195"/>
        <v>-92</v>
      </c>
      <c r="BH223" s="40">
        <f t="shared" si="196"/>
        <v>88</v>
      </c>
      <c r="BL223" s="26">
        <f t="shared" si="159"/>
        <v>-6.580527985114307E-5</v>
      </c>
      <c r="BM223" s="26">
        <f t="shared" si="160"/>
        <v>-0.2230284666601976</v>
      </c>
      <c r="BO223" s="238" t="str">
        <f t="shared" si="167"/>
        <v>15488.1661891248i</v>
      </c>
      <c r="BP223" s="238" t="str">
        <f t="shared" si="168"/>
        <v>0.995294193878906-0.0684737880602113i</v>
      </c>
      <c r="BQ223" s="238">
        <f t="shared" si="169"/>
        <v>-2.0463484888553075E-2</v>
      </c>
      <c r="BR223" s="238">
        <f t="shared" si="170"/>
        <v>-3.9356070585968173</v>
      </c>
    </row>
    <row r="224" spans="22:70" x14ac:dyDescent="0.35">
      <c r="V224" s="24">
        <v>3.2</v>
      </c>
      <c r="W224" s="32">
        <f t="shared" si="185"/>
        <v>15848.931924611155</v>
      </c>
      <c r="X224" s="25">
        <f t="shared" si="161"/>
        <v>26.994438391274116</v>
      </c>
      <c r="Y224" s="26">
        <f t="shared" si="171"/>
        <v>-11.905698894597478</v>
      </c>
      <c r="Z224" s="26">
        <f t="shared" si="172"/>
        <v>-75.289772006144261</v>
      </c>
      <c r="AA224" s="26">
        <f t="shared" si="173"/>
        <v>1.5984781950169055E-2</v>
      </c>
      <c r="AB224" s="26">
        <f t="shared" si="174"/>
        <v>-3.4749664847650759</v>
      </c>
      <c r="AC224" s="26">
        <f t="shared" si="186"/>
        <v>1.395366719520315E-5</v>
      </c>
      <c r="AD224" s="26">
        <f t="shared" si="175"/>
        <v>0.10270096888035105</v>
      </c>
      <c r="AE224" s="26">
        <f t="shared" si="187"/>
        <v>15.104738232294002</v>
      </c>
      <c r="AF224" s="26">
        <f t="shared" si="188"/>
        <v>-78.662037522028982</v>
      </c>
      <c r="AG224" s="26">
        <f t="shared" si="154"/>
        <v>64.334182199278899</v>
      </c>
      <c r="AH224" s="26">
        <f t="shared" si="176"/>
        <v>-93.986318690747254</v>
      </c>
      <c r="AI224" s="26">
        <f t="shared" si="177"/>
        <v>-89.998854996806642</v>
      </c>
      <c r="AJ224" s="26">
        <f t="shared" si="189"/>
        <v>20.007173026776364</v>
      </c>
      <c r="AK224" s="26">
        <f t="shared" si="178"/>
        <v>84.265583006955382</v>
      </c>
      <c r="AL224" s="27">
        <f t="shared" si="179"/>
        <v>-1.0753411745703868E-2</v>
      </c>
      <c r="AM224" s="26">
        <f t="shared" si="180"/>
        <v>-2.8504537507899297</v>
      </c>
      <c r="AN224" s="26">
        <f t="shared" si="155"/>
        <v>-4.3115484879250004E-4</v>
      </c>
      <c r="AO224" s="26">
        <f t="shared" si="156"/>
        <v>-0.57087828158089837</v>
      </c>
      <c r="AP224" s="26">
        <f t="shared" si="162"/>
        <v>-9.6561480312864862</v>
      </c>
      <c r="AQ224" s="26">
        <f t="shared" si="163"/>
        <v>-9.1546040222220881</v>
      </c>
      <c r="AR224" s="25">
        <f t="shared" si="157"/>
        <v>18.562359853877492</v>
      </c>
      <c r="AS224" s="25">
        <f t="shared" si="158"/>
        <v>-26.547178687726607</v>
      </c>
      <c r="AT224" s="56">
        <f t="shared" si="164"/>
        <v>5.4485902010075158</v>
      </c>
      <c r="AU224" s="57">
        <f t="shared" si="190"/>
        <v>-87.81664154425107</v>
      </c>
      <c r="AV224" s="26">
        <f t="shared" si="181"/>
        <v>1.090897375124834E-9</v>
      </c>
      <c r="AW224" s="26">
        <f t="shared" si="182"/>
        <v>9.0807690899433939E-4</v>
      </c>
      <c r="AX224" s="27">
        <f t="shared" si="183"/>
        <v>-1.0908973752618442E-9</v>
      </c>
      <c r="AY224" s="26">
        <f t="shared" si="184"/>
        <v>-9.0807690899433939E-4</v>
      </c>
      <c r="AZ224" s="28">
        <f t="shared" si="191"/>
        <v>-1.3701026755537388E-19</v>
      </c>
      <c r="BA224" s="29">
        <f t="shared" si="192"/>
        <v>0</v>
      </c>
      <c r="BB224" s="5">
        <f t="shared" si="165"/>
        <v>5.427095770325832</v>
      </c>
      <c r="BC224" s="5">
        <f t="shared" si="166"/>
        <v>-92.071846845812473</v>
      </c>
      <c r="BD224" s="5">
        <f t="shared" si="193"/>
        <v>87.928153154187527</v>
      </c>
      <c r="BE224" s="31"/>
      <c r="BF224" s="40">
        <f t="shared" si="194"/>
        <v>5</v>
      </c>
      <c r="BG224" s="40">
        <f t="shared" si="195"/>
        <v>-92</v>
      </c>
      <c r="BH224" s="40">
        <f t="shared" si="196"/>
        <v>88</v>
      </c>
      <c r="BL224" s="26">
        <f t="shared" si="159"/>
        <v>-6.8906562542791856E-5</v>
      </c>
      <c r="BM224" s="26">
        <f t="shared" si="160"/>
        <v>-0.22822341268785251</v>
      </c>
      <c r="BO224" s="238" t="str">
        <f t="shared" si="167"/>
        <v>15848.9319246112i</v>
      </c>
      <c r="BP224" s="238" t="str">
        <f t="shared" si="168"/>
        <v>0.995073507494035-0.0700532277268225i</v>
      </c>
      <c r="BQ224" s="238">
        <f t="shared" si="169"/>
        <v>-2.1425524119140726E-2</v>
      </c>
      <c r="BR224" s="238">
        <f t="shared" si="170"/>
        <v>-4.0269818888735509</v>
      </c>
    </row>
    <row r="225" spans="1:70" x14ac:dyDescent="0.35">
      <c r="V225" s="24">
        <v>3.21</v>
      </c>
      <c r="W225" s="30">
        <f t="shared" si="185"/>
        <v>16218.100973589308</v>
      </c>
      <c r="X225" s="25">
        <f t="shared" si="161"/>
        <v>26.994438391274116</v>
      </c>
      <c r="Y225" s="26">
        <f t="shared" si="171"/>
        <v>-12.093076858120739</v>
      </c>
      <c r="Z225" s="26">
        <f t="shared" si="172"/>
        <v>-75.610563396896353</v>
      </c>
      <c r="AA225" s="26">
        <f t="shared" si="173"/>
        <v>1.6736671740143445E-2</v>
      </c>
      <c r="AB225" s="26">
        <f t="shared" si="174"/>
        <v>-3.5557035447904406</v>
      </c>
      <c r="AC225" s="26">
        <f t="shared" si="186"/>
        <v>1.4611282163090145E-5</v>
      </c>
      <c r="AD225" s="26">
        <f t="shared" si="175"/>
        <v>0.10509317645125102</v>
      </c>
      <c r="AE225" s="26">
        <f t="shared" si="187"/>
        <v>14.918112816175684</v>
      </c>
      <c r="AF225" s="26">
        <f t="shared" si="188"/>
        <v>-79.061173765235552</v>
      </c>
      <c r="AG225" s="26">
        <f t="shared" si="154"/>
        <v>64.334182199278899</v>
      </c>
      <c r="AH225" s="26">
        <f t="shared" si="176"/>
        <v>-94.186318690669196</v>
      </c>
      <c r="AI225" s="26">
        <f t="shared" si="177"/>
        <v>-89.99888106026134</v>
      </c>
      <c r="AJ225" s="26">
        <f t="shared" si="189"/>
        <v>20.205221166803206</v>
      </c>
      <c r="AK225" s="26">
        <f t="shared" si="178"/>
        <v>84.395273590599601</v>
      </c>
      <c r="AL225" s="27">
        <f t="shared" si="179"/>
        <v>-1.1259548025440345E-2</v>
      </c>
      <c r="AM225" s="26">
        <f t="shared" si="180"/>
        <v>-2.9167359999199736</v>
      </c>
      <c r="AN225" s="26">
        <f t="shared" si="155"/>
        <v>-4.5147349466233608E-4</v>
      </c>
      <c r="AO225" s="26">
        <f t="shared" si="156"/>
        <v>-0.58417483394529957</v>
      </c>
      <c r="AP225" s="26">
        <f t="shared" si="162"/>
        <v>-9.6586263461071944</v>
      </c>
      <c r="AQ225" s="26">
        <f t="shared" si="163"/>
        <v>-9.1045183035270121</v>
      </c>
      <c r="AR225" s="25">
        <f t="shared" si="157"/>
        <v>18.562359853877492</v>
      </c>
      <c r="AS225" s="25">
        <f t="shared" si="158"/>
        <v>-26.547178687726607</v>
      </c>
      <c r="AT225" s="56">
        <f t="shared" si="164"/>
        <v>5.2594864700684898</v>
      </c>
      <c r="AU225" s="57">
        <f t="shared" si="190"/>
        <v>-88.165692068762567</v>
      </c>
      <c r="AV225" s="26">
        <f t="shared" si="181"/>
        <v>1.1423114583249794E-9</v>
      </c>
      <c r="AW225" s="26">
        <f t="shared" si="182"/>
        <v>9.2922873742220808E-4</v>
      </c>
      <c r="AX225" s="27">
        <f t="shared" si="183"/>
        <v>-1.142311458475209E-9</v>
      </c>
      <c r="AY225" s="26">
        <f t="shared" si="184"/>
        <v>-9.2922873742220808E-4</v>
      </c>
      <c r="AZ225" s="28">
        <f t="shared" si="191"/>
        <v>-1.5022964771973695E-19</v>
      </c>
      <c r="BA225" s="29">
        <f t="shared" si="192"/>
        <v>0</v>
      </c>
      <c r="BB225" s="5">
        <f t="shared" si="165"/>
        <v>5.236981641562819</v>
      </c>
      <c r="BC225" s="5">
        <f t="shared" si="166"/>
        <v>-92.519695370447621</v>
      </c>
      <c r="BD225" s="5">
        <f t="shared" si="193"/>
        <v>87.480304629552379</v>
      </c>
      <c r="BE225" s="41"/>
      <c r="BF225" s="40">
        <f t="shared" si="194"/>
        <v>5</v>
      </c>
      <c r="BG225" s="40">
        <f t="shared" si="195"/>
        <v>-93</v>
      </c>
      <c r="BH225" s="40">
        <f t="shared" si="196"/>
        <v>87</v>
      </c>
      <c r="BL225" s="26">
        <f t="shared" si="159"/>
        <v>-7.215400181139076E-5</v>
      </c>
      <c r="BM225" s="26">
        <f t="shared" si="160"/>
        <v>-0.23353936066801809</v>
      </c>
      <c r="BO225" s="238" t="str">
        <f t="shared" si="167"/>
        <v>16218.1009735893i</v>
      </c>
      <c r="BP225" s="238" t="str">
        <f t="shared" si="168"/>
        <v>0.994842525236491-0.0716683548462207i</v>
      </c>
      <c r="BQ225" s="238">
        <f t="shared" si="169"/>
        <v>-2.2432674503858815E-2</v>
      </c>
      <c r="BR225" s="238">
        <f t="shared" si="170"/>
        <v>-4.1204639410170394</v>
      </c>
    </row>
    <row r="226" spans="1:70" x14ac:dyDescent="0.35">
      <c r="V226" s="24">
        <v>3.22</v>
      </c>
      <c r="W226" s="32">
        <f t="shared" si="185"/>
        <v>16595.869074375627</v>
      </c>
      <c r="X226" s="25">
        <f t="shared" si="161"/>
        <v>26.994438391274116</v>
      </c>
      <c r="Y226" s="26">
        <f t="shared" si="171"/>
        <v>-12.280988565622016</v>
      </c>
      <c r="Z226" s="26">
        <f t="shared" si="172"/>
        <v>-75.924945728873737</v>
      </c>
      <c r="AA226" s="26">
        <f t="shared" si="173"/>
        <v>1.7523857508250074E-2</v>
      </c>
      <c r="AB226" s="26">
        <f t="shared" si="174"/>
        <v>-3.6383065758656952</v>
      </c>
      <c r="AC226" s="26">
        <f t="shared" si="186"/>
        <v>1.5299889464167281E-5</v>
      </c>
      <c r="AD226" s="26">
        <f t="shared" si="175"/>
        <v>0.10754110531526419</v>
      </c>
      <c r="AE226" s="26">
        <f t="shared" si="187"/>
        <v>14.730988983049814</v>
      </c>
      <c r="AF226" s="26">
        <f t="shared" si="188"/>
        <v>-79.455711199424172</v>
      </c>
      <c r="AG226" s="26">
        <f t="shared" si="154"/>
        <v>64.334182199278899</v>
      </c>
      <c r="AH226" s="26">
        <f t="shared" si="176"/>
        <v>-94.386318690594649</v>
      </c>
      <c r="AI226" s="26">
        <f t="shared" si="177"/>
        <v>-89.99890653043937</v>
      </c>
      <c r="AJ226" s="26">
        <f t="shared" si="189"/>
        <v>20.403356335747919</v>
      </c>
      <c r="AK226" s="26">
        <f t="shared" si="178"/>
        <v>84.522067754102565</v>
      </c>
      <c r="AL226" s="27">
        <f t="shared" si="179"/>
        <v>-1.1789474559118447E-2</v>
      </c>
      <c r="AM226" s="26">
        <f t="shared" si="180"/>
        <v>-2.9845540717771981</v>
      </c>
      <c r="AN226" s="26">
        <f t="shared" si="155"/>
        <v>-4.7274962692517097E-4</v>
      </c>
      <c r="AO226" s="26">
        <f t="shared" si="156"/>
        <v>-0.59778103764982593</v>
      </c>
      <c r="AP226" s="26">
        <f t="shared" si="162"/>
        <v>-9.6610423797538729</v>
      </c>
      <c r="AQ226" s="26">
        <f t="shared" si="163"/>
        <v>-9.0591738857638298</v>
      </c>
      <c r="AR226" s="25">
        <f t="shared" si="157"/>
        <v>18.562359853877492</v>
      </c>
      <c r="AS226" s="25">
        <f t="shared" si="158"/>
        <v>-26.547178687726607</v>
      </c>
      <c r="AT226" s="56">
        <f t="shared" si="164"/>
        <v>5.069946603295941</v>
      </c>
      <c r="AU226" s="57">
        <f t="shared" si="190"/>
        <v>-88.514885085187998</v>
      </c>
      <c r="AV226" s="26">
        <f t="shared" si="181"/>
        <v>1.1961460034655367E-9</v>
      </c>
      <c r="AW226" s="26">
        <f t="shared" si="182"/>
        <v>9.5087325522611008E-4</v>
      </c>
      <c r="AX226" s="27">
        <f t="shared" si="183"/>
        <v>-1.1961460036302596E-9</v>
      </c>
      <c r="AY226" s="26">
        <f t="shared" si="184"/>
        <v>-9.5087325522611008E-4</v>
      </c>
      <c r="AZ226" s="28">
        <f t="shared" si="191"/>
        <v>-1.6472288602743169E-19</v>
      </c>
      <c r="BA226" s="29">
        <f t="shared" si="192"/>
        <v>0</v>
      </c>
      <c r="BB226" s="5">
        <f t="shared" si="165"/>
        <v>5.0463840086598308</v>
      </c>
      <c r="BC226" s="5">
        <f t="shared" si="166"/>
        <v>-92.969965008903898</v>
      </c>
      <c r="BD226" s="5">
        <f t="shared" si="193"/>
        <v>87.030034991096102</v>
      </c>
      <c r="BE226" s="31"/>
      <c r="BF226" s="40">
        <f t="shared" si="194"/>
        <v>5</v>
      </c>
      <c r="BG226" s="40">
        <f t="shared" si="195"/>
        <v>-93</v>
      </c>
      <c r="BH226" s="40">
        <f t="shared" si="196"/>
        <v>87</v>
      </c>
      <c r="BL226" s="26">
        <f t="shared" si="159"/>
        <v>-7.555448557139039E-5</v>
      </c>
      <c r="BM226" s="26">
        <f t="shared" si="160"/>
        <v>-0.23897912882037942</v>
      </c>
      <c r="BO226" s="238" t="str">
        <f t="shared" si="167"/>
        <v>16595.8690743756i</v>
      </c>
      <c r="BP226" s="238" t="str">
        <f t="shared" si="168"/>
        <v>0.994600771903493-0.0733199227553873i</v>
      </c>
      <c r="BQ226" s="238">
        <f t="shared" si="169"/>
        <v>-2.3487040150539318E-2</v>
      </c>
      <c r="BR226" s="238">
        <f t="shared" si="170"/>
        <v>-4.216100794895528</v>
      </c>
    </row>
    <row r="227" spans="1:70" x14ac:dyDescent="0.35">
      <c r="V227" s="24">
        <v>3.23</v>
      </c>
      <c r="W227" s="30">
        <f t="shared" si="185"/>
        <v>16982.436524617446</v>
      </c>
      <c r="X227" s="25">
        <f t="shared" si="161"/>
        <v>26.994438391274116</v>
      </c>
      <c r="Y227" s="26">
        <f t="shared" si="171"/>
        <v>-12.469412841378256</v>
      </c>
      <c r="Z227" s="26">
        <f t="shared" si="172"/>
        <v>-76.233009938171776</v>
      </c>
      <c r="AA227" s="26">
        <f t="shared" si="173"/>
        <v>1.8347989299847316E-2</v>
      </c>
      <c r="AB227" s="26">
        <f t="shared" si="174"/>
        <v>-3.7228180009238026</v>
      </c>
      <c r="AC227" s="26">
        <f t="shared" si="186"/>
        <v>1.6020949710824013E-5</v>
      </c>
      <c r="AD227" s="26">
        <f t="shared" si="175"/>
        <v>0.11004605336090831</v>
      </c>
      <c r="AE227" s="26">
        <f t="shared" si="187"/>
        <v>14.543389560145418</v>
      </c>
      <c r="AF227" s="26">
        <f t="shared" si="188"/>
        <v>-79.845781885734681</v>
      </c>
      <c r="AG227" s="26">
        <f t="shared" si="154"/>
        <v>64.334182199278899</v>
      </c>
      <c r="AH227" s="26">
        <f t="shared" si="176"/>
        <v>-94.586318690523427</v>
      </c>
      <c r="AI227" s="26">
        <f t="shared" si="177"/>
        <v>-89.998931420845366</v>
      </c>
      <c r="AJ227" s="26">
        <f t="shared" si="189"/>
        <v>20.601574688106858</v>
      </c>
      <c r="AK227" s="26">
        <f t="shared" si="178"/>
        <v>84.64602775512293</v>
      </c>
      <c r="AL227" s="27">
        <f t="shared" si="179"/>
        <v>-1.2344306465010653E-2</v>
      </c>
      <c r="AM227" s="26">
        <f t="shared" si="180"/>
        <v>-3.0539431638515766</v>
      </c>
      <c r="AN227" s="26">
        <f t="shared" si="155"/>
        <v>-4.950283606926215E-4</v>
      </c>
      <c r="AO227" s="26">
        <f t="shared" si="156"/>
        <v>-0.61170410074184778</v>
      </c>
      <c r="AP227" s="26">
        <f t="shared" si="162"/>
        <v>-9.6634011379633726</v>
      </c>
      <c r="AQ227" s="26">
        <f t="shared" si="163"/>
        <v>-9.0185509303158611</v>
      </c>
      <c r="AR227" s="25">
        <f t="shared" si="157"/>
        <v>18.562359853877492</v>
      </c>
      <c r="AS227" s="25">
        <f t="shared" si="158"/>
        <v>-26.547178687726607</v>
      </c>
      <c r="AT227" s="56">
        <f t="shared" si="164"/>
        <v>4.8799884221820449</v>
      </c>
      <c r="AU227" s="57">
        <f t="shared" si="190"/>
        <v>-88.864332816050535</v>
      </c>
      <c r="AV227" s="26">
        <f t="shared" si="181"/>
        <v>1.2525186584973625E-9</v>
      </c>
      <c r="AW227" s="26">
        <f t="shared" si="182"/>
        <v>9.7302193861585639E-4</v>
      </c>
      <c r="AX227" s="27">
        <f t="shared" si="183"/>
        <v>-1.2525186586779776E-9</v>
      </c>
      <c r="AY227" s="26">
        <f t="shared" si="184"/>
        <v>-9.7302193861585639E-4</v>
      </c>
      <c r="AZ227" s="28">
        <f t="shared" si="191"/>
        <v>-1.8061509354610673E-19</v>
      </c>
      <c r="BA227" s="29">
        <f t="shared" si="192"/>
        <v>0</v>
      </c>
      <c r="BB227" s="5">
        <f t="shared" si="165"/>
        <v>4.8553184847223996</v>
      </c>
      <c r="BC227" s="5">
        <f t="shared" si="166"/>
        <v>-93.422819449431771</v>
      </c>
      <c r="BD227" s="5">
        <f t="shared" si="193"/>
        <v>86.577180550568229</v>
      </c>
      <c r="BE227" s="41"/>
      <c r="BF227" s="40">
        <f t="shared" si="194"/>
        <v>5</v>
      </c>
      <c r="BG227" s="40">
        <f t="shared" si="195"/>
        <v>-93</v>
      </c>
      <c r="BH227" s="40">
        <f t="shared" si="196"/>
        <v>87</v>
      </c>
      <c r="BL227" s="26">
        <f t="shared" si="159"/>
        <v>-7.9115226342782913E-5</v>
      </c>
      <c r="BM227" s="26">
        <f t="shared" si="160"/>
        <v>-0.24454560098951789</v>
      </c>
      <c r="BO227" s="238" t="str">
        <f t="shared" si="167"/>
        <v>16982.4365246174i</v>
      </c>
      <c r="BP227" s="238" t="str">
        <f t="shared" si="168"/>
        <v>0.994347750852254-0.075008696875731i</v>
      </c>
      <c r="BQ227" s="238">
        <f t="shared" si="169"/>
        <v>-2.459082223330273E-2</v>
      </c>
      <c r="BR227" s="238">
        <f t="shared" si="170"/>
        <v>-4.3139410323917211</v>
      </c>
    </row>
    <row r="228" spans="1:70" x14ac:dyDescent="0.35">
      <c r="V228" s="24">
        <v>3.24</v>
      </c>
      <c r="W228" s="32">
        <f t="shared" si="185"/>
        <v>17378.008287493773</v>
      </c>
      <c r="X228" s="25">
        <f t="shared" si="161"/>
        <v>26.994438391274116</v>
      </c>
      <c r="Y228" s="26">
        <f t="shared" si="171"/>
        <v>-12.658329233573653</v>
      </c>
      <c r="Z228" s="26">
        <f t="shared" si="172"/>
        <v>-76.534848086579188</v>
      </c>
      <c r="AA228" s="26">
        <f t="shared" si="173"/>
        <v>1.9210793639640893E-2</v>
      </c>
      <c r="AB228" s="26">
        <f t="shared" si="174"/>
        <v>-3.8092811572853646</v>
      </c>
      <c r="AC228" s="26">
        <f t="shared" si="186"/>
        <v>1.6775992350101951E-5</v>
      </c>
      <c r="AD228" s="26">
        <f t="shared" si="175"/>
        <v>0.11260934870646887</v>
      </c>
      <c r="AE228" s="26">
        <f t="shared" si="187"/>
        <v>14.355336727332453</v>
      </c>
      <c r="AF228" s="26">
        <f t="shared" si="188"/>
        <v>-80.231519895158087</v>
      </c>
      <c r="AG228" s="26">
        <f t="shared" si="154"/>
        <v>64.334182199278899</v>
      </c>
      <c r="AH228" s="26">
        <f t="shared" si="176"/>
        <v>-94.78631869045546</v>
      </c>
      <c r="AI228" s="26">
        <f t="shared" si="177"/>
        <v>-89.99895574467655</v>
      </c>
      <c r="AJ228" s="26">
        <f t="shared" si="189"/>
        <v>20.79987254524859</v>
      </c>
      <c r="AK228" s="26">
        <f t="shared" si="178"/>
        <v>84.767214674503862</v>
      </c>
      <c r="AL228" s="27">
        <f t="shared" si="179"/>
        <v>-1.2925210831032626E-2</v>
      </c>
      <c r="AM228" s="26">
        <f t="shared" si="180"/>
        <v>-3.1249392525203645</v>
      </c>
      <c r="AN228" s="26">
        <f t="shared" si="155"/>
        <v>-5.1835693634497495E-4</v>
      </c>
      <c r="AO228" s="26">
        <f t="shared" si="156"/>
        <v>-0.62595139883261375</v>
      </c>
      <c r="AP228" s="26">
        <f t="shared" si="162"/>
        <v>-9.665707513695347</v>
      </c>
      <c r="AQ228" s="26">
        <f t="shared" si="163"/>
        <v>-8.9826317215256672</v>
      </c>
      <c r="AR228" s="25">
        <f t="shared" si="157"/>
        <v>18.562359853877492</v>
      </c>
      <c r="AS228" s="25">
        <f t="shared" si="158"/>
        <v>-26.547178687726607</v>
      </c>
      <c r="AT228" s="56">
        <f t="shared" si="164"/>
        <v>4.6896292136371063</v>
      </c>
      <c r="AU228" s="57">
        <f t="shared" si="190"/>
        <v>-89.21415161668375</v>
      </c>
      <c r="AV228" s="26">
        <f t="shared" si="181"/>
        <v>1.3115470713713098E-9</v>
      </c>
      <c r="AW228" s="26">
        <f t="shared" si="182"/>
        <v>9.9568653111652985E-4</v>
      </c>
      <c r="AX228" s="27">
        <f t="shared" si="183"/>
        <v>-1.3115470715693499E-9</v>
      </c>
      <c r="AY228" s="26">
        <f t="shared" si="184"/>
        <v>-9.9568653111652985E-4</v>
      </c>
      <c r="AZ228" s="28">
        <f t="shared" si="191"/>
        <v>-1.9804006673984254E-19</v>
      </c>
      <c r="BA228" s="29">
        <f t="shared" si="192"/>
        <v>0</v>
      </c>
      <c r="BB228" s="5">
        <f t="shared" si="165"/>
        <v>4.6638000464932343</v>
      </c>
      <c r="BC228" s="5">
        <f t="shared" si="166"/>
        <v>-93.878427598153053</v>
      </c>
      <c r="BD228" s="5">
        <f t="shared" si="193"/>
        <v>86.121572401846947</v>
      </c>
      <c r="BE228" s="31"/>
      <c r="BF228" s="40">
        <f t="shared" si="194"/>
        <v>5</v>
      </c>
      <c r="BG228" s="40">
        <f t="shared" si="195"/>
        <v>-94</v>
      </c>
      <c r="BH228" s="40">
        <f t="shared" si="196"/>
        <v>86</v>
      </c>
      <c r="BL228" s="26">
        <f t="shared" si="159"/>
        <v>-8.2843776526203751E-5</v>
      </c>
      <c r="BM228" s="26">
        <f t="shared" si="160"/>
        <v>-0.2502417281720935</v>
      </c>
      <c r="BO228" s="238" t="str">
        <f t="shared" si="167"/>
        <v>17378.0082874938i</v>
      </c>
      <c r="BP228" s="238" t="str">
        <f t="shared" si="168"/>
        <v>0.99408294308001-0.0767354546171644i</v>
      </c>
      <c r="BQ228" s="238">
        <f t="shared" si="169"/>
        <v>-2.5746323367346443E-2</v>
      </c>
      <c r="BR228" s="238">
        <f t="shared" si="170"/>
        <v>-4.414034253297209</v>
      </c>
    </row>
    <row r="229" spans="1:70" x14ac:dyDescent="0.35">
      <c r="V229" s="24">
        <v>3.25</v>
      </c>
      <c r="W229" s="30">
        <f t="shared" si="185"/>
        <v>17782.794100389245</v>
      </c>
      <c r="X229" s="25">
        <f t="shared" si="161"/>
        <v>26.994438391274116</v>
      </c>
      <c r="Y229" s="26">
        <f t="shared" si="171"/>
        <v>-12.84771799932968</v>
      </c>
      <c r="Z229" s="26">
        <f t="shared" si="172"/>
        <v>-76.830553169242521</v>
      </c>
      <c r="AA229" s="26">
        <f t="shared" si="173"/>
        <v>2.0114077013273762E-2</v>
      </c>
      <c r="AB229" s="26">
        <f t="shared" si="174"/>
        <v>-3.8977403127650843</v>
      </c>
      <c r="AC229" s="26">
        <f t="shared" si="186"/>
        <v>1.7566618913384736E-5</v>
      </c>
      <c r="AD229" s="26">
        <f t="shared" si="175"/>
        <v>0.11523235040400022</v>
      </c>
      <c r="AE229" s="26">
        <f t="shared" si="187"/>
        <v>14.166852035576623</v>
      </c>
      <c r="AF229" s="26">
        <f t="shared" si="188"/>
        <v>-80.613061131603601</v>
      </c>
      <c r="AG229" s="26">
        <f t="shared" si="154"/>
        <v>64.334182199278899</v>
      </c>
      <c r="AH229" s="26">
        <f t="shared" si="176"/>
        <v>-94.986318690390533</v>
      </c>
      <c r="AI229" s="26">
        <f t="shared" si="177"/>
        <v>-89.998979514829742</v>
      </c>
      <c r="AJ229" s="26">
        <f t="shared" si="189"/>
        <v>20.998246388438709</v>
      </c>
      <c r="AK229" s="26">
        <f t="shared" si="178"/>
        <v>84.885688427534376</v>
      </c>
      <c r="AL229" s="27">
        <f t="shared" si="179"/>
        <v>-1.3533409107988583E-2</v>
      </c>
      <c r="AM229" s="26">
        <f t="shared" si="180"/>
        <v>-3.1975791082919445</v>
      </c>
      <c r="AN229" s="26">
        <f t="shared" si="155"/>
        <v>-5.4278481958563432E-4</v>
      </c>
      <c r="AO229" s="26">
        <f t="shared" si="156"/>
        <v>-0.64053047897649174</v>
      </c>
      <c r="AP229" s="26">
        <f t="shared" si="162"/>
        <v>-9.6679662966005004</v>
      </c>
      <c r="AQ229" s="26">
        <f t="shared" si="163"/>
        <v>-8.9514006745638017</v>
      </c>
      <c r="AR229" s="25">
        <f t="shared" si="157"/>
        <v>18.562359853877492</v>
      </c>
      <c r="AS229" s="25">
        <f t="shared" si="158"/>
        <v>-26.547178687726607</v>
      </c>
      <c r="AT229" s="56">
        <f t="shared" si="164"/>
        <v>4.4988857389761225</v>
      </c>
      <c r="AU229" s="57">
        <f t="shared" si="190"/>
        <v>-89.564461806167401</v>
      </c>
      <c r="AV229" s="26">
        <f t="shared" si="181"/>
        <v>1.3733604619678218E-9</v>
      </c>
      <c r="AW229" s="26">
        <f t="shared" si="182"/>
        <v>1.0188790497950441E-3</v>
      </c>
      <c r="AX229" s="27">
        <f t="shared" si="183"/>
        <v>-1.3733604621849693E-9</v>
      </c>
      <c r="AY229" s="26">
        <f t="shared" si="184"/>
        <v>-1.0188790497950441E-3</v>
      </c>
      <c r="AZ229" s="28">
        <f t="shared" si="191"/>
        <v>-2.171475252995112E-19</v>
      </c>
      <c r="BA229" s="29">
        <f t="shared" si="192"/>
        <v>0</v>
      </c>
      <c r="BB229" s="5">
        <f t="shared" si="165"/>
        <v>4.4718430387606727</v>
      </c>
      <c r="BC229" s="5">
        <f t="shared" si="166"/>
        <v>-94.33696342730974</v>
      </c>
      <c r="BD229" s="5">
        <f t="shared" si="193"/>
        <v>85.66303657269026</v>
      </c>
      <c r="BE229" s="41"/>
      <c r="BF229" s="40">
        <f t="shared" si="194"/>
        <v>4</v>
      </c>
      <c r="BG229" s="40">
        <f t="shared" si="195"/>
        <v>-94</v>
      </c>
      <c r="BH229" s="40">
        <f t="shared" si="196"/>
        <v>86</v>
      </c>
      <c r="BL229" s="26">
        <f t="shared" si="159"/>
        <v>-8.6748044437160118E-5</v>
      </c>
      <c r="BM229" s="26">
        <f t="shared" si="160"/>
        <v>-0.25607053007949115</v>
      </c>
      <c r="BO229" s="238" t="str">
        <f t="shared" si="167"/>
        <v>17782.7941003892i</v>
      </c>
      <c r="BP229" s="238" t="str">
        <f t="shared" si="168"/>
        <v>0.993805806269174-0.0785009852545415i</v>
      </c>
      <c r="BQ229" s="238">
        <f t="shared" si="169"/>
        <v>-2.6955952171012518E-2</v>
      </c>
      <c r="BR229" s="238">
        <f t="shared" si="170"/>
        <v>-4.5164310910628345</v>
      </c>
    </row>
    <row r="230" spans="1:70" x14ac:dyDescent="0.35">
      <c r="V230" s="24">
        <v>3.26</v>
      </c>
      <c r="W230" s="32">
        <f t="shared" si="185"/>
        <v>18197.008586099833</v>
      </c>
      <c r="X230" s="25">
        <f t="shared" si="161"/>
        <v>26.994438391274116</v>
      </c>
      <c r="Y230" s="26">
        <f t="shared" si="171"/>
        <v>-13.037560089157447</v>
      </c>
      <c r="Z230" s="26">
        <f t="shared" si="172"/>
        <v>-77.120218933424439</v>
      </c>
      <c r="AA230" s="26">
        <f t="shared" si="173"/>
        <v>2.1059729501360723E-2</v>
      </c>
      <c r="AB230" s="26">
        <f t="shared" si="174"/>
        <v>-3.988240681792238</v>
      </c>
      <c r="AC230" s="26">
        <f t="shared" si="186"/>
        <v>1.8394506403013405E-5</v>
      </c>
      <c r="AD230" s="26">
        <f t="shared" si="175"/>
        <v>0.11791644915971816</v>
      </c>
      <c r="AE230" s="26">
        <f t="shared" si="187"/>
        <v>13.977956426124432</v>
      </c>
      <c r="AF230" s="26">
        <f t="shared" si="188"/>
        <v>-80.990543166056952</v>
      </c>
      <c r="AG230" s="26">
        <f t="shared" si="154"/>
        <v>64.334182199278899</v>
      </c>
      <c r="AH230" s="26">
        <f t="shared" si="176"/>
        <v>-95.18631869032852</v>
      </c>
      <c r="AI230" s="26">
        <f t="shared" si="177"/>
        <v>-89.999002743908179</v>
      </c>
      <c r="AJ230" s="26">
        <f t="shared" si="189"/>
        <v>21.196692852132955</v>
      </c>
      <c r="AK230" s="26">
        <f t="shared" si="178"/>
        <v>85.001507775935821</v>
      </c>
      <c r="AL230" s="27">
        <f t="shared" si="179"/>
        <v>-1.4170179610273856E-2</v>
      </c>
      <c r="AM230" s="26">
        <f t="shared" si="180"/>
        <v>-3.2719003112012874</v>
      </c>
      <c r="AN230" s="26">
        <f t="shared" si="155"/>
        <v>-5.6836380622842246E-4</v>
      </c>
      <c r="AO230" s="26">
        <f t="shared" si="156"/>
        <v>-0.65544906363888311</v>
      </c>
      <c r="AP230" s="26">
        <f t="shared" si="162"/>
        <v>-9.6701821823331677</v>
      </c>
      <c r="AQ230" s="26">
        <f t="shared" si="163"/>
        <v>-8.9248443428125288</v>
      </c>
      <c r="AR230" s="25">
        <f t="shared" si="157"/>
        <v>18.562359853877492</v>
      </c>
      <c r="AS230" s="25">
        <f t="shared" si="158"/>
        <v>-26.547178687726607</v>
      </c>
      <c r="AT230" s="56">
        <f t="shared" si="164"/>
        <v>4.3077742437912647</v>
      </c>
      <c r="AU230" s="57">
        <f t="shared" si="190"/>
        <v>-89.915387508869486</v>
      </c>
      <c r="AV230" s="26">
        <f t="shared" si="181"/>
        <v>1.4380841928574705E-9</v>
      </c>
      <c r="AW230" s="26">
        <f t="shared" si="182"/>
        <v>1.0426117916317616E-3</v>
      </c>
      <c r="AX230" s="27">
        <f t="shared" si="183"/>
        <v>-1.4380841930955678E-9</v>
      </c>
      <c r="AY230" s="26">
        <f t="shared" si="184"/>
        <v>-1.0426117916317616E-3</v>
      </c>
      <c r="AZ230" s="28">
        <f t="shared" si="191"/>
        <v>-2.3809732187848859E-19</v>
      </c>
      <c r="BA230" s="29">
        <f t="shared" si="192"/>
        <v>0</v>
      </c>
      <c r="BB230" s="5">
        <f t="shared" si="165"/>
        <v>4.2794611794580879</v>
      </c>
      <c r="BC230" s="5">
        <f t="shared" si="166"/>
        <v>-94.798605833974207</v>
      </c>
      <c r="BD230" s="5">
        <f t="shared" si="193"/>
        <v>85.201394166025793</v>
      </c>
      <c r="BE230" s="31"/>
      <c r="BF230" s="40">
        <f t="shared" si="194"/>
        <v>4</v>
      </c>
      <c r="BG230" s="40">
        <f t="shared" si="195"/>
        <v>-95</v>
      </c>
      <c r="BH230" s="40">
        <f t="shared" si="196"/>
        <v>85</v>
      </c>
      <c r="BL230" s="26">
        <f t="shared" si="159"/>
        <v>-9.0836311061796732E-5</v>
      </c>
      <c r="BM230" s="26">
        <f t="shared" si="160"/>
        <v>-0.26203509673676356</v>
      </c>
      <c r="BO230" s="238" t="str">
        <f t="shared" si="167"/>
        <v>18197.0085860998i</v>
      </c>
      <c r="BP230" s="238" t="str">
        <f t="shared" si="168"/>
        <v>0.993515773796751-0.0803060897741992i</v>
      </c>
      <c r="BQ230" s="238">
        <f t="shared" si="169"/>
        <v>-2.8222228022115686E-2</v>
      </c>
      <c r="BR230" s="238">
        <f t="shared" si="170"/>
        <v>-4.6211832283679497</v>
      </c>
    </row>
    <row r="231" spans="1:70" x14ac:dyDescent="0.35">
      <c r="V231" s="24">
        <v>3.27</v>
      </c>
      <c r="W231" s="30">
        <f t="shared" si="185"/>
        <v>18620.871366628686</v>
      </c>
      <c r="X231" s="25">
        <f t="shared" si="161"/>
        <v>26.994438391274116</v>
      </c>
      <c r="Y231" s="26">
        <f t="shared" si="171"/>
        <v>-13.227837130934581</v>
      </c>
      <c r="Z231" s="26">
        <f t="shared" si="172"/>
        <v>-77.403939708046011</v>
      </c>
      <c r="AA231" s="26">
        <f t="shared" si="173"/>
        <v>2.2049728571983923E-2</v>
      </c>
      <c r="AB231" s="26">
        <f t="shared" si="174"/>
        <v>-4.0808284415207243</v>
      </c>
      <c r="AC231" s="26">
        <f t="shared" si="186"/>
        <v>1.9261410860185349E-5</v>
      </c>
      <c r="AD231" s="26">
        <f t="shared" si="175"/>
        <v>0.12066306807116069</v>
      </c>
      <c r="AE231" s="26">
        <f t="shared" si="187"/>
        <v>13.788670250322379</v>
      </c>
      <c r="AF231" s="26">
        <f t="shared" si="188"/>
        <v>-81.364105081495566</v>
      </c>
      <c r="AG231" s="26">
        <f t="shared" si="154"/>
        <v>64.334182199278899</v>
      </c>
      <c r="AH231" s="26">
        <f t="shared" si="176"/>
        <v>-95.386318690269306</v>
      </c>
      <c r="AI231" s="26">
        <f t="shared" si="177"/>
        <v>-89.999025444228252</v>
      </c>
      <c r="AJ231" s="26">
        <f t="shared" si="189"/>
        <v>21.395208717530263</v>
      </c>
      <c r="AK231" s="26">
        <f t="shared" si="178"/>
        <v>85.114730340497005</v>
      </c>
      <c r="AL231" s="27">
        <f t="shared" si="179"/>
        <v>-1.4836860128568684E-2</v>
      </c>
      <c r="AM231" s="26">
        <f t="shared" si="180"/>
        <v>-3.3479412663463588</v>
      </c>
      <c r="AN231" s="26">
        <f t="shared" si="155"/>
        <v>-5.9514813190372599E-4</v>
      </c>
      <c r="AO231" s="26">
        <f t="shared" si="156"/>
        <v>-0.67071505475472892</v>
      </c>
      <c r="AP231" s="26">
        <f t="shared" si="162"/>
        <v>-9.6723597817206155</v>
      </c>
      <c r="AQ231" s="26">
        <f t="shared" si="163"/>
        <v>-8.9029514248323345</v>
      </c>
      <c r="AR231" s="25">
        <f t="shared" si="157"/>
        <v>18.562359853877492</v>
      </c>
      <c r="AS231" s="25">
        <f t="shared" si="158"/>
        <v>-26.547178687726607</v>
      </c>
      <c r="AT231" s="56">
        <f t="shared" si="164"/>
        <v>4.116310468601764</v>
      </c>
      <c r="AU231" s="57">
        <f t="shared" si="190"/>
        <v>-90.267056506327904</v>
      </c>
      <c r="AV231" s="26">
        <f t="shared" si="181"/>
        <v>1.505859055850283E-9</v>
      </c>
      <c r="AW231" s="26">
        <f t="shared" si="182"/>
        <v>1.066897340040514E-3</v>
      </c>
      <c r="AX231" s="27">
        <f t="shared" si="183"/>
        <v>-1.5058590561113515E-9</v>
      </c>
      <c r="AY231" s="26">
        <f t="shared" si="184"/>
        <v>-1.066897340040514E-3</v>
      </c>
      <c r="AZ231" s="28">
        <f t="shared" si="191"/>
        <v>-2.6106854107939245E-19</v>
      </c>
      <c r="BA231" s="29">
        <f t="shared" si="192"/>
        <v>0</v>
      </c>
      <c r="BB231" s="5">
        <f t="shared" si="165"/>
        <v>4.0866675653382494</v>
      </c>
      <c r="BC231" s="5">
        <f t="shared" si="166"/>
        <v>-95.2635385089132</v>
      </c>
      <c r="BD231" s="5">
        <f t="shared" si="193"/>
        <v>84.7364614910868</v>
      </c>
      <c r="BE231" s="41"/>
      <c r="BF231" s="40">
        <f t="shared" si="194"/>
        <v>4</v>
      </c>
      <c r="BG231" s="40">
        <f t="shared" si="195"/>
        <v>-95</v>
      </c>
      <c r="BH231" s="40">
        <f t="shared" si="196"/>
        <v>85</v>
      </c>
      <c r="BL231" s="26">
        <f t="shared" si="159"/>
        <v>-9.5117247633546052E-5</v>
      </c>
      <c r="BM231" s="26">
        <f t="shared" si="160"/>
        <v>-0.26813859011869823</v>
      </c>
      <c r="BO231" s="238" t="str">
        <f t="shared" si="167"/>
        <v>18620.8713666287i</v>
      </c>
      <c r="BP231" s="238" t="str">
        <f t="shared" si="168"/>
        <v>0.99321225370717-0.0821515806881667i</v>
      </c>
      <c r="BQ231" s="238">
        <f t="shared" si="169"/>
        <v>-2.9547786015880609E-2</v>
      </c>
      <c r="BR231" s="238">
        <f t="shared" si="170"/>
        <v>-4.7283434124665931</v>
      </c>
    </row>
    <row r="232" spans="1:70" x14ac:dyDescent="0.35">
      <c r="V232" s="58">
        <v>3.28</v>
      </c>
      <c r="W232" s="59">
        <f t="shared" si="185"/>
        <v>19054.607179632483</v>
      </c>
      <c r="X232" s="60">
        <f t="shared" si="161"/>
        <v>26.994438391274116</v>
      </c>
      <c r="Y232" s="56">
        <f t="shared" si="171"/>
        <v>-13.418531413501512</v>
      </c>
      <c r="Z232" s="56">
        <f t="shared" si="172"/>
        <v>-77.681810243684552</v>
      </c>
      <c r="AA232" s="56">
        <f t="shared" si="173"/>
        <v>2.3086143037998559E-2</v>
      </c>
      <c r="AB232" s="56">
        <f t="shared" si="174"/>
        <v>-4.1755507479022187</v>
      </c>
      <c r="AC232" s="56">
        <f t="shared" si="186"/>
        <v>2.0169171079420242E-5</v>
      </c>
      <c r="AD232" s="56">
        <f t="shared" si="175"/>
        <v>0.12347366338150706</v>
      </c>
      <c r="AE232" s="56">
        <f t="shared" si="187"/>
        <v>13.599013289981682</v>
      </c>
      <c r="AF232" s="56">
        <f t="shared" si="188"/>
        <v>-81.73388732820527</v>
      </c>
      <c r="AG232" s="56">
        <f t="shared" si="154"/>
        <v>64.334182199278899</v>
      </c>
      <c r="AH232" s="56">
        <f t="shared" si="176"/>
        <v>-95.586318690212764</v>
      </c>
      <c r="AI232" s="56">
        <f t="shared" si="177"/>
        <v>-89.999047627825945</v>
      </c>
      <c r="AJ232" s="56">
        <f t="shared" si="189"/>
        <v>21.593790906377464</v>
      </c>
      <c r="AK232" s="56">
        <f t="shared" si="178"/>
        <v>85.225412614287166</v>
      </c>
      <c r="AL232" s="61">
        <f t="shared" si="179"/>
        <v>-1.5534850659246664E-2</v>
      </c>
      <c r="AM232" s="56">
        <f t="shared" si="180"/>
        <v>-3.4257412195537156</v>
      </c>
      <c r="AN232" s="26">
        <f t="shared" si="155"/>
        <v>-6.2319458690907547E-4</v>
      </c>
      <c r="AO232" s="26">
        <f t="shared" si="156"/>
        <v>-0.68633653787959636</v>
      </c>
      <c r="AP232" s="26">
        <f t="shared" si="162"/>
        <v>-9.6745036298025564</v>
      </c>
      <c r="AQ232" s="26">
        <f t="shared" si="163"/>
        <v>-8.8857127709720913</v>
      </c>
      <c r="AR232" s="60">
        <f t="shared" si="157"/>
        <v>18.562359853877492</v>
      </c>
      <c r="AS232" s="60">
        <f t="shared" si="158"/>
        <v>-26.547178687726607</v>
      </c>
      <c r="AT232" s="56">
        <f t="shared" si="164"/>
        <v>3.9245096601791261</v>
      </c>
      <c r="AU232" s="57">
        <f t="shared" si="190"/>
        <v>-90.619600099177362</v>
      </c>
      <c r="AV232" s="56">
        <f t="shared" si="181"/>
        <v>1.5768277714112119E-9</v>
      </c>
      <c r="AW232" s="56">
        <f t="shared" si="182"/>
        <v>1.0917485715404881E-3</v>
      </c>
      <c r="AX232" s="61">
        <f t="shared" si="183"/>
        <v>-1.5768277716974677E-9</v>
      </c>
      <c r="AY232" s="56">
        <f t="shared" si="184"/>
        <v>-1.0917485715404881E-3</v>
      </c>
      <c r="AZ232" s="62">
        <f t="shared" si="191"/>
        <v>-2.8625577714132586E-19</v>
      </c>
      <c r="BA232" s="63">
        <f t="shared" si="192"/>
        <v>0</v>
      </c>
      <c r="BB232" s="5">
        <f t="shared" si="165"/>
        <v>3.893474678113364</v>
      </c>
      <c r="BC232" s="5">
        <f t="shared" si="166"/>
        <v>-95.731949815268322</v>
      </c>
      <c r="BD232" s="64">
        <f t="shared" si="193"/>
        <v>84.268050184731678</v>
      </c>
      <c r="BE232" s="55"/>
      <c r="BF232" s="65">
        <f t="shared" si="194"/>
        <v>4</v>
      </c>
      <c r="BG232" s="65">
        <f t="shared" si="195"/>
        <v>-96</v>
      </c>
      <c r="BH232" s="65">
        <f t="shared" si="196"/>
        <v>84</v>
      </c>
      <c r="BL232" s="26">
        <f t="shared" si="159"/>
        <v>-9.9599934005613268E-5</v>
      </c>
      <c r="BM232" s="26">
        <f t="shared" si="160"/>
        <v>-0.27438424582386678</v>
      </c>
      <c r="BO232" s="238" t="str">
        <f t="shared" si="167"/>
        <v>19054.6071796325i</v>
      </c>
      <c r="BP232" s="238" t="str">
        <f t="shared" si="168"/>
        <v>0.992894627647751-0.0840382818134838i</v>
      </c>
      <c r="BQ232" s="238">
        <f t="shared" si="169"/>
        <v>-3.0935382131756454E-2</v>
      </c>
      <c r="BR232" s="238">
        <f t="shared" si="170"/>
        <v>-4.8379654702670951</v>
      </c>
    </row>
    <row r="233" spans="1:70" x14ac:dyDescent="0.35">
      <c r="V233" s="24">
        <v>3.29</v>
      </c>
      <c r="W233" s="32">
        <f t="shared" ref="W233:W296" si="197">10*10^V233</f>
        <v>19498.445997580464</v>
      </c>
      <c r="X233" s="25">
        <f t="shared" si="161"/>
        <v>26.994438391274116</v>
      </c>
      <c r="Y233" s="26">
        <f t="shared" ref="Y233:Y296" si="198">20*LOG(1/SQRT((W233/fp)^2+1))</f>
        <v>-13.609625869964594</v>
      </c>
      <c r="Z233" s="26">
        <f t="shared" ref="Z233:Z296" si="199">-180/PI()*ATAN(W233/fp)</f>
        <v>-77.953925562681604</v>
      </c>
      <c r="AA233" s="26">
        <f t="shared" ref="AA233:AA296" si="200">20*LOG(SQRT((W233/fzRHP)^2+1))</f>
        <v>2.4171137185527249E-2</v>
      </c>
      <c r="AB233" s="26">
        <f t="shared" ref="AB233:AB296" si="201">-180/PI()*ATAN(W233/fzRHP)</f>
        <v>-4.2724557516937125</v>
      </c>
      <c r="AC233" s="26">
        <f t="shared" ref="AC233:AC296" si="202">20*LOG(SQRT((W233/fzESR)^2+1))</f>
        <v>2.1119712515879504E-5</v>
      </c>
      <c r="AD233" s="26">
        <f t="shared" ref="AD233:AD296" si="203">180/PI()*ATAN(W233/fzESR)</f>
        <v>0.12634972525145727</v>
      </c>
      <c r="AE233" s="26">
        <f t="shared" ref="AE233:AE296" si="204">X233+Y233+AA233+AC233</f>
        <v>13.409004778207565</v>
      </c>
      <c r="AF233" s="26">
        <f t="shared" ref="AF233:AF296" si="205">Z233+AB233+AD233</f>
        <v>-82.100031589123859</v>
      </c>
      <c r="AG233" s="26">
        <f t="shared" si="154"/>
        <v>64.334182199278899</v>
      </c>
      <c r="AH233" s="26">
        <f t="shared" ref="AH233:AH296" si="206">20*LOG(1/SQRT((W233/fp_comp1)^2+1))</f>
        <v>-95.786318690158765</v>
      </c>
      <c r="AI233" s="26">
        <f t="shared" ref="AI233:AI296" si="207">-180/PI()*ATAN(W233/fp_comp1)</f>
        <v>-89.999069306463298</v>
      </c>
      <c r="AJ233" s="26">
        <f t="shared" ref="AJ233:AJ296" si="208">20*LOG(SQRT((W233/fz_comp)^2+1))</f>
        <v>21.792436475017887</v>
      </c>
      <c r="AK233" s="26">
        <f t="shared" ref="AK233:AK296" si="209">180/PI()*ATAN(W233/fz_comp)</f>
        <v>85.333609976380359</v>
      </c>
      <c r="AL233" s="27">
        <f t="shared" ref="AL233:AL296" si="210">20*LOG(1/SQRT((W233/fp_comp2)^2+1))</f>
        <v>-1.6265616255400451E-2</v>
      </c>
      <c r="AM233" s="26">
        <f t="shared" ref="AM233:AM296" si="211">-180/PI()*ATAN(W233/fp_comp2)</f>
        <v>-3.5053402731602916</v>
      </c>
      <c r="AN233" s="26">
        <f t="shared" si="155"/>
        <v>-6.5256263649060618E-4</v>
      </c>
      <c r="AO233" s="26">
        <f t="shared" si="156"/>
        <v>-0.70232178643536936</v>
      </c>
      <c r="AP233" s="26">
        <f t="shared" si="162"/>
        <v>-9.6766181947538712</v>
      </c>
      <c r="AQ233" s="26">
        <f t="shared" si="163"/>
        <v>-8.8731213896785999</v>
      </c>
      <c r="AR233" s="25">
        <f t="shared" si="157"/>
        <v>18.562359853877492</v>
      </c>
      <c r="AS233" s="25">
        <f t="shared" si="158"/>
        <v>-26.547178687726607</v>
      </c>
      <c r="AT233" s="56">
        <f t="shared" si="164"/>
        <v>3.7323865834536942</v>
      </c>
      <c r="AU233" s="57">
        <f t="shared" ref="AU233:AU296" si="212">AF233+AQ233</f>
        <v>-90.97315297880246</v>
      </c>
      <c r="AV233" s="26">
        <f t="shared" ref="AV233:AV296" si="213">20*LOG(SQRT((W233/fz_ff)^2+1))</f>
        <v>1.6511407746249327E-9</v>
      </c>
      <c r="AW233" s="26">
        <f t="shared" ref="AW233:AW296" si="214">180/PI()*ATAN(W233/fz_ff)</f>
        <v>1.1171786625835327E-3</v>
      </c>
      <c r="AX233" s="27">
        <f t="shared" ref="AX233:AX296" si="215">20*LOG(1/SQRT((W233/fp_ff)^2+1))</f>
        <v>-1.6511407749388058E-9</v>
      </c>
      <c r="AY233" s="26">
        <f t="shared" ref="AY233:AY296" si="216">-180/PI()*ATAN(W233/fp_ff)</f>
        <v>-1.1171786625835327E-3</v>
      </c>
      <c r="AZ233" s="28">
        <f t="shared" ref="AZ233:AZ296" si="217">AV233+AX233</f>
        <v>-3.1387306304778694E-19</v>
      </c>
      <c r="BA233" s="29">
        <f t="shared" ref="BA233:BA296" si="218">AW233+AY233</f>
        <v>0</v>
      </c>
      <c r="BB233" s="5">
        <f t="shared" si="165"/>
        <v>3.6998943909589901</v>
      </c>
      <c r="BC233" s="5">
        <f t="shared" si="166"/>
        <v>-96.204032676687163</v>
      </c>
      <c r="BD233" s="5">
        <f t="shared" ref="BD233:BD296" si="219">BC233+180</f>
        <v>83.795967323312837</v>
      </c>
      <c r="BE233" s="31"/>
      <c r="BF233" s="40">
        <f t="shared" ref="BF233:BF296" si="220">ROUND(BB233,0)</f>
        <v>4</v>
      </c>
      <c r="BG233" s="40">
        <f t="shared" ref="BG233:BG296" si="221">ROUND(BC233,0)</f>
        <v>-96</v>
      </c>
      <c r="BH233" s="40">
        <f t="shared" ref="BH233:BH296" si="222">ROUND(BD233,0)</f>
        <v>84</v>
      </c>
      <c r="BL233" s="26">
        <f t="shared" si="159"/>
        <v>-1.0429387792154106E-4</v>
      </c>
      <c r="BM233" s="26">
        <f t="shared" si="160"/>
        <v>-0.28077537478753822</v>
      </c>
      <c r="BO233" s="238" t="str">
        <f t="shared" si="167"/>
        <v>19498.4459975805i</v>
      </c>
      <c r="BP233" s="238" t="str">
        <f t="shared" si="168"/>
        <v>0.99256224976604-0.0859670280138881i</v>
      </c>
      <c r="BQ233" s="238">
        <f t="shared" si="169"/>
        <v>-3.2387898616782825E-2</v>
      </c>
      <c r="BR233" s="238">
        <f t="shared" si="170"/>
        <v>-4.9501043230971611</v>
      </c>
    </row>
    <row r="234" spans="1:70" x14ac:dyDescent="0.35">
      <c r="V234" s="24">
        <v>3.3</v>
      </c>
      <c r="W234" s="30">
        <f t="shared" si="197"/>
        <v>19952.623149688803</v>
      </c>
      <c r="X234" s="25">
        <f t="shared" si="161"/>
        <v>26.994438391274116</v>
      </c>
      <c r="Y234" s="26">
        <f t="shared" si="198"/>
        <v>-13.80110406078609</v>
      </c>
      <c r="Z234" s="26">
        <f t="shared" si="199"/>
        <v>-78.220380819003523</v>
      </c>
      <c r="AA234" s="26">
        <f t="shared" si="200"/>
        <v>2.5306975080316183E-2</v>
      </c>
      <c r="AB234" s="26">
        <f t="shared" si="201"/>
        <v>-4.3715926143680344</v>
      </c>
      <c r="AC234" s="26">
        <f t="shared" si="202"/>
        <v>2.2115051368180313E-5</v>
      </c>
      <c r="AD234" s="26">
        <f t="shared" si="203"/>
        <v>0.12929277854907575</v>
      </c>
      <c r="AE234" s="26">
        <f t="shared" si="204"/>
        <v>13.218663420619711</v>
      </c>
      <c r="AF234" s="26">
        <f t="shared" si="205"/>
        <v>-82.462680654822492</v>
      </c>
      <c r="AG234" s="26">
        <f t="shared" si="154"/>
        <v>64.334182199278899</v>
      </c>
      <c r="AH234" s="26">
        <f t="shared" si="206"/>
        <v>-95.986318690107169</v>
      </c>
      <c r="AI234" s="26">
        <f t="shared" si="207"/>
        <v>-89.999090491634632</v>
      </c>
      <c r="AJ234" s="26">
        <f t="shared" si="208"/>
        <v>21.991142608675517</v>
      </c>
      <c r="AK234" s="26">
        <f t="shared" si="209"/>
        <v>85.439376706029606</v>
      </c>
      <c r="AL234" s="27">
        <f t="shared" si="210"/>
        <v>-1.7030690004561453E-2</v>
      </c>
      <c r="AM234" s="26">
        <f t="shared" si="211"/>
        <v>-3.5867794018968673</v>
      </c>
      <c r="AN234" s="26">
        <f t="shared" si="155"/>
        <v>-6.8331454675803422E-4</v>
      </c>
      <c r="AO234" s="26">
        <f t="shared" si="156"/>
        <v>-0.71867926605258659</v>
      </c>
      <c r="AP234" s="26">
        <f t="shared" si="162"/>
        <v>-9.678707886704073</v>
      </c>
      <c r="AQ234" s="26">
        <f t="shared" si="163"/>
        <v>-8.8651724535544805</v>
      </c>
      <c r="AR234" s="25">
        <f t="shared" si="157"/>
        <v>18.562359853877492</v>
      </c>
      <c r="AS234" s="25">
        <f t="shared" si="158"/>
        <v>-26.547178687726607</v>
      </c>
      <c r="AT234" s="56">
        <f t="shared" si="164"/>
        <v>3.5399555339156379</v>
      </c>
      <c r="AU234" s="57">
        <f t="shared" si="212"/>
        <v>-91.327853108376971</v>
      </c>
      <c r="AV234" s="26">
        <f t="shared" si="213"/>
        <v>1.7289581438507757E-9</v>
      </c>
      <c r="AW234" s="26">
        <f t="shared" si="214"/>
        <v>1.1432010965404863E-3</v>
      </c>
      <c r="AX234" s="27">
        <f t="shared" si="215"/>
        <v>-1.7289581441949311E-9</v>
      </c>
      <c r="AY234" s="26">
        <f t="shared" si="216"/>
        <v>-1.1432010965404863E-3</v>
      </c>
      <c r="AZ234" s="28">
        <f t="shared" si="217"/>
        <v>-3.4415531809274073E-19</v>
      </c>
      <c r="BA234" s="29">
        <f t="shared" si="218"/>
        <v>0</v>
      </c>
      <c r="BB234" s="5">
        <f t="shared" si="165"/>
        <v>3.5059379752874271</v>
      </c>
      <c r="BC234" s="5">
        <f t="shared" si="166"/>
        <v>-96.679984474513986</v>
      </c>
      <c r="BD234" s="5">
        <f t="shared" si="219"/>
        <v>83.320015525486014</v>
      </c>
      <c r="BE234" s="41"/>
      <c r="BF234" s="40">
        <f t="shared" si="220"/>
        <v>4</v>
      </c>
      <c r="BG234" s="40">
        <f t="shared" si="221"/>
        <v>-97</v>
      </c>
      <c r="BH234" s="40">
        <f t="shared" si="222"/>
        <v>83</v>
      </c>
      <c r="BL234" s="26">
        <f t="shared" si="159"/>
        <v>-1.0920903515784449E-4</v>
      </c>
      <c r="BM234" s="26">
        <f t="shared" si="160"/>
        <v>-0.28731536503434374</v>
      </c>
      <c r="BO234" s="238" t="str">
        <f t="shared" si="167"/>
        <v>19952.6231496888i</v>
      </c>
      <c r="BP234" s="238" t="str">
        <f t="shared" si="168"/>
        <v>0.992214445568329-0.0879386649009613i</v>
      </c>
      <c r="BQ234" s="238">
        <f t="shared" si="169"/>
        <v>-3.3908349593052778E-2</v>
      </c>
      <c r="BR234" s="238">
        <f t="shared" si="170"/>
        <v>-5.0648160011026713</v>
      </c>
    </row>
    <row r="235" spans="1:70" x14ac:dyDescent="0.35">
      <c r="V235" s="24">
        <v>3.31</v>
      </c>
      <c r="W235" s="32">
        <f t="shared" si="197"/>
        <v>20417.379446695319</v>
      </c>
      <c r="X235" s="25">
        <f t="shared" si="161"/>
        <v>26.994438391274116</v>
      </c>
      <c r="Y235" s="26">
        <f t="shared" si="198"/>
        <v>-13.99295015673426</v>
      </c>
      <c r="Z235" s="26">
        <f t="shared" si="199"/>
        <v>-78.48127116748816</v>
      </c>
      <c r="AA235" s="26">
        <f t="shared" si="200"/>
        <v>2.6496025058765367E-2</v>
      </c>
      <c r="AB235" s="26">
        <f t="shared" si="201"/>
        <v>-4.4730115238934438</v>
      </c>
      <c r="AC235" s="26">
        <f t="shared" si="202"/>
        <v>2.3157298850203504E-5</v>
      </c>
      <c r="AD235" s="26">
        <f t="shared" si="203"/>
        <v>0.13230438365802016</v>
      </c>
      <c r="AE235" s="26">
        <f t="shared" si="204"/>
        <v>13.028007416897472</v>
      </c>
      <c r="AF235" s="26">
        <f t="shared" si="205"/>
        <v>-82.821978307723583</v>
      </c>
      <c r="AG235" s="26">
        <f t="shared" si="154"/>
        <v>64.334182199278899</v>
      </c>
      <c r="AH235" s="26">
        <f t="shared" si="206"/>
        <v>-96.186318690057931</v>
      </c>
      <c r="AI235" s="26">
        <f t="shared" si="207"/>
        <v>-89.999111194572592</v>
      </c>
      <c r="AJ235" s="26">
        <f t="shared" si="208"/>
        <v>22.189906615967079</v>
      </c>
      <c r="AK235" s="26">
        <f t="shared" si="209"/>
        <v>85.542765997233616</v>
      </c>
      <c r="AL235" s="27">
        <f t="shared" si="210"/>
        <v>-1.7831676138307412E-2</v>
      </c>
      <c r="AM235" s="26">
        <f t="shared" si="211"/>
        <v>-3.6701004688573291</v>
      </c>
      <c r="AN235" s="26">
        <f t="shared" si="155"/>
        <v>-7.1551551652075456E-4</v>
      </c>
      <c r="AO235" s="26">
        <f t="shared" si="156"/>
        <v>-0.73541763901152424</v>
      </c>
      <c r="AP235" s="26">
        <f t="shared" si="162"/>
        <v>-9.6807770664667814</v>
      </c>
      <c r="AQ235" s="26">
        <f t="shared" si="163"/>
        <v>-8.8618633052078302</v>
      </c>
      <c r="AR235" s="25">
        <f t="shared" si="157"/>
        <v>18.562359853877492</v>
      </c>
      <c r="AS235" s="25">
        <f t="shared" si="158"/>
        <v>-26.547178687726607</v>
      </c>
      <c r="AT235" s="56">
        <f t="shared" si="164"/>
        <v>3.3472303504306904</v>
      </c>
      <c r="AU235" s="57">
        <f t="shared" si="212"/>
        <v>-91.683841612931417</v>
      </c>
      <c r="AV235" s="26">
        <f t="shared" si="213"/>
        <v>1.8104399574480608E-9</v>
      </c>
      <c r="AW235" s="26">
        <f t="shared" si="214"/>
        <v>1.1698296708502383E-3</v>
      </c>
      <c r="AX235" s="27">
        <f t="shared" si="215"/>
        <v>-1.8104399578254191E-9</v>
      </c>
      <c r="AY235" s="26">
        <f t="shared" si="216"/>
        <v>-1.1698296708502383E-3</v>
      </c>
      <c r="AZ235" s="28">
        <f t="shared" si="217"/>
        <v>-3.7735834788061926E-19</v>
      </c>
      <c r="BA235" s="29">
        <f t="shared" si="218"/>
        <v>0</v>
      </c>
      <c r="BB235" s="5">
        <f t="shared" si="165"/>
        <v>3.311616107702871</v>
      </c>
      <c r="BC235" s="5">
        <f t="shared" si="166"/>
        <v>-97.160006953628283</v>
      </c>
      <c r="BD235" s="5">
        <f t="shared" si="219"/>
        <v>82.839993046371717</v>
      </c>
      <c r="BE235" s="31"/>
      <c r="BF235" s="40">
        <f t="shared" si="220"/>
        <v>3</v>
      </c>
      <c r="BG235" s="40">
        <f t="shared" si="221"/>
        <v>-97</v>
      </c>
      <c r="BH235" s="40">
        <f t="shared" si="222"/>
        <v>83</v>
      </c>
      <c r="BL235" s="26">
        <f t="shared" si="159"/>
        <v>-1.143558306583242E-4</v>
      </c>
      <c r="BM235" s="26">
        <f t="shared" si="160"/>
        <v>-0.29400768347161527</v>
      </c>
      <c r="BO235" s="238" t="str">
        <f t="shared" si="167"/>
        <v>20417.3794466953i</v>
      </c>
      <c r="BP235" s="238" t="str">
        <f t="shared" si="168"/>
        <v>0.991850510738724-0.0899540484916572i</v>
      </c>
      <c r="BQ235" s="238">
        <f t="shared" si="169"/>
        <v>-3.5499886897161104E-2</v>
      </c>
      <c r="BR235" s="238">
        <f t="shared" si="170"/>
        <v>-5.1821576572252397</v>
      </c>
    </row>
    <row r="236" spans="1:70" x14ac:dyDescent="0.35">
      <c r="V236" s="24">
        <v>3.32</v>
      </c>
      <c r="W236" s="32">
        <f t="shared" si="197"/>
        <v>20892.961308540398</v>
      </c>
      <c r="X236" s="25">
        <f t="shared" si="161"/>
        <v>26.994438391274116</v>
      </c>
      <c r="Y236" s="26">
        <f t="shared" si="198"/>
        <v>-14.185148921760298</v>
      </c>
      <c r="Z236" s="26">
        <f t="shared" si="199"/>
        <v>-78.73669164210574</v>
      </c>
      <c r="AA236" s="26">
        <f t="shared" si="200"/>
        <v>2.7740764410615158E-2</v>
      </c>
      <c r="AB236" s="26">
        <f t="shared" si="201"/>
        <v>-4.5767637103454817</v>
      </c>
      <c r="AC236" s="26">
        <f t="shared" si="202"/>
        <v>2.4248665675037732E-5</v>
      </c>
      <c r="AD236" s="26">
        <f t="shared" si="203"/>
        <v>0.1353861373045801</v>
      </c>
      <c r="AE236" s="26">
        <f t="shared" si="204"/>
        <v>12.837054482590107</v>
      </c>
      <c r="AF236" s="26">
        <f t="shared" si="205"/>
        <v>-83.17806921514665</v>
      </c>
      <c r="AG236" s="26">
        <f t="shared" si="154"/>
        <v>64.334182199278899</v>
      </c>
      <c r="AH236" s="26">
        <f t="shared" si="206"/>
        <v>-96.386318690010881</v>
      </c>
      <c r="AI236" s="26">
        <f t="shared" si="207"/>
        <v>-89.999131426254152</v>
      </c>
      <c r="AJ236" s="26">
        <f t="shared" si="208"/>
        <v>22.388725923634087</v>
      </c>
      <c r="AK236" s="26">
        <f t="shared" si="209"/>
        <v>85.643829973642411</v>
      </c>
      <c r="AL236" s="27">
        <f t="shared" si="210"/>
        <v>-1.867025327924552E-2</v>
      </c>
      <c r="AM236" s="26">
        <f t="shared" si="211"/>
        <v>-3.7553462415361616</v>
      </c>
      <c r="AN236" s="26">
        <f t="shared" si="155"/>
        <v>-7.4923381533857148E-4</v>
      </c>
      <c r="AO236" s="26">
        <f t="shared" si="156"/>
        <v>-0.75254576878414714</v>
      </c>
      <c r="AP236" s="26">
        <f t="shared" si="162"/>
        <v>-9.682830054192479</v>
      </c>
      <c r="AQ236" s="26">
        <f t="shared" si="163"/>
        <v>-8.863193462932049</v>
      </c>
      <c r="AR236" s="25">
        <f t="shared" si="157"/>
        <v>18.562359853877492</v>
      </c>
      <c r="AS236" s="25">
        <f t="shared" si="158"/>
        <v>-26.547178687726607</v>
      </c>
      <c r="AT236" s="56">
        <f t="shared" si="164"/>
        <v>3.1542244283976277</v>
      </c>
      <c r="AU236" s="57">
        <f t="shared" si="212"/>
        <v>-92.041262678078695</v>
      </c>
      <c r="AV236" s="26">
        <f t="shared" si="213"/>
        <v>1.8957636516704921E-9</v>
      </c>
      <c r="AW236" s="26">
        <f t="shared" si="214"/>
        <v>1.1970785043353095E-3</v>
      </c>
      <c r="AX236" s="27">
        <f t="shared" si="215"/>
        <v>-1.8957636520842573E-9</v>
      </c>
      <c r="AY236" s="26">
        <f t="shared" si="216"/>
        <v>-1.1970785043353095E-3</v>
      </c>
      <c r="AZ236" s="28">
        <f t="shared" si="217"/>
        <v>-4.137652549760688E-19</v>
      </c>
      <c r="BA236" s="29">
        <f t="shared" si="218"/>
        <v>0</v>
      </c>
      <c r="BB236" s="5">
        <f t="shared" si="165"/>
        <v>3.1169388770573438</v>
      </c>
      <c r="BC236" s="5">
        <f t="shared" si="166"/>
        <v>-97.644306136501498</v>
      </c>
      <c r="BD236" s="5">
        <f t="shared" si="219"/>
        <v>82.355693863498502</v>
      </c>
      <c r="BE236" s="31"/>
      <c r="BF236" s="40">
        <f t="shared" si="220"/>
        <v>3</v>
      </c>
      <c r="BG236" s="40">
        <f t="shared" si="221"/>
        <v>-98</v>
      </c>
      <c r="BH236" s="40">
        <f t="shared" si="222"/>
        <v>82</v>
      </c>
      <c r="BL236" s="26">
        <f t="shared" si="159"/>
        <v>-1.1974518061862464E-4</v>
      </c>
      <c r="BM236" s="26">
        <f t="shared" si="160"/>
        <v>-0.30085587772432792</v>
      </c>
      <c r="BO236" s="238" t="str">
        <f t="shared" si="167"/>
        <v>20892.9613085404i</v>
      </c>
      <c r="BP236" s="238" t="str">
        <f t="shared" si="168"/>
        <v>0.991469709918189-0.092014044818931i</v>
      </c>
      <c r="BQ236" s="238">
        <f t="shared" si="169"/>
        <v>-3.7165806159665311E-2</v>
      </c>
      <c r="BR236" s="238">
        <f t="shared" si="170"/>
        <v>-5.3021875806984786</v>
      </c>
    </row>
    <row r="237" spans="1:70" x14ac:dyDescent="0.35">
      <c r="V237" s="24">
        <v>3.33</v>
      </c>
      <c r="W237" s="30">
        <f t="shared" si="197"/>
        <v>21379.620895022344</v>
      </c>
      <c r="X237" s="25">
        <f t="shared" si="161"/>
        <v>26.994438391274116</v>
      </c>
      <c r="Y237" s="26">
        <f t="shared" si="198"/>
        <v>-14.377685695862709</v>
      </c>
      <c r="Z237" s="26">
        <f t="shared" si="199"/>
        <v>-78.986737042858977</v>
      </c>
      <c r="AA237" s="26">
        <f t="shared" si="200"/>
        <v>2.9043784260441557E-2</v>
      </c>
      <c r="AB237" s="26">
        <f t="shared" si="201"/>
        <v>-4.6829014613113484</v>
      </c>
      <c r="AC237" s="26">
        <f t="shared" si="202"/>
        <v>2.5391466739486613E-5</v>
      </c>
      <c r="AD237" s="26">
        <f t="shared" si="203"/>
        <v>0.13853967340396584</v>
      </c>
      <c r="AE237" s="26">
        <f t="shared" si="204"/>
        <v>12.645821871138587</v>
      </c>
      <c r="AF237" s="26">
        <f t="shared" si="205"/>
        <v>-83.531098830766354</v>
      </c>
      <c r="AG237" s="26">
        <f t="shared" si="154"/>
        <v>64.334182199278899</v>
      </c>
      <c r="AH237" s="26">
        <f t="shared" si="206"/>
        <v>-96.586318689965964</v>
      </c>
      <c r="AI237" s="26">
        <f t="shared" si="207"/>
        <v>-89.999151197406391</v>
      </c>
      <c r="AJ237" s="26">
        <f t="shared" si="208"/>
        <v>22.587598071487577</v>
      </c>
      <c r="AK237" s="26">
        <f t="shared" si="209"/>
        <v>85.742619703752709</v>
      </c>
      <c r="AL237" s="27">
        <f t="shared" si="210"/>
        <v>-1.9548177830925335E-2</v>
      </c>
      <c r="AM237" s="26">
        <f t="shared" si="211"/>
        <v>-3.8425604079150362</v>
      </c>
      <c r="AN237" s="26">
        <f t="shared" si="155"/>
        <v>-7.8454092803825759E-4</v>
      </c>
      <c r="AO237" s="26">
        <f t="shared" si="156"/>
        <v>-0.77007272467910692</v>
      </c>
      <c r="AP237" s="26">
        <f t="shared" si="162"/>
        <v>-9.6848711379584511</v>
      </c>
      <c r="AQ237" s="26">
        <f t="shared" si="163"/>
        <v>-8.8691646262478248</v>
      </c>
      <c r="AR237" s="25">
        <f t="shared" si="157"/>
        <v>18.562359853877492</v>
      </c>
      <c r="AS237" s="25">
        <f t="shared" si="158"/>
        <v>-26.547178687726607</v>
      </c>
      <c r="AT237" s="56">
        <f t="shared" si="164"/>
        <v>2.9609507331801357</v>
      </c>
      <c r="AU237" s="57">
        <f t="shared" si="212"/>
        <v>-92.400263457014177</v>
      </c>
      <c r="AV237" s="26">
        <f t="shared" si="213"/>
        <v>1.9851085914266943E-9</v>
      </c>
      <c r="AW237" s="26">
        <f t="shared" si="214"/>
        <v>1.2249620446878494E-3</v>
      </c>
      <c r="AX237" s="27">
        <f t="shared" si="215"/>
        <v>-1.9851085918803789E-9</v>
      </c>
      <c r="AY237" s="26">
        <f t="shared" si="216"/>
        <v>-1.2249620446878494E-3</v>
      </c>
      <c r="AZ237" s="28">
        <f t="shared" si="217"/>
        <v>-4.5368457774757164E-19</v>
      </c>
      <c r="BA237" s="29">
        <f t="shared" si="218"/>
        <v>0</v>
      </c>
      <c r="BB237" s="5">
        <f t="shared" si="165"/>
        <v>2.9219157915320748</v>
      </c>
      <c r="BC237" s="5">
        <f t="shared" si="166"/>
        <v>-98.133092245026063</v>
      </c>
      <c r="BD237" s="5">
        <f t="shared" si="219"/>
        <v>81.866907754973937</v>
      </c>
      <c r="BE237" s="41"/>
      <c r="BF237" s="40">
        <f t="shared" si="220"/>
        <v>3</v>
      </c>
      <c r="BG237" s="40">
        <f t="shared" si="221"/>
        <v>-98</v>
      </c>
      <c r="BH237" s="40">
        <f t="shared" si="222"/>
        <v>82</v>
      </c>
      <c r="BL237" s="26">
        <f t="shared" si="159"/>
        <v>-1.2538851564933076E-4</v>
      </c>
      <c r="BM237" s="26">
        <f t="shared" si="160"/>
        <v>-0.30786357801261299</v>
      </c>
      <c r="BO237" s="238" t="str">
        <f t="shared" si="167"/>
        <v>21379.6208950223i</v>
      </c>
      <c r="BP237" s="238" t="str">
        <f t="shared" si="168"/>
        <v>0.991071275443121-0.0941195294920111i</v>
      </c>
      <c r="BQ237" s="238">
        <f t="shared" si="169"/>
        <v>-3.8909553132411553E-2</v>
      </c>
      <c r="BR237" s="238">
        <f t="shared" si="170"/>
        <v>-5.4249652099992653</v>
      </c>
    </row>
    <row r="238" spans="1:70" s="55" customFormat="1" x14ac:dyDescent="0.35">
      <c r="A238"/>
      <c r="B238"/>
      <c r="V238" s="24">
        <v>3.34</v>
      </c>
      <c r="W238" s="32">
        <f t="shared" si="197"/>
        <v>21877.616239495528</v>
      </c>
      <c r="X238" s="25">
        <f t="shared" si="161"/>
        <v>26.994438391274116</v>
      </c>
      <c r="Y238" s="26">
        <f t="shared" si="198"/>
        <v>-14.570546377993463</v>
      </c>
      <c r="Z238" s="26">
        <f t="shared" si="199"/>
        <v>-79.231501830946641</v>
      </c>
      <c r="AA238" s="26">
        <f t="shared" si="200"/>
        <v>3.0407794655311612E-2</v>
      </c>
      <c r="AB238" s="26">
        <f t="shared" si="201"/>
        <v>-4.7914781370436206</v>
      </c>
      <c r="AC238" s="26">
        <f t="shared" si="202"/>
        <v>2.6588126038066855E-5</v>
      </c>
      <c r="AD238" s="26">
        <f t="shared" si="203"/>
        <v>0.14176666392628937</v>
      </c>
      <c r="AE238" s="26">
        <f t="shared" si="204"/>
        <v>12.454326396062003</v>
      </c>
      <c r="AF238" s="26">
        <f t="shared" si="205"/>
        <v>-83.881213304063976</v>
      </c>
      <c r="AG238" s="26">
        <f t="shared" si="154"/>
        <v>64.334182199278899</v>
      </c>
      <c r="AH238" s="26">
        <f t="shared" si="206"/>
        <v>-96.786318689923064</v>
      </c>
      <c r="AI238" s="26">
        <f t="shared" si="207"/>
        <v>-89.999170518512287</v>
      </c>
      <c r="AJ238" s="26">
        <f t="shared" si="208"/>
        <v>22.786520707557557</v>
      </c>
      <c r="AK238" s="26">
        <f t="shared" si="209"/>
        <v>85.839185216346934</v>
      </c>
      <c r="AL238" s="27">
        <f t="shared" si="210"/>
        <v>-2.0467287516486729E-2</v>
      </c>
      <c r="AM238" s="26">
        <f t="shared" si="211"/>
        <v>-3.9317875925772681</v>
      </c>
      <c r="AN238" s="26">
        <f t="shared" si="155"/>
        <v>-8.2151170605144032E-4</v>
      </c>
      <c r="AO238" s="26">
        <f t="shared" si="156"/>
        <v>-0.78800778659196347</v>
      </c>
      <c r="AP238" s="26">
        <f t="shared" si="162"/>
        <v>-9.6869045823091469</v>
      </c>
      <c r="AQ238" s="26">
        <f t="shared" si="163"/>
        <v>-8.8797806813345854</v>
      </c>
      <c r="AR238" s="25">
        <f t="shared" si="157"/>
        <v>18.562359853877492</v>
      </c>
      <c r="AS238" s="25">
        <f t="shared" si="158"/>
        <v>-26.547178687726607</v>
      </c>
      <c r="AT238" s="56">
        <f t="shared" si="164"/>
        <v>2.7674218137528559</v>
      </c>
      <c r="AU238" s="57">
        <f t="shared" si="212"/>
        <v>-92.760993985398557</v>
      </c>
      <c r="AV238" s="26">
        <f t="shared" si="213"/>
        <v>2.0786637848999427E-9</v>
      </c>
      <c r="AW238" s="26">
        <f t="shared" si="214"/>
        <v>1.2534950761299783E-3</v>
      </c>
      <c r="AX238" s="27">
        <f t="shared" si="215"/>
        <v>-2.078663785397398E-9</v>
      </c>
      <c r="AY238" s="26">
        <f t="shared" si="216"/>
        <v>-1.2534950761299783E-3</v>
      </c>
      <c r="AZ238" s="28">
        <f t="shared" si="217"/>
        <v>-4.9745525345112138E-19</v>
      </c>
      <c r="BA238" s="29">
        <f t="shared" si="218"/>
        <v>0</v>
      </c>
      <c r="BB238" s="5">
        <f t="shared" si="165"/>
        <v>2.7265557856758544</v>
      </c>
      <c r="BC238" s="5">
        <f t="shared" si="166"/>
        <v>-98.62657962965649</v>
      </c>
      <c r="BD238" s="5">
        <f t="shared" si="219"/>
        <v>81.37342037034351</v>
      </c>
      <c r="BE238" s="31"/>
      <c r="BF238" s="40">
        <f t="shared" si="220"/>
        <v>3</v>
      </c>
      <c r="BG238" s="40">
        <f t="shared" si="221"/>
        <v>-99</v>
      </c>
      <c r="BH238" s="40">
        <f t="shared" si="222"/>
        <v>81</v>
      </c>
      <c r="BL238" s="26">
        <f t="shared" si="159"/>
        <v>-1.3129780500896373E-4</v>
      </c>
      <c r="BM238" s="26">
        <f t="shared" si="160"/>
        <v>-0.31503449907280651</v>
      </c>
      <c r="BO238" s="238" t="str">
        <f t="shared" si="167"/>
        <v>21877.6162394955i</v>
      </c>
      <c r="BP238" s="238" t="str">
        <f t="shared" si="168"/>
        <v>0.990654406043069-0.0962713872026394i</v>
      </c>
      <c r="BQ238" s="238">
        <f t="shared" si="169"/>
        <v>-4.073473027199271E-2</v>
      </c>
      <c r="BR238" s="238">
        <f t="shared" si="170"/>
        <v>-5.5505511451851284</v>
      </c>
    </row>
    <row r="239" spans="1:70" x14ac:dyDescent="0.35">
      <c r="V239" s="24">
        <v>3.35</v>
      </c>
      <c r="W239" s="32">
        <f t="shared" si="197"/>
        <v>22387.211385683418</v>
      </c>
      <c r="X239" s="25">
        <f t="shared" si="161"/>
        <v>26.994438391274116</v>
      </c>
      <c r="Y239" s="26">
        <f t="shared" si="198"/>
        <v>-14.763717409055426</v>
      </c>
      <c r="Z239" s="26">
        <f t="shared" si="199"/>
        <v>-79.471080031817621</v>
      </c>
      <c r="AA239" s="26">
        <f t="shared" si="200"/>
        <v>3.1835629866066174E-2</v>
      </c>
      <c r="AB239" s="26">
        <f t="shared" si="201"/>
        <v>-4.9025481853171122</v>
      </c>
      <c r="AC239" s="26">
        <f t="shared" si="202"/>
        <v>2.7841181796852366E-5</v>
      </c>
      <c r="AD239" s="26">
        <f t="shared" si="203"/>
        <v>0.14506881978270206</v>
      </c>
      <c r="AE239" s="26">
        <f t="shared" si="204"/>
        <v>12.262584453266554</v>
      </c>
      <c r="AF239" s="26">
        <f t="shared" si="205"/>
        <v>-84.228559397352029</v>
      </c>
      <c r="AG239" s="26">
        <f t="shared" si="154"/>
        <v>64.334182199278899</v>
      </c>
      <c r="AH239" s="26">
        <f t="shared" si="206"/>
        <v>-96.986318689882097</v>
      </c>
      <c r="AI239" s="26">
        <f t="shared" si="207"/>
        <v>-89.999189399816117</v>
      </c>
      <c r="AJ239" s="26">
        <f t="shared" si="208"/>
        <v>22.985491583440449</v>
      </c>
      <c r="AK239" s="26">
        <f t="shared" si="209"/>
        <v>85.933575516133473</v>
      </c>
      <c r="AL239" s="27">
        <f t="shared" si="210"/>
        <v>-2.1429505071996726E-2</v>
      </c>
      <c r="AM239" s="26">
        <f t="shared" si="211"/>
        <v>-4.0230733728273504</v>
      </c>
      <c r="AN239" s="26">
        <f t="shared" si="155"/>
        <v>-8.6022452583012254E-4</v>
      </c>
      <c r="AO239" s="26">
        <f t="shared" si="156"/>
        <v>-0.80636044986290933</v>
      </c>
      <c r="AP239" s="26">
        <f t="shared" si="162"/>
        <v>-9.6889346367605746</v>
      </c>
      <c r="AQ239" s="26">
        <f t="shared" si="163"/>
        <v>-8.895047706372905</v>
      </c>
      <c r="AR239" s="25">
        <f t="shared" si="157"/>
        <v>18.562359853877492</v>
      </c>
      <c r="AS239" s="25">
        <f t="shared" si="158"/>
        <v>-26.547178687726607</v>
      </c>
      <c r="AT239" s="56">
        <f t="shared" si="164"/>
        <v>2.5736498165059789</v>
      </c>
      <c r="AU239" s="57">
        <f t="shared" si="212"/>
        <v>-93.123607103724936</v>
      </c>
      <c r="AV239" s="26">
        <f t="shared" si="213"/>
        <v>2.1766298122030942E-9</v>
      </c>
      <c r="AW239" s="26">
        <f t="shared" si="214"/>
        <v>1.2826927272525936E-3</v>
      </c>
      <c r="AX239" s="27">
        <f t="shared" si="215"/>
        <v>-2.1766298127485441E-9</v>
      </c>
      <c r="AY239" s="26">
        <f t="shared" si="216"/>
        <v>-1.2826927272525936E-3</v>
      </c>
      <c r="AZ239" s="28">
        <f t="shared" si="217"/>
        <v>-5.4544992695267315E-19</v>
      </c>
      <c r="BA239" s="29">
        <f t="shared" si="218"/>
        <v>0</v>
      </c>
      <c r="BB239" s="5">
        <f t="shared" si="165"/>
        <v>2.5308672273364925</v>
      </c>
      <c r="BC239" s="5">
        <f t="shared" si="166"/>
        <v>-99.124986705391976</v>
      </c>
      <c r="BD239" s="5">
        <f t="shared" si="219"/>
        <v>80.875013294608024</v>
      </c>
      <c r="BE239" s="31"/>
      <c r="BF239" s="40">
        <f t="shared" si="220"/>
        <v>3</v>
      </c>
      <c r="BG239" s="40">
        <f t="shared" si="221"/>
        <v>-99</v>
      </c>
      <c r="BH239" s="40">
        <f t="shared" si="222"/>
        <v>81</v>
      </c>
      <c r="BL239" s="26">
        <f t="shared" si="159"/>
        <v>-1.3748558197538828E-4</v>
      </c>
      <c r="BM239" s="26">
        <f t="shared" si="160"/>
        <v>-0.32237244212305155</v>
      </c>
      <c r="BO239" s="238" t="str">
        <f t="shared" si="167"/>
        <v>22387.2113856834i</v>
      </c>
      <c r="BP239" s="238" t="str">
        <f t="shared" si="168"/>
        <v>0.990218265497344-0.0984705111733974i</v>
      </c>
      <c r="BQ239" s="238">
        <f t="shared" si="169"/>
        <v>-4.2645103587510655E-2</v>
      </c>
      <c r="BR239" s="238">
        <f t="shared" si="170"/>
        <v>-5.6790071595439802</v>
      </c>
    </row>
    <row r="240" spans="1:70" x14ac:dyDescent="0.35">
      <c r="A240" s="55"/>
      <c r="B240" s="55"/>
      <c r="V240" s="24">
        <v>3.36</v>
      </c>
      <c r="W240" s="30">
        <f t="shared" si="197"/>
        <v>22908.676527677748</v>
      </c>
      <c r="X240" s="25">
        <f t="shared" si="161"/>
        <v>26.994438391274116</v>
      </c>
      <c r="Y240" s="26">
        <f t="shared" si="198"/>
        <v>-14.957185755034528</v>
      </c>
      <c r="Z240" s="26">
        <f t="shared" si="199"/>
        <v>-79.705565145744345</v>
      </c>
      <c r="AA240" s="26">
        <f t="shared" si="200"/>
        <v>3.3330253909870225E-2</v>
      </c>
      <c r="AB240" s="26">
        <f t="shared" si="201"/>
        <v>-5.0161671559385317</v>
      </c>
      <c r="AC240" s="26">
        <f t="shared" si="202"/>
        <v>2.9153291865735441E-5</v>
      </c>
      <c r="AD240" s="26">
        <f t="shared" si="203"/>
        <v>0.14844789173214934</v>
      </c>
      <c r="AE240" s="26">
        <f t="shared" si="204"/>
        <v>12.070612043441324</v>
      </c>
      <c r="AF240" s="26">
        <f t="shared" si="205"/>
        <v>-84.57328440995073</v>
      </c>
      <c r="AG240" s="26">
        <f t="shared" si="154"/>
        <v>64.334182199278899</v>
      </c>
      <c r="AH240" s="26">
        <f t="shared" si="206"/>
        <v>-97.186318689842977</v>
      </c>
      <c r="AI240" s="26">
        <f t="shared" si="207"/>
        <v>-89.99920785132899</v>
      </c>
      <c r="AJ240" s="26">
        <f t="shared" si="208"/>
        <v>23.18450854983687</v>
      </c>
      <c r="AK240" s="26">
        <f t="shared" si="209"/>
        <v>86.025838599548678</v>
      </c>
      <c r="AL240" s="27">
        <f t="shared" si="210"/>
        <v>-2.2436842100662761E-2</v>
      </c>
      <c r="AM240" s="26">
        <f t="shared" si="211"/>
        <v>-4.1164642947902186</v>
      </c>
      <c r="AN240" s="26">
        <f t="shared" si="155"/>
        <v>-9.0076145473808533E-4</v>
      </c>
      <c r="AO240" s="26">
        <f t="shared" si="156"/>
        <v>-0.82514043024422856</v>
      </c>
      <c r="AP240" s="26">
        <f t="shared" si="162"/>
        <v>-9.6909655442826086</v>
      </c>
      <c r="AQ240" s="26">
        <f t="shared" si="163"/>
        <v>-8.9149739768147604</v>
      </c>
      <c r="AR240" s="25">
        <f t="shared" si="157"/>
        <v>18.562359853877492</v>
      </c>
      <c r="AS240" s="25">
        <f t="shared" si="158"/>
        <v>-26.547178687726607</v>
      </c>
      <c r="AT240" s="56">
        <f t="shared" si="164"/>
        <v>2.3796464991587154</v>
      </c>
      <c r="AU240" s="57">
        <f t="shared" si="212"/>
        <v>-93.488258386765494</v>
      </c>
      <c r="AV240" s="26">
        <f t="shared" si="213"/>
        <v>2.2792111107588545E-9</v>
      </c>
      <c r="AW240" s="26">
        <f t="shared" si="214"/>
        <v>1.3125704790367331E-3</v>
      </c>
      <c r="AX240" s="27">
        <f t="shared" si="215"/>
        <v>-2.2792111113569284E-9</v>
      </c>
      <c r="AY240" s="26">
        <f t="shared" si="216"/>
        <v>-1.3125704790367331E-3</v>
      </c>
      <c r="AZ240" s="28">
        <f t="shared" si="217"/>
        <v>-5.9807391675237794E-19</v>
      </c>
      <c r="BA240" s="29">
        <f t="shared" si="218"/>
        <v>0</v>
      </c>
      <c r="BB240" s="5">
        <f t="shared" si="165"/>
        <v>2.3348579244274741</v>
      </c>
      <c r="BC240" s="5">
        <f t="shared" si="166"/>
        <v>-99.628535894117178</v>
      </c>
      <c r="BD240" s="5">
        <f t="shared" si="219"/>
        <v>80.371464105882822</v>
      </c>
      <c r="BE240" s="41"/>
      <c r="BF240" s="40">
        <f t="shared" si="220"/>
        <v>2</v>
      </c>
      <c r="BG240" s="40">
        <f t="shared" si="221"/>
        <v>-100</v>
      </c>
      <c r="BH240" s="40">
        <f t="shared" si="222"/>
        <v>80</v>
      </c>
      <c r="BL240" s="26">
        <f t="shared" si="159"/>
        <v>-1.4396497043957617E-4</v>
      </c>
      <c r="BM240" s="26">
        <f t="shared" si="160"/>
        <v>-0.32988129687445822</v>
      </c>
      <c r="BO240" s="238" t="str">
        <f t="shared" si="167"/>
        <v>22908.6765276777i</v>
      </c>
      <c r="BP240" s="238" t="str">
        <f t="shared" si="168"/>
        <v>0.989761981250412-0.100717802544018i</v>
      </c>
      <c r="BQ240" s="238">
        <f t="shared" si="169"/>
        <v>-4.464460976080159E-2</v>
      </c>
      <c r="BR240" s="238">
        <f t="shared" si="170"/>
        <v>-5.8103962104772258</v>
      </c>
    </row>
    <row r="241" spans="22:70" x14ac:dyDescent="0.35">
      <c r="V241" s="24">
        <v>3.37</v>
      </c>
      <c r="W241" s="32">
        <f t="shared" si="197"/>
        <v>23442.288153199239</v>
      </c>
      <c r="X241" s="25">
        <f t="shared" si="161"/>
        <v>26.994438391274116</v>
      </c>
      <c r="Y241" s="26">
        <f t="shared" si="198"/>
        <v>-15.150938890306113</v>
      </c>
      <c r="Z241" s="26">
        <f t="shared" si="199"/>
        <v>-79.935050065551764</v>
      </c>
      <c r="AA241" s="26">
        <f t="shared" si="200"/>
        <v>3.4894766301796894E-2</v>
      </c>
      <c r="AB241" s="26">
        <f t="shared" si="201"/>
        <v>-5.1323917148552871</v>
      </c>
      <c r="AC241" s="26">
        <f t="shared" si="202"/>
        <v>3.0527239353673526E-5</v>
      </c>
      <c r="AD241" s="26">
        <f t="shared" si="203"/>
        <v>0.15190567130922861</v>
      </c>
      <c r="AE241" s="26">
        <f t="shared" si="204"/>
        <v>11.878424794509153</v>
      </c>
      <c r="AF241" s="26">
        <f t="shared" si="205"/>
        <v>-84.915536109097829</v>
      </c>
      <c r="AG241" s="26">
        <f t="shared" si="154"/>
        <v>64.334182199278899</v>
      </c>
      <c r="AH241" s="26">
        <f t="shared" si="206"/>
        <v>-97.38631868980562</v>
      </c>
      <c r="AI241" s="26">
        <f t="shared" si="207"/>
        <v>-89.999225882834153</v>
      </c>
      <c r="AJ241" s="26">
        <f t="shared" si="208"/>
        <v>23.38356955227318</v>
      </c>
      <c r="AK241" s="26">
        <f t="shared" si="209"/>
        <v>86.116021470684615</v>
      </c>
      <c r="AL241" s="27">
        <f t="shared" si="210"/>
        <v>-2.349140309421523E-2</v>
      </c>
      <c r="AM241" s="26">
        <f t="shared" si="211"/>
        <v>-4.212007889463119</v>
      </c>
      <c r="AN241" s="26">
        <f t="shared" si="155"/>
        <v>-9.4320842471147678E-4</v>
      </c>
      <c r="AO241" s="26">
        <f t="shared" si="156"/>
        <v>-0.84435766897985021</v>
      </c>
      <c r="AP241" s="26">
        <f t="shared" si="162"/>
        <v>-9.6930015497724682</v>
      </c>
      <c r="AQ241" s="26">
        <f t="shared" si="163"/>
        <v>-8.9395699705925082</v>
      </c>
      <c r="AR241" s="25">
        <f t="shared" si="157"/>
        <v>18.562359853877492</v>
      </c>
      <c r="AS241" s="25">
        <f t="shared" si="158"/>
        <v>-26.547178687726607</v>
      </c>
      <c r="AT241" s="56">
        <f t="shared" si="164"/>
        <v>2.1854232447366844</v>
      </c>
      <c r="AU241" s="57">
        <f t="shared" si="212"/>
        <v>-93.85510607969033</v>
      </c>
      <c r="AV241" s="26">
        <f t="shared" si="213"/>
        <v>2.3866256185744423E-9</v>
      </c>
      <c r="AW241" s="26">
        <f t="shared" si="214"/>
        <v>1.3431441730618078E-3</v>
      </c>
      <c r="AX241" s="27">
        <f t="shared" si="215"/>
        <v>-2.3866256192302158E-9</v>
      </c>
      <c r="AY241" s="26">
        <f t="shared" si="216"/>
        <v>-1.3431441730618078E-3</v>
      </c>
      <c r="AZ241" s="28">
        <f t="shared" si="217"/>
        <v>-6.5577348679070811E-19</v>
      </c>
      <c r="BA241" s="29">
        <f t="shared" si="218"/>
        <v>0</v>
      </c>
      <c r="BB241" s="5">
        <f t="shared" si="165"/>
        <v>2.138535131476536</v>
      </c>
      <c r="BC241" s="5">
        <f t="shared" si="166"/>
        <v>-100.13745357281125</v>
      </c>
      <c r="BD241" s="5">
        <f t="shared" si="219"/>
        <v>79.862546427188747</v>
      </c>
      <c r="BE241" s="31"/>
      <c r="BF241" s="40">
        <f t="shared" si="220"/>
        <v>2</v>
      </c>
      <c r="BG241" s="40">
        <f t="shared" si="221"/>
        <v>-100</v>
      </c>
      <c r="BH241" s="40">
        <f t="shared" si="222"/>
        <v>80</v>
      </c>
      <c r="BL241" s="26">
        <f t="shared" si="159"/>
        <v>-1.5074971271117175E-4</v>
      </c>
      <c r="BM241" s="26">
        <f t="shared" si="160"/>
        <v>-0.33756504358888562</v>
      </c>
      <c r="BO241" s="238" t="str">
        <f t="shared" si="167"/>
        <v>23442.2881531992i</v>
      </c>
      <c r="BP241" s="238" t="str">
        <f t="shared" si="168"/>
        <v>0.989284642986081-0.103014169691358i</v>
      </c>
      <c r="BQ241" s="238">
        <f t="shared" si="169"/>
        <v>-4.6737363547437183E-2</v>
      </c>
      <c r="BR241" s="238">
        <f t="shared" si="170"/>
        <v>-5.9447824495320383</v>
      </c>
    </row>
    <row r="242" spans="22:70" x14ac:dyDescent="0.35">
      <c r="V242" s="24">
        <v>3.38</v>
      </c>
      <c r="W242" s="32">
        <f t="shared" si="197"/>
        <v>23988.32919019492</v>
      </c>
      <c r="X242" s="25">
        <f t="shared" si="161"/>
        <v>26.994438391274116</v>
      </c>
      <c r="Y242" s="26">
        <f t="shared" si="198"/>
        <v>-15.34496478114966</v>
      </c>
      <c r="Z242" s="26">
        <f t="shared" si="199"/>
        <v>-80.159627001142667</v>
      </c>
      <c r="AA242" s="26">
        <f t="shared" si="200"/>
        <v>3.6532408043359846E-2</v>
      </c>
      <c r="AB242" s="26">
        <f t="shared" si="201"/>
        <v>-5.2512796578051688</v>
      </c>
      <c r="AC242" s="26">
        <f t="shared" si="202"/>
        <v>3.1965938526205804E-5</v>
      </c>
      <c r="AD242" s="26">
        <f t="shared" si="203"/>
        <v>0.1554439917736348</v>
      </c>
      <c r="AE242" s="26">
        <f t="shared" si="204"/>
        <v>11.686037984106342</v>
      </c>
      <c r="AF242" s="26">
        <f t="shared" si="205"/>
        <v>-85.2554626671742</v>
      </c>
      <c r="AG242" s="26">
        <f t="shared" si="154"/>
        <v>64.334182199278899</v>
      </c>
      <c r="AH242" s="26">
        <f t="shared" si="206"/>
        <v>-97.586318689769925</v>
      </c>
      <c r="AI242" s="26">
        <f t="shared" si="207"/>
        <v>-89.99924350389216</v>
      </c>
      <c r="AJ242" s="26">
        <f t="shared" si="208"/>
        <v>23.582672626999759</v>
      </c>
      <c r="AK242" s="26">
        <f t="shared" si="209"/>
        <v>86.204170157308567</v>
      </c>
      <c r="AL242" s="27">
        <f t="shared" si="210"/>
        <v>-2.4595389628005105E-2</v>
      </c>
      <c r="AM242" s="26">
        <f t="shared" si="211"/>
        <v>-4.309752688690164</v>
      </c>
      <c r="AN242" s="26">
        <f t="shared" si="155"/>
        <v>-9.8765541409685798E-4</v>
      </c>
      <c r="AO242" s="26">
        <f t="shared" si="156"/>
        <v>-0.86402233799931072</v>
      </c>
      <c r="AP242" s="26">
        <f t="shared" si="162"/>
        <v>-9.6950469085333673</v>
      </c>
      <c r="AQ242" s="26">
        <f t="shared" si="163"/>
        <v>-8.9688483732730671</v>
      </c>
      <c r="AR242" s="25">
        <f t="shared" si="157"/>
        <v>18.562359853877492</v>
      </c>
      <c r="AS242" s="25">
        <f t="shared" si="158"/>
        <v>-26.547178687726607</v>
      </c>
      <c r="AT242" s="56">
        <f t="shared" si="164"/>
        <v>1.9909910755729747</v>
      </c>
      <c r="AU242" s="57">
        <f t="shared" si="212"/>
        <v>-94.224311040447262</v>
      </c>
      <c r="AV242" s="26">
        <f t="shared" si="213"/>
        <v>2.4991047742415834E-9</v>
      </c>
      <c r="AW242" s="26">
        <f t="shared" si="214"/>
        <v>1.3744300199050109E-3</v>
      </c>
      <c r="AX242" s="27">
        <f t="shared" si="215"/>
        <v>-2.4991047749606254E-9</v>
      </c>
      <c r="AY242" s="26">
        <f t="shared" si="216"/>
        <v>-1.3744300199050109E-3</v>
      </c>
      <c r="AZ242" s="28">
        <f t="shared" si="217"/>
        <v>-7.1904205030305154E-19</v>
      </c>
      <c r="BA242" s="29">
        <f t="shared" si="218"/>
        <v>0</v>
      </c>
      <c r="BB242" s="5">
        <f t="shared" si="165"/>
        <v>1.9419055559075604</v>
      </c>
      <c r="BC242" s="5">
        <f t="shared" si="166"/>
        <v>-100.65197002712324</v>
      </c>
      <c r="BD242" s="5">
        <f t="shared" si="219"/>
        <v>79.348029972876759</v>
      </c>
      <c r="BE242" s="31"/>
      <c r="BF242" s="40">
        <f t="shared" si="220"/>
        <v>2</v>
      </c>
      <c r="BG242" s="40">
        <f t="shared" si="221"/>
        <v>-101</v>
      </c>
      <c r="BH242" s="40">
        <f t="shared" si="222"/>
        <v>79</v>
      </c>
      <c r="BL242" s="26">
        <f t="shared" si="159"/>
        <v>-1.5785419867671036E-4</v>
      </c>
      <c r="BM242" s="26">
        <f t="shared" si="160"/>
        <v>-0.34542775518439994</v>
      </c>
      <c r="BO242" s="238" t="str">
        <f t="shared" si="167"/>
        <v>23988.3291901949i</v>
      </c>
      <c r="BP242" s="238" t="str">
        <f t="shared" si="168"/>
        <v>0.988785301160684-0.105360527478453i</v>
      </c>
      <c r="BQ242" s="238">
        <f t="shared" si="169"/>
        <v>-4.8927665466737692E-2</v>
      </c>
      <c r="BR242" s="238">
        <f t="shared" si="170"/>
        <v>-6.082231231491571</v>
      </c>
    </row>
    <row r="243" spans="22:70" x14ac:dyDescent="0.35">
      <c r="V243" s="24">
        <v>3.39</v>
      </c>
      <c r="W243" s="30">
        <f t="shared" si="197"/>
        <v>24547.089156850339</v>
      </c>
      <c r="X243" s="25">
        <f t="shared" si="161"/>
        <v>26.994438391274116</v>
      </c>
      <c r="Y243" s="26">
        <f t="shared" si="198"/>
        <v>-15.53925186950234</v>
      </c>
      <c r="Z243" s="26">
        <f t="shared" si="199"/>
        <v>-80.379387410469462</v>
      </c>
      <c r="AA243" s="26">
        <f t="shared" si="200"/>
        <v>3.8246567855971449E-2</v>
      </c>
      <c r="AB243" s="26">
        <f t="shared" si="201"/>
        <v>-5.3728899234447125</v>
      </c>
      <c r="AC243" s="26">
        <f t="shared" si="202"/>
        <v>3.3472440990309442E-5</v>
      </c>
      <c r="AD243" s="26">
        <f t="shared" si="203"/>
        <v>0.15906472908169814</v>
      </c>
      <c r="AE243" s="26">
        <f t="shared" si="204"/>
        <v>11.493466562068736</v>
      </c>
      <c r="AF243" s="26">
        <f t="shared" si="205"/>
        <v>-85.593212604832488</v>
      </c>
      <c r="AG243" s="26">
        <f t="shared" si="154"/>
        <v>64.334182199278899</v>
      </c>
      <c r="AH243" s="26">
        <f t="shared" si="206"/>
        <v>-97.786318689735879</v>
      </c>
      <c r="AI243" s="26">
        <f t="shared" si="207"/>
        <v>-89.999260723845907</v>
      </c>
      <c r="AJ243" s="26">
        <f t="shared" si="208"/>
        <v>23.781815897059545</v>
      </c>
      <c r="AK243" s="26">
        <f t="shared" si="209"/>
        <v>86.290329726943753</v>
      </c>
      <c r="AL243" s="27">
        <f t="shared" si="210"/>
        <v>-2.5751104736524973E-2</v>
      </c>
      <c r="AM243" s="26">
        <f t="shared" si="211"/>
        <v>-4.4097482410274225</v>
      </c>
      <c r="AN243" s="26">
        <f t="shared" si="155"/>
        <v>-1.0341966380192601E-3</v>
      </c>
      <c r="AO243" s="26">
        <f t="shared" si="156"/>
        <v>-0.88414484522853531</v>
      </c>
      <c r="AP243" s="26">
        <f t="shared" si="162"/>
        <v>-9.6971058947719779</v>
      </c>
      <c r="AQ243" s="26">
        <f t="shared" si="163"/>
        <v>-9.0028240831581119</v>
      </c>
      <c r="AR243" s="25">
        <f t="shared" si="157"/>
        <v>18.562359853877492</v>
      </c>
      <c r="AS243" s="25">
        <f t="shared" si="158"/>
        <v>-26.547178687726607</v>
      </c>
      <c r="AT243" s="56">
        <f t="shared" si="164"/>
        <v>1.7963606672967583</v>
      </c>
      <c r="AU243" s="57">
        <f t="shared" si="212"/>
        <v>-94.596036687990605</v>
      </c>
      <c r="AV243" s="26">
        <f t="shared" si="213"/>
        <v>2.6168838736618494E-9</v>
      </c>
      <c r="AW243" s="26">
        <f t="shared" si="214"/>
        <v>1.406444607736382E-3</v>
      </c>
      <c r="AX243" s="27">
        <f t="shared" si="215"/>
        <v>-2.6168838744502634E-9</v>
      </c>
      <c r="AY243" s="26">
        <f t="shared" si="216"/>
        <v>-1.406444607736382E-3</v>
      </c>
      <c r="AZ243" s="28">
        <f t="shared" si="217"/>
        <v>-7.8841396596511748E-19</v>
      </c>
      <c r="BA243" s="29">
        <f t="shared" si="218"/>
        <v>0</v>
      </c>
      <c r="BB243" s="5">
        <f t="shared" si="165"/>
        <v>1.7449753640116965</v>
      </c>
      <c r="BC243" s="5">
        <f t="shared" si="166"/>
        <v>-101.17231940980788</v>
      </c>
      <c r="BD243" s="5">
        <f t="shared" si="219"/>
        <v>78.827680590192116</v>
      </c>
      <c r="BE243" s="41"/>
      <c r="BF243" s="40">
        <f t="shared" si="220"/>
        <v>2</v>
      </c>
      <c r="BG243" s="40">
        <f t="shared" si="221"/>
        <v>-101</v>
      </c>
      <c r="BH243" s="40">
        <f t="shared" si="222"/>
        <v>79</v>
      </c>
      <c r="BL243" s="26">
        <f t="shared" si="159"/>
        <v>-1.6529349629126639E-4</v>
      </c>
      <c r="BM243" s="26">
        <f t="shared" si="160"/>
        <v>-0.35347359938951156</v>
      </c>
      <c r="BO243" s="238" t="str">
        <f t="shared" si="167"/>
        <v>24547.0891568503i</v>
      </c>
      <c r="BP243" s="238" t="str">
        <f t="shared" si="168"/>
        <v>0.988262965495661-0.107757796427871i</v>
      </c>
      <c r="BQ243" s="238">
        <f t="shared" si="169"/>
        <v>-5.1220009788770615E-2</v>
      </c>
      <c r="BR243" s="238">
        <f t="shared" si="170"/>
        <v>-6.222809122427762</v>
      </c>
    </row>
    <row r="244" spans="22:70" x14ac:dyDescent="0.35">
      <c r="V244" s="24">
        <v>3.4</v>
      </c>
      <c r="W244" s="32">
        <f t="shared" si="197"/>
        <v>25118.864315095812</v>
      </c>
      <c r="X244" s="25">
        <f t="shared" si="161"/>
        <v>26.994438391274116</v>
      </c>
      <c r="Y244" s="26">
        <f t="shared" si="198"/>
        <v>-15.73378905697769</v>
      </c>
      <c r="Z244" s="26">
        <f t="shared" si="199"/>
        <v>-80.594421936610345</v>
      </c>
      <c r="AA244" s="26">
        <f t="shared" si="200"/>
        <v>4.0040788667452816E-2</v>
      </c>
      <c r="AB244" s="26">
        <f t="shared" si="201"/>
        <v>-5.4972826058891577</v>
      </c>
      <c r="AC244" s="26">
        <f t="shared" si="202"/>
        <v>3.5049942168521209E-5</v>
      </c>
      <c r="AD244" s="26">
        <f t="shared" si="203"/>
        <v>0.16276980288052456</v>
      </c>
      <c r="AE244" s="26">
        <f t="shared" si="204"/>
        <v>11.300725172906047</v>
      </c>
      <c r="AF244" s="26">
        <f t="shared" si="205"/>
        <v>-85.928934739618981</v>
      </c>
      <c r="AG244" s="26">
        <f t="shared" si="154"/>
        <v>64.334182199278899</v>
      </c>
      <c r="AH244" s="26">
        <f t="shared" si="206"/>
        <v>-97.98631868970331</v>
      </c>
      <c r="AI244" s="26">
        <f t="shared" si="207"/>
        <v>-89.999277551825642</v>
      </c>
      <c r="AJ244" s="26">
        <f t="shared" si="208"/>
        <v>23.980997568520287</v>
      </c>
      <c r="AK244" s="26">
        <f t="shared" si="209"/>
        <v>86.374544302982642</v>
      </c>
      <c r="AL244" s="27">
        <f t="shared" si="210"/>
        <v>-2.6960957476225657E-2</v>
      </c>
      <c r="AM244" s="26">
        <f t="shared" si="211"/>
        <v>-4.5120451274634172</v>
      </c>
      <c r="AN244" s="26">
        <f t="shared" si="155"/>
        <v>-1.0829307476802961E-3</v>
      </c>
      <c r="AO244" s="26">
        <f t="shared" si="156"/>
        <v>-0.90473584001984741</v>
      </c>
      <c r="AP244" s="26">
        <f t="shared" si="162"/>
        <v>-9.6991828101280291</v>
      </c>
      <c r="AQ244" s="26">
        <f t="shared" si="163"/>
        <v>-9.0415142163262647</v>
      </c>
      <c r="AR244" s="25">
        <f t="shared" si="157"/>
        <v>18.562359853877492</v>
      </c>
      <c r="AS244" s="25">
        <f t="shared" si="158"/>
        <v>-26.547178687726607</v>
      </c>
      <c r="AT244" s="56">
        <f t="shared" si="164"/>
        <v>1.6015423627780176</v>
      </c>
      <c r="AU244" s="57">
        <f t="shared" si="212"/>
        <v>-94.970448955945244</v>
      </c>
      <c r="AV244" s="26">
        <f t="shared" si="213"/>
        <v>2.74021364197625E-9</v>
      </c>
      <c r="AW244" s="26">
        <f t="shared" si="214"/>
        <v>1.4392049111140689E-3</v>
      </c>
      <c r="AX244" s="27">
        <f t="shared" si="215"/>
        <v>-2.7402136428407294E-9</v>
      </c>
      <c r="AY244" s="26">
        <f t="shared" si="216"/>
        <v>-1.4392049111140689E-3</v>
      </c>
      <c r="AZ244" s="28">
        <f t="shared" si="217"/>
        <v>-8.6447942714396252E-19</v>
      </c>
      <c r="BA244" s="29">
        <f t="shared" si="218"/>
        <v>0</v>
      </c>
      <c r="BB244" s="5">
        <f t="shared" si="165"/>
        <v>1.547750186567852</v>
      </c>
      <c r="BC244" s="5">
        <f t="shared" si="166"/>
        <v>-101.69873970350517</v>
      </c>
      <c r="BD244" s="5">
        <f t="shared" si="219"/>
        <v>78.301260296494831</v>
      </c>
      <c r="BE244" s="31"/>
      <c r="BF244" s="40">
        <f t="shared" si="220"/>
        <v>2</v>
      </c>
      <c r="BG244" s="40">
        <f t="shared" si="221"/>
        <v>-102</v>
      </c>
      <c r="BH244" s="40">
        <f t="shared" si="222"/>
        <v>78</v>
      </c>
      <c r="BL244" s="26">
        <f t="shared" si="159"/>
        <v>-1.7308338354439404E-4</v>
      </c>
      <c r="BM244" s="26">
        <f t="shared" si="160"/>
        <v>-0.3617068409473011</v>
      </c>
      <c r="BO244" s="238" t="str">
        <f t="shared" si="167"/>
        <v>25118.8643150958i</v>
      </c>
      <c r="BP244" s="238" t="str">
        <f t="shared" si="168"/>
        <v>0.987716603430113-0.110206901814289i</v>
      </c>
      <c r="BQ244" s="238">
        <f t="shared" si="169"/>
        <v>-5.3619092826621056E-2</v>
      </c>
      <c r="BR244" s="238">
        <f t="shared" si="170"/>
        <v>-6.3665839066126164</v>
      </c>
    </row>
    <row r="245" spans="22:70" x14ac:dyDescent="0.35">
      <c r="V245" s="24">
        <v>3.41</v>
      </c>
      <c r="W245" s="32">
        <f t="shared" si="197"/>
        <v>25703.957827688668</v>
      </c>
      <c r="X245" s="25">
        <f t="shared" si="161"/>
        <v>26.994438391274116</v>
      </c>
      <c r="Y245" s="26">
        <f t="shared" si="198"/>
        <v>-15.928565689172318</v>
      </c>
      <c r="Z245" s="26">
        <f t="shared" si="199"/>
        <v>-80.80482035061776</v>
      </c>
      <c r="AA245" s="26">
        <f t="shared" si="200"/>
        <v>4.1918774359742457E-2</v>
      </c>
      <c r="AB245" s="26">
        <f t="shared" si="201"/>
        <v>-5.6245189665922819</v>
      </c>
      <c r="AC245" s="26">
        <f t="shared" si="202"/>
        <v>3.6701788071964707E-5</v>
      </c>
      <c r="AD245" s="26">
        <f t="shared" si="203"/>
        <v>0.16656117752526725</v>
      </c>
      <c r="AE245" s="26">
        <f t="shared" si="204"/>
        <v>11.107828178249614</v>
      </c>
      <c r="AF245" s="26">
        <f t="shared" si="205"/>
        <v>-86.262778139684769</v>
      </c>
      <c r="AG245" s="26">
        <f t="shared" si="154"/>
        <v>64.334182199278899</v>
      </c>
      <c r="AH245" s="26">
        <f t="shared" si="206"/>
        <v>-98.186318689672248</v>
      </c>
      <c r="AI245" s="26">
        <f t="shared" si="207"/>
        <v>-89.999293996753806</v>
      </c>
      <c r="AJ245" s="26">
        <f t="shared" si="208"/>
        <v>24.180215926864506</v>
      </c>
      <c r="AK245" s="26">
        <f t="shared" si="209"/>
        <v>86.456857080806799</v>
      </c>
      <c r="AL245" s="27">
        <f t="shared" si="210"/>
        <v>-2.8227467682667838E-2</v>
      </c>
      <c r="AM245" s="26">
        <f t="shared" si="211"/>
        <v>-4.6166949769572616</v>
      </c>
      <c r="AN245" s="26">
        <f t="shared" si="155"/>
        <v>-1.1339610390445115E-3</v>
      </c>
      <c r="AO245" s="26">
        <f t="shared" si="156"/>
        <v>-0.92580621870368374</v>
      </c>
      <c r="AP245" s="26">
        <f t="shared" si="162"/>
        <v>-9.7012819922505553</v>
      </c>
      <c r="AQ245" s="26">
        <f t="shared" si="163"/>
        <v>-9.0849381116079542</v>
      </c>
      <c r="AR245" s="25">
        <f t="shared" si="157"/>
        <v>18.562359853877492</v>
      </c>
      <c r="AS245" s="25">
        <f t="shared" si="158"/>
        <v>-26.547178687726607</v>
      </c>
      <c r="AT245" s="56">
        <f t="shared" si="164"/>
        <v>1.4065461859990585</v>
      </c>
      <c r="AU245" s="57">
        <f t="shared" si="212"/>
        <v>-95.347716251292724</v>
      </c>
      <c r="AV245" s="26">
        <f t="shared" si="213"/>
        <v>2.8693544476004322E-9</v>
      </c>
      <c r="AW245" s="26">
        <f t="shared" si="214"/>
        <v>1.4727282999844758E-3</v>
      </c>
      <c r="AX245" s="27">
        <f t="shared" si="215"/>
        <v>-2.8693544485483137E-9</v>
      </c>
      <c r="AY245" s="26">
        <f t="shared" si="216"/>
        <v>-1.4727282999844758E-3</v>
      </c>
      <c r="AZ245" s="28">
        <f t="shared" si="217"/>
        <v>-9.4788156676584664E-19</v>
      </c>
      <c r="BA245" s="29">
        <f t="shared" si="218"/>
        <v>0</v>
      </c>
      <c r="BB245" s="5">
        <f t="shared" si="165"/>
        <v>1.3502351240754071</v>
      </c>
      <c r="BC245" s="5">
        <f t="shared" si="166"/>
        <v>-102.23147268734174</v>
      </c>
      <c r="BD245" s="5">
        <f t="shared" si="219"/>
        <v>77.768527312658264</v>
      </c>
      <c r="BE245" s="31"/>
      <c r="BF245" s="40">
        <f t="shared" si="220"/>
        <v>1</v>
      </c>
      <c r="BG245" s="40">
        <f t="shared" si="221"/>
        <v>-102</v>
      </c>
      <c r="BH245" s="40">
        <f t="shared" si="222"/>
        <v>78</v>
      </c>
      <c r="BL245" s="26">
        <f t="shared" si="159"/>
        <v>-1.8124038189658008E-4</v>
      </c>
      <c r="BM245" s="26">
        <f t="shared" si="160"/>
        <v>-0.37013184387058462</v>
      </c>
      <c r="BO245" s="238" t="str">
        <f t="shared" si="167"/>
        <v>25703.9578276887i</v>
      </c>
      <c r="BP245" s="238" t="str">
        <f t="shared" si="168"/>
        <v>0.987145138534181-0.112708772670989i</v>
      </c>
      <c r="BQ245" s="238">
        <f t="shared" si="169"/>
        <v>-5.61298215417547E-2</v>
      </c>
      <c r="BR245" s="238">
        <f t="shared" si="170"/>
        <v>-6.5136245921784326</v>
      </c>
    </row>
    <row r="246" spans="22:70" x14ac:dyDescent="0.35">
      <c r="V246" s="24">
        <v>3.42</v>
      </c>
      <c r="W246" s="30">
        <f t="shared" si="197"/>
        <v>26302.679918953821</v>
      </c>
      <c r="X246" s="25">
        <f t="shared" si="161"/>
        <v>26.994438391274116</v>
      </c>
      <c r="Y246" s="26">
        <f t="shared" si="198"/>
        <v>-16.123571540279762</v>
      </c>
      <c r="Z246" s="26">
        <f t="shared" si="199"/>
        <v>-81.010671499817065</v>
      </c>
      <c r="AA246" s="26">
        <f t="shared" si="200"/>
        <v>4.388439678603423E-2</v>
      </c>
      <c r="AB246" s="26">
        <f t="shared" si="201"/>
        <v>-5.7546614454889253</v>
      </c>
      <c r="AC246" s="26">
        <f t="shared" si="202"/>
        <v>3.843148240120939E-5</v>
      </c>
      <c r="AD246" s="26">
        <f t="shared" si="203"/>
        <v>0.17044086312005954</v>
      </c>
      <c r="AE246" s="26">
        <f t="shared" si="204"/>
        <v>10.914789679262789</v>
      </c>
      <c r="AF246" s="26">
        <f t="shared" si="205"/>
        <v>-86.594892082185922</v>
      </c>
      <c r="AG246" s="26">
        <f t="shared" si="154"/>
        <v>64.334182199278899</v>
      </c>
      <c r="AH246" s="26">
        <f t="shared" si="206"/>
        <v>-98.386318689642565</v>
      </c>
      <c r="AI246" s="26">
        <f t="shared" si="207"/>
        <v>-89.999310067349697</v>
      </c>
      <c r="AJ246" s="26">
        <f t="shared" si="208"/>
        <v>24.379469333530732</v>
      </c>
      <c r="AK246" s="26">
        <f t="shared" si="209"/>
        <v>86.53731034388916</v>
      </c>
      <c r="AL246" s="27">
        <f t="shared" si="210"/>
        <v>-2.9553270929271163E-2</v>
      </c>
      <c r="AM246" s="26">
        <f t="shared" si="211"/>
        <v>-4.7237504817532399</v>
      </c>
      <c r="AN246" s="26">
        <f t="shared" si="155"/>
        <v>-1.1873956712856314E-3</v>
      </c>
      <c r="AO246" s="26">
        <f t="shared" si="156"/>
        <v>-0.94736713026447505</v>
      </c>
      <c r="AP246" s="26">
        <f t="shared" si="162"/>
        <v>-9.7034078234334906</v>
      </c>
      <c r="AQ246" s="26">
        <f t="shared" si="163"/>
        <v>-9.13311733547825</v>
      </c>
      <c r="AR246" s="25">
        <f t="shared" si="157"/>
        <v>18.562359853877492</v>
      </c>
      <c r="AS246" s="25">
        <f t="shared" si="158"/>
        <v>-26.547178687726607</v>
      </c>
      <c r="AT246" s="56">
        <f t="shared" si="164"/>
        <v>1.2113818558292984</v>
      </c>
      <c r="AU246" s="57">
        <f t="shared" si="212"/>
        <v>-95.728009417664168</v>
      </c>
      <c r="AV246" s="26">
        <f t="shared" si="213"/>
        <v>3.004584016844407E-9</v>
      </c>
      <c r="AW246" s="26">
        <f t="shared" si="214"/>
        <v>1.5070325488920188E-3</v>
      </c>
      <c r="AX246" s="27">
        <f t="shared" si="215"/>
        <v>-3.0045840178837392E-9</v>
      </c>
      <c r="AY246" s="26">
        <f t="shared" si="216"/>
        <v>-1.5070325488920188E-3</v>
      </c>
      <c r="AZ246" s="28">
        <f t="shared" si="217"/>
        <v>-1.0393321737478717E-18</v>
      </c>
      <c r="BA246" s="29">
        <f t="shared" si="218"/>
        <v>0</v>
      </c>
      <c r="BB246" s="5">
        <f t="shared" si="165"/>
        <v>1.1524347515678588</v>
      </c>
      <c r="BC246" s="5">
        <f t="shared" si="166"/>
        <v>-102.77076390682339</v>
      </c>
      <c r="BD246" s="5">
        <f t="shared" si="219"/>
        <v>77.22923609317661</v>
      </c>
      <c r="BE246" s="41"/>
      <c r="BF246" s="40">
        <f t="shared" si="220"/>
        <v>1</v>
      </c>
      <c r="BG246" s="40">
        <f t="shared" si="221"/>
        <v>-103</v>
      </c>
      <c r="BH246" s="40">
        <f t="shared" si="222"/>
        <v>77</v>
      </c>
      <c r="BL246" s="26">
        <f t="shared" si="159"/>
        <v>-1.8978179131744183E-4</v>
      </c>
      <c r="BM246" s="26">
        <f t="shared" si="160"/>
        <v>-0.37875307374927208</v>
      </c>
      <c r="BO246" s="238" t="str">
        <f t="shared" si="167"/>
        <v>26302.6799189538i</v>
      </c>
      <c r="BP246" s="238" t="str">
        <f t="shared" si="168"/>
        <v>0.986547448884349-0.115264340704706i</v>
      </c>
      <c r="BQ246" s="238">
        <f t="shared" si="169"/>
        <v>-5.8757322470122046E-2</v>
      </c>
      <c r="BR246" s="238">
        <f t="shared" si="170"/>
        <v>-6.6640014154099596</v>
      </c>
    </row>
    <row r="247" spans="22:70" x14ac:dyDescent="0.35">
      <c r="V247" s="24">
        <v>3.43</v>
      </c>
      <c r="W247" s="32">
        <f t="shared" si="197"/>
        <v>26915.348039269185</v>
      </c>
      <c r="X247" s="25">
        <f t="shared" si="161"/>
        <v>26.994438391274116</v>
      </c>
      <c r="Y247" s="26">
        <f t="shared" si="198"/>
        <v>-16.318796798028284</v>
      </c>
      <c r="Z247" s="26">
        <f t="shared" si="199"/>
        <v>-81.212063261244154</v>
      </c>
      <c r="AA247" s="26">
        <f t="shared" si="200"/>
        <v>4.5941703065561182E-2</v>
      </c>
      <c r="AB247" s="26">
        <f t="shared" si="201"/>
        <v>-5.8877736713180271</v>
      </c>
      <c r="AC247" s="26">
        <f t="shared" si="202"/>
        <v>4.0242693974957725E-5</v>
      </c>
      <c r="AD247" s="26">
        <f t="shared" si="203"/>
        <v>0.17441091658316668</v>
      </c>
      <c r="AE247" s="26">
        <f t="shared" si="204"/>
        <v>10.721623539005368</v>
      </c>
      <c r="AF247" s="26">
        <f t="shared" si="205"/>
        <v>-86.925426015979014</v>
      </c>
      <c r="AG247" s="26">
        <f t="shared" si="154"/>
        <v>64.334182199278899</v>
      </c>
      <c r="AH247" s="26">
        <f t="shared" si="206"/>
        <v>-98.586318689614231</v>
      </c>
      <c r="AI247" s="26">
        <f t="shared" si="207"/>
        <v>-89.999325772134185</v>
      </c>
      <c r="AJ247" s="26">
        <f t="shared" si="208"/>
        <v>24.578756222600596</v>
      </c>
      <c r="AK247" s="26">
        <f t="shared" si="209"/>
        <v>86.615945479857061</v>
      </c>
      <c r="AL247" s="27">
        <f t="shared" si="210"/>
        <v>-3.0941123695013992E-2</v>
      </c>
      <c r="AM247" s="26">
        <f t="shared" si="211"/>
        <v>-4.8332654124277861</v>
      </c>
      <c r="AN247" s="26">
        <f t="shared" si="155"/>
        <v>-1.2433478955141781E-3</v>
      </c>
      <c r="AO247" s="26">
        <f t="shared" si="156"/>
        <v>-0.9694299821432647</v>
      </c>
      <c r="AP247" s="26">
        <f t="shared" si="162"/>
        <v>-9.7055647393252631</v>
      </c>
      <c r="AQ247" s="26">
        <f t="shared" si="163"/>
        <v>-9.1860756868481737</v>
      </c>
      <c r="AR247" s="25">
        <f t="shared" si="157"/>
        <v>18.562359853877492</v>
      </c>
      <c r="AS247" s="25">
        <f t="shared" si="158"/>
        <v>-26.547178687726607</v>
      </c>
      <c r="AT247" s="56">
        <f t="shared" si="164"/>
        <v>1.0160587996801045</v>
      </c>
      <c r="AU247" s="57">
        <f t="shared" si="212"/>
        <v>-96.111501702827184</v>
      </c>
      <c r="AV247" s="26">
        <f t="shared" si="213"/>
        <v>3.1461858619829554E-9</v>
      </c>
      <c r="AW247" s="26">
        <f t="shared" si="214"/>
        <v>1.5421358464034471E-3</v>
      </c>
      <c r="AX247" s="27">
        <f t="shared" si="215"/>
        <v>-3.1461858631225605E-9</v>
      </c>
      <c r="AY247" s="26">
        <f t="shared" si="216"/>
        <v>-1.5421358464034471E-3</v>
      </c>
      <c r="AZ247" s="28">
        <f t="shared" si="217"/>
        <v>-1.1396050755530811E-18</v>
      </c>
      <c r="BA247" s="29">
        <f t="shared" si="218"/>
        <v>0</v>
      </c>
      <c r="BB247" s="5">
        <f t="shared" si="165"/>
        <v>0.95435312297647579</v>
      </c>
      <c r="BC247" s="5">
        <f t="shared" si="166"/>
        <v>-103.31686264648256</v>
      </c>
      <c r="BD247" s="5">
        <f t="shared" si="219"/>
        <v>76.683137353517438</v>
      </c>
      <c r="BE247" s="31"/>
      <c r="BF247" s="40">
        <f t="shared" si="220"/>
        <v>1</v>
      </c>
      <c r="BG247" s="40">
        <f t="shared" si="221"/>
        <v>-103</v>
      </c>
      <c r="BH247" s="40">
        <f t="shared" si="222"/>
        <v>77</v>
      </c>
      <c r="BL247" s="26">
        <f t="shared" si="159"/>
        <v>-1.9872572695758619E-4</v>
      </c>
      <c r="BM247" s="26">
        <f t="shared" si="160"/>
        <v>-0.38757510011112761</v>
      </c>
      <c r="BO247" s="238" t="str">
        <f t="shared" si="167"/>
        <v>26915.3480392692i</v>
      </c>
      <c r="BP247" s="238" t="str">
        <f t="shared" si="168"/>
        <v>0.985922365402052-0.117874539112997i</v>
      </c>
      <c r="BQ247" s="238">
        <f t="shared" si="169"/>
        <v>-6.150695097667111E-2</v>
      </c>
      <c r="BR247" s="238">
        <f t="shared" si="170"/>
        <v>-6.8177858435442626</v>
      </c>
    </row>
    <row r="248" spans="22:70" x14ac:dyDescent="0.35">
      <c r="V248" s="24">
        <v>3.44</v>
      </c>
      <c r="W248" s="32">
        <f t="shared" si="197"/>
        <v>27542.28703338169</v>
      </c>
      <c r="X248" s="25">
        <f t="shared" si="161"/>
        <v>26.994438391274116</v>
      </c>
      <c r="Y248" s="26">
        <f t="shared" si="198"/>
        <v>-16.514232048955641</v>
      </c>
      <c r="Z248" s="26">
        <f t="shared" si="199"/>
        <v>-81.409082499921411</v>
      </c>
      <c r="AA248" s="26">
        <f t="shared" si="200"/>
        <v>4.8094923164284646E-2</v>
      </c>
      <c r="AB248" s="26">
        <f t="shared" si="201"/>
        <v>-6.0239204710376919</v>
      </c>
      <c r="AC248" s="26">
        <f t="shared" si="202"/>
        <v>4.2139264509700178E-5</v>
      </c>
      <c r="AD248" s="26">
        <f t="shared" si="203"/>
        <v>0.17847344273690921</v>
      </c>
      <c r="AE248" s="26">
        <f t="shared" si="204"/>
        <v>10.52834340474727</v>
      </c>
      <c r="AF248" s="26">
        <f t="shared" si="205"/>
        <v>-87.254529528222193</v>
      </c>
      <c r="AG248" s="26">
        <f t="shared" si="154"/>
        <v>64.334182199278899</v>
      </c>
      <c r="AH248" s="26">
        <f t="shared" si="206"/>
        <v>-98.786318689587148</v>
      </c>
      <c r="AI248" s="26">
        <f t="shared" si="207"/>
        <v>-89.999341119434121</v>
      </c>
      <c r="AJ248" s="26">
        <f t="shared" si="208"/>
        <v>24.778075097625631</v>
      </c>
      <c r="AK248" s="26">
        <f t="shared" si="209"/>
        <v>86.692802996495516</v>
      </c>
      <c r="AL248" s="27">
        <f t="shared" si="210"/>
        <v>-3.239390874865003E-2</v>
      </c>
      <c r="AM248" s="26">
        <f t="shared" si="211"/>
        <v>-4.9452946326207998</v>
      </c>
      <c r="AN248" s="26">
        <f t="shared" si="155"/>
        <v>-1.3019362942233983E-3</v>
      </c>
      <c r="AO248" s="26">
        <f t="shared" si="156"/>
        <v>-0.99200644616957201</v>
      </c>
      <c r="AP248" s="26">
        <f t="shared" si="162"/>
        <v>-9.7077572377254917</v>
      </c>
      <c r="AQ248" s="26">
        <f t="shared" si="163"/>
        <v>-9.2438392017289779</v>
      </c>
      <c r="AR248" s="25">
        <f t="shared" si="157"/>
        <v>18.562359853877492</v>
      </c>
      <c r="AS248" s="25">
        <f t="shared" si="158"/>
        <v>-26.547178687726607</v>
      </c>
      <c r="AT248" s="56">
        <f t="shared" si="164"/>
        <v>0.82058616702177822</v>
      </c>
      <c r="AU248" s="57">
        <f t="shared" si="212"/>
        <v>-96.498368729951167</v>
      </c>
      <c r="AV248" s="26">
        <f t="shared" si="213"/>
        <v>3.2944608531852154E-9</v>
      </c>
      <c r="AW248" s="26">
        <f t="shared" si="214"/>
        <v>1.5780568047516373E-3</v>
      </c>
      <c r="AX248" s="27">
        <f t="shared" si="215"/>
        <v>-3.2944608544347672E-9</v>
      </c>
      <c r="AY248" s="26">
        <f t="shared" si="216"/>
        <v>-1.5780568047516373E-3</v>
      </c>
      <c r="AZ248" s="28">
        <f t="shared" si="217"/>
        <v>-1.2495518546220982E-18</v>
      </c>
      <c r="BA248" s="29">
        <f t="shared" si="218"/>
        <v>0</v>
      </c>
      <c r="BB248" s="5">
        <f t="shared" si="165"/>
        <v>0.75599377501909293</v>
      </c>
      <c r="BC248" s="5">
        <f t="shared" si="166"/>
        <v>-103.87002190473299</v>
      </c>
      <c r="BD248" s="5">
        <f t="shared" si="219"/>
        <v>76.129978095267006</v>
      </c>
      <c r="BE248" s="31"/>
      <c r="BF248" s="40">
        <f t="shared" si="220"/>
        <v>1</v>
      </c>
      <c r="BG248" s="40">
        <f t="shared" si="221"/>
        <v>-104</v>
      </c>
      <c r="BH248" s="40">
        <f t="shared" si="222"/>
        <v>76</v>
      </c>
      <c r="BL248" s="26">
        <f t="shared" si="159"/>
        <v>-2.0809115755452098E-4</v>
      </c>
      <c r="BM248" s="26">
        <f t="shared" si="160"/>
        <v>-0.39660259883713195</v>
      </c>
      <c r="BO248" s="238" t="str">
        <f t="shared" si="167"/>
        <v>27542.2870333817i</v>
      </c>
      <c r="BP248" s="238" t="str">
        <f t="shared" si="168"/>
        <v>0.985268670157334-0.120540301298014i</v>
      </c>
      <c r="BQ248" s="238">
        <f t="shared" si="169"/>
        <v>-6.4384300845130776E-2</v>
      </c>
      <c r="BR248" s="238">
        <f t="shared" si="170"/>
        <v>-6.9750505759446915</v>
      </c>
    </row>
    <row r="249" spans="22:70" x14ac:dyDescent="0.35">
      <c r="V249" s="24">
        <v>3.45</v>
      </c>
      <c r="W249" s="30">
        <f t="shared" si="197"/>
        <v>28183.829312644561</v>
      </c>
      <c r="X249" s="25">
        <f t="shared" si="161"/>
        <v>26.994438391274116</v>
      </c>
      <c r="Y249" s="26">
        <f t="shared" si="198"/>
        <v>-16.709868264032369</v>
      </c>
      <c r="Z249" s="26">
        <f t="shared" si="199"/>
        <v>-81.6018150316836</v>
      </c>
      <c r="AA249" s="26">
        <f t="shared" si="200"/>
        <v>5.0348477769639771E-2</v>
      </c>
      <c r="AB249" s="26">
        <f t="shared" si="201"/>
        <v>-6.1631678782383563</v>
      </c>
      <c r="AC249" s="26">
        <f t="shared" si="202"/>
        <v>4.412521677347706E-5</v>
      </c>
      <c r="AD249" s="26">
        <f t="shared" si="203"/>
        <v>0.18263059542294119</v>
      </c>
      <c r="AE249" s="26">
        <f t="shared" si="204"/>
        <v>10.33496273022816</v>
      </c>
      <c r="AF249" s="26">
        <f t="shared" si="205"/>
        <v>-87.582352314499019</v>
      </c>
      <c r="AG249" s="26">
        <f t="shared" si="154"/>
        <v>64.334182199278899</v>
      </c>
      <c r="AH249" s="26">
        <f t="shared" si="206"/>
        <v>-98.986318689561301</v>
      </c>
      <c r="AI249" s="26">
        <f t="shared" si="207"/>
        <v>-89.999356117386853</v>
      </c>
      <c r="AJ249" s="26">
        <f t="shared" si="208"/>
        <v>24.977424528588724</v>
      </c>
      <c r="AK249" s="26">
        <f t="shared" si="209"/>
        <v>86.767922537672916</v>
      </c>
      <c r="AL249" s="27">
        <f t="shared" si="210"/>
        <v>-3.3914640757118142E-2</v>
      </c>
      <c r="AM249" s="26">
        <f t="shared" si="211"/>
        <v>-5.0598941134000643</v>
      </c>
      <c r="AN249" s="26">
        <f t="shared" si="155"/>
        <v>-1.363285031968945E-3</v>
      </c>
      <c r="AO249" s="26">
        <f t="shared" si="156"/>
        <v>-1.0151084646251454</v>
      </c>
      <c r="AP249" s="26">
        <f t="shared" si="162"/>
        <v>-9.7099898874827648</v>
      </c>
      <c r="AQ249" s="26">
        <f t="shared" si="163"/>
        <v>-9.3064361577391459</v>
      </c>
      <c r="AR249" s="25">
        <f t="shared" si="157"/>
        <v>18.562359853877492</v>
      </c>
      <c r="AS249" s="25">
        <f t="shared" si="158"/>
        <v>-26.547178687726607</v>
      </c>
      <c r="AT249" s="56">
        <f t="shared" si="164"/>
        <v>0.62497284274539489</v>
      </c>
      <c r="AU249" s="57">
        <f t="shared" si="212"/>
        <v>-96.888788472238161</v>
      </c>
      <c r="AV249" s="26">
        <f t="shared" si="213"/>
        <v>3.4497233612048171E-9</v>
      </c>
      <c r="AW249" s="26">
        <f t="shared" si="214"/>
        <v>1.6148144697040649E-3</v>
      </c>
      <c r="AX249" s="27">
        <f t="shared" si="215"/>
        <v>-3.4497233625749227E-9</v>
      </c>
      <c r="AY249" s="26">
        <f t="shared" si="216"/>
        <v>-1.6148144697040649E-3</v>
      </c>
      <c r="AZ249" s="28">
        <f t="shared" si="217"/>
        <v>-1.3701055706858827E-18</v>
      </c>
      <c r="BA249" s="29">
        <f t="shared" si="218"/>
        <v>0</v>
      </c>
      <c r="BB249" s="5">
        <f t="shared" si="165"/>
        <v>0.55735973058952992</v>
      </c>
      <c r="BC249" s="5">
        <f t="shared" si="166"/>
        <v>-104.43049837038102</v>
      </c>
      <c r="BD249" s="5">
        <f t="shared" si="219"/>
        <v>75.569501629618983</v>
      </c>
      <c r="BE249" s="41"/>
      <c r="BF249" s="40">
        <f t="shared" si="220"/>
        <v>1</v>
      </c>
      <c r="BG249" s="40">
        <f t="shared" si="221"/>
        <v>-104</v>
      </c>
      <c r="BH249" s="40">
        <f t="shared" si="222"/>
        <v>76</v>
      </c>
      <c r="BL249" s="26">
        <f t="shared" si="159"/>
        <v>-2.1789794565469874E-4</v>
      </c>
      <c r="BM249" s="26">
        <f t="shared" si="160"/>
        <v>-0.40584035463271062</v>
      </c>
      <c r="BO249" s="238" t="str">
        <f t="shared" si="167"/>
        <v>28183.8293126446i</v>
      </c>
      <c r="BP249" s="238" t="str">
        <f t="shared" si="168"/>
        <v>0.984585094639591-0.12326255947034i</v>
      </c>
      <c r="BQ249" s="238">
        <f t="shared" si="169"/>
        <v>-6.7395214210210178E-2</v>
      </c>
      <c r="BR249" s="238">
        <f t="shared" si="170"/>
        <v>-7.1358695435101405</v>
      </c>
    </row>
    <row r="250" spans="22:70" x14ac:dyDescent="0.35">
      <c r="V250" s="24">
        <v>3.46</v>
      </c>
      <c r="W250" s="32">
        <f t="shared" si="197"/>
        <v>28840.315031266076</v>
      </c>
      <c r="X250" s="25">
        <f t="shared" si="161"/>
        <v>26.994438391274116</v>
      </c>
      <c r="Y250" s="26">
        <f t="shared" si="198"/>
        <v>-16.905696784641734</v>
      </c>
      <c r="Z250" s="26">
        <f t="shared" si="199"/>
        <v>-81.79034559027528</v>
      </c>
      <c r="AA250" s="26">
        <f t="shared" si="200"/>
        <v>5.2706986467440223E-2</v>
      </c>
      <c r="AB250" s="26">
        <f t="shared" si="201"/>
        <v>-6.3055831404531881</v>
      </c>
      <c r="AC250" s="26">
        <f t="shared" si="202"/>
        <v>4.6204763109885334E-5</v>
      </c>
      <c r="AD250" s="26">
        <f t="shared" si="203"/>
        <v>0.18688457864346408</v>
      </c>
      <c r="AE250" s="26">
        <f t="shared" si="204"/>
        <v>10.141494797862933</v>
      </c>
      <c r="AF250" s="26">
        <f t="shared" si="205"/>
        <v>-87.909044152085016</v>
      </c>
      <c r="AG250" s="26">
        <f t="shared" si="154"/>
        <v>64.334182199278899</v>
      </c>
      <c r="AH250" s="26">
        <f t="shared" si="206"/>
        <v>-99.18631868953662</v>
      </c>
      <c r="AI250" s="26">
        <f t="shared" si="207"/>
        <v>-89.999370773944506</v>
      </c>
      <c r="AJ250" s="26">
        <f t="shared" si="208"/>
        <v>25.176803148994495</v>
      </c>
      <c r="AK250" s="26">
        <f t="shared" si="209"/>
        <v>86.84134289917219</v>
      </c>
      <c r="AL250" s="27">
        <f t="shared" si="210"/>
        <v>-3.5506472125966658E-2</v>
      </c>
      <c r="AM250" s="26">
        <f t="shared" si="211"/>
        <v>-5.1771209472030932</v>
      </c>
      <c r="AN250" s="26">
        <f t="shared" si="155"/>
        <v>-1.4275241178193852E-3</v>
      </c>
      <c r="AO250" s="26">
        <f t="shared" si="156"/>
        <v>-1.0387482564421808</v>
      </c>
      <c r="AP250" s="26">
        <f t="shared" si="162"/>
        <v>-9.7122673375070114</v>
      </c>
      <c r="AQ250" s="26">
        <f t="shared" si="163"/>
        <v>-9.3738970784175901</v>
      </c>
      <c r="AR250" s="25">
        <f t="shared" si="157"/>
        <v>18.562359853877492</v>
      </c>
      <c r="AS250" s="25">
        <f t="shared" si="158"/>
        <v>-26.547178687726607</v>
      </c>
      <c r="AT250" s="56">
        <f t="shared" si="164"/>
        <v>0.42922746035592141</v>
      </c>
      <c r="AU250" s="57">
        <f t="shared" si="212"/>
        <v>-97.282941230502601</v>
      </c>
      <c r="AV250" s="26">
        <f t="shared" si="213"/>
        <v>3.6123031860348092E-9</v>
      </c>
      <c r="AW250" s="26">
        <f t="shared" si="214"/>
        <v>1.6524283306611116E-3</v>
      </c>
      <c r="AX250" s="27">
        <f t="shared" si="215"/>
        <v>-3.6123031875370999E-9</v>
      </c>
      <c r="AY250" s="26">
        <f t="shared" si="216"/>
        <v>-1.6524283306611116E-3</v>
      </c>
      <c r="AZ250" s="28">
        <f t="shared" si="217"/>
        <v>-1.5022906869330816E-18</v>
      </c>
      <c r="BA250" s="29">
        <f t="shared" si="218"/>
        <v>0</v>
      </c>
      <c r="BB250" s="5">
        <f t="shared" si="165"/>
        <v>0.358453501627997</v>
      </c>
      <c r="BC250" s="5">
        <f t="shared" si="166"/>
        <v>-104.9985524002268</v>
      </c>
      <c r="BD250" s="5">
        <f t="shared" si="219"/>
        <v>75.001447599773201</v>
      </c>
      <c r="BE250" s="31"/>
      <c r="BF250" s="40">
        <f t="shared" si="220"/>
        <v>0</v>
      </c>
      <c r="BG250" s="40">
        <f t="shared" si="221"/>
        <v>-105</v>
      </c>
      <c r="BH250" s="40">
        <f t="shared" si="222"/>
        <v>75</v>
      </c>
      <c r="BL250" s="26">
        <f t="shared" si="159"/>
        <v>-2.281668897019591E-4</v>
      </c>
      <c r="BM250" s="26">
        <f t="shared" si="160"/>
        <v>-0.41529326355608498</v>
      </c>
      <c r="BO250" s="238" t="str">
        <f t="shared" si="167"/>
        <v>28840.3150312661i</v>
      </c>
      <c r="BP250" s="238" t="str">
        <f t="shared" si="168"/>
        <v>0.983870317997907-0.126042243136216i</v>
      </c>
      <c r="BQ250" s="238">
        <f t="shared" si="169"/>
        <v>-7.0545791838222474E-2</v>
      </c>
      <c r="BR250" s="238">
        <f t="shared" si="170"/>
        <v>-7.3003179061681207</v>
      </c>
    </row>
    <row r="251" spans="22:70" x14ac:dyDescent="0.35">
      <c r="V251" s="24">
        <v>3.47</v>
      </c>
      <c r="W251" s="32">
        <f t="shared" si="197"/>
        <v>29512.092266663898</v>
      </c>
      <c r="X251" s="25">
        <f t="shared" si="161"/>
        <v>26.994438391274116</v>
      </c>
      <c r="Y251" s="26">
        <f t="shared" si="198"/>
        <v>-17.101709308923159</v>
      </c>
      <c r="Z251" s="26">
        <f t="shared" si="199"/>
        <v>-81.974757798454348</v>
      </c>
      <c r="AA251" s="26">
        <f t="shared" si="200"/>
        <v>5.5175276228944935E-2</v>
      </c>
      <c r="AB251" s="26">
        <f t="shared" si="201"/>
        <v>-6.451234725258562</v>
      </c>
      <c r="AC251" s="26">
        <f t="shared" si="202"/>
        <v>4.8382314380540804E-5</v>
      </c>
      <c r="AD251" s="26">
        <f t="shared" si="203"/>
        <v>0.19123764772898239</v>
      </c>
      <c r="AE251" s="26">
        <f t="shared" si="204"/>
        <v>9.9479527408942836</v>
      </c>
      <c r="AF251" s="26">
        <f t="shared" si="205"/>
        <v>-88.234754875983924</v>
      </c>
      <c r="AG251" s="26">
        <f t="shared" si="154"/>
        <v>64.334182199278899</v>
      </c>
      <c r="AH251" s="26">
        <f t="shared" si="206"/>
        <v>-99.386318689513047</v>
      </c>
      <c r="AI251" s="26">
        <f t="shared" si="207"/>
        <v>-89.999385096878171</v>
      </c>
      <c r="AJ251" s="26">
        <f t="shared" si="208"/>
        <v>25.376209653083755</v>
      </c>
      <c r="AK251" s="26">
        <f t="shared" si="209"/>
        <v>86.913102044412341</v>
      </c>
      <c r="AL251" s="27">
        <f t="shared" si="210"/>
        <v>-3.7172699079737422E-2</v>
      </c>
      <c r="AM251" s="26">
        <f t="shared" si="211"/>
        <v>-5.2970333612969052</v>
      </c>
      <c r="AN251" s="26">
        <f t="shared" si="155"/>
        <v>-1.4947896801054249E-3</v>
      </c>
      <c r="AO251" s="26">
        <f t="shared" si="156"/>
        <v>-1.0629383235386893</v>
      </c>
      <c r="AP251" s="26">
        <f t="shared" si="162"/>
        <v>-9.7145943259102356</v>
      </c>
      <c r="AQ251" s="26">
        <f t="shared" si="163"/>
        <v>-9.446254737301425</v>
      </c>
      <c r="AR251" s="25">
        <f t="shared" si="157"/>
        <v>18.562359853877492</v>
      </c>
      <c r="AS251" s="25">
        <f t="shared" si="158"/>
        <v>-26.547178687726607</v>
      </c>
      <c r="AT251" s="56">
        <f t="shared" si="164"/>
        <v>0.23335841498404797</v>
      </c>
      <c r="AU251" s="57">
        <f t="shared" si="212"/>
        <v>-97.681009613285354</v>
      </c>
      <c r="AV251" s="26">
        <f t="shared" si="213"/>
        <v>3.7825455569076577E-9</v>
      </c>
      <c r="AW251" s="26">
        <f t="shared" si="214"/>
        <v>1.6909183309896073E-3</v>
      </c>
      <c r="AX251" s="27">
        <f t="shared" si="215"/>
        <v>-3.7825455585548869E-9</v>
      </c>
      <c r="AY251" s="26">
        <f t="shared" si="216"/>
        <v>-1.6909183309896073E-3</v>
      </c>
      <c r="AZ251" s="28">
        <f t="shared" si="217"/>
        <v>-1.6472292738646231E-18</v>
      </c>
      <c r="BA251" s="29">
        <f t="shared" si="218"/>
        <v>0</v>
      </c>
      <c r="BB251" s="5">
        <f t="shared" si="165"/>
        <v>0.1592770914537133</v>
      </c>
      <c r="BC251" s="5">
        <f t="shared" si="166"/>
        <v>-105.57444799718648</v>
      </c>
      <c r="BD251" s="5">
        <f t="shared" si="219"/>
        <v>74.425552002813518</v>
      </c>
      <c r="BE251" s="31"/>
      <c r="BF251" s="40">
        <f t="shared" si="220"/>
        <v>0</v>
      </c>
      <c r="BG251" s="40">
        <f t="shared" si="221"/>
        <v>-106</v>
      </c>
      <c r="BH251" s="40">
        <f t="shared" si="222"/>
        <v>74</v>
      </c>
      <c r="BL251" s="26">
        <f t="shared" si="159"/>
        <v>-2.3891976814776185E-4</v>
      </c>
      <c r="BM251" s="26">
        <f t="shared" si="160"/>
        <v>-0.42496633560505431</v>
      </c>
      <c r="BO251" s="238" t="str">
        <f t="shared" si="167"/>
        <v>29512.0922666639i</v>
      </c>
      <c r="BP251" s="238" t="str">
        <f t="shared" si="168"/>
        <v>0.983122965253846-0.128880277461298i</v>
      </c>
      <c r="BQ251" s="238">
        <f t="shared" si="169"/>
        <v>-7.3842403762186898E-2</v>
      </c>
      <c r="BR251" s="238">
        <f t="shared" si="170"/>
        <v>-7.468472048296074</v>
      </c>
    </row>
    <row r="252" spans="22:70" x14ac:dyDescent="0.35">
      <c r="V252" s="24">
        <v>3.48</v>
      </c>
      <c r="W252" s="30">
        <f t="shared" si="197"/>
        <v>30199.517204020176</v>
      </c>
      <c r="X252" s="25">
        <f t="shared" si="161"/>
        <v>26.994438391274116</v>
      </c>
      <c r="Y252" s="26">
        <f t="shared" si="198"/>
        <v>-17.297897878483582</v>
      </c>
      <c r="Z252" s="26">
        <f t="shared" si="199"/>
        <v>-82.155134142846691</v>
      </c>
      <c r="AA252" s="26">
        <f t="shared" si="200"/>
        <v>5.7758390215854008E-2</v>
      </c>
      <c r="AB252" s="26">
        <f t="shared" si="201"/>
        <v>-6.6001923250501564</v>
      </c>
      <c r="AC252" s="26">
        <f t="shared" si="202"/>
        <v>5.0662489308632129E-5</v>
      </c>
      <c r="AD252" s="26">
        <f t="shared" si="203"/>
        <v>0.1956921105332125</v>
      </c>
      <c r="AE252" s="26">
        <f t="shared" si="204"/>
        <v>9.7543495654956978</v>
      </c>
      <c r="AF252" s="26">
        <f t="shared" si="205"/>
        <v>-88.559634357363635</v>
      </c>
      <c r="AG252" s="26">
        <f t="shared" si="154"/>
        <v>64.334182199278899</v>
      </c>
      <c r="AH252" s="26">
        <f t="shared" si="206"/>
        <v>-99.58631868949054</v>
      </c>
      <c r="AI252" s="26">
        <f t="shared" si="207"/>
        <v>-89.99939909378206</v>
      </c>
      <c r="AJ252" s="26">
        <f t="shared" si="208"/>
        <v>25.575642793166843</v>
      </c>
      <c r="AK252" s="26">
        <f t="shared" si="209"/>
        <v>86.983237120046709</v>
      </c>
      <c r="AL252" s="27">
        <f t="shared" si="210"/>
        <v>-3.8916767990347587E-2</v>
      </c>
      <c r="AM252" s="26">
        <f t="shared" si="211"/>
        <v>-5.4196907306915545</v>
      </c>
      <c r="AN252" s="26">
        <f t="shared" si="155"/>
        <v>-1.5652242540454173E-3</v>
      </c>
      <c r="AO252" s="26">
        <f t="shared" si="156"/>
        <v>-1.0876914572936651</v>
      </c>
      <c r="AP252" s="26">
        <f t="shared" si="162"/>
        <v>-9.7169756892891908</v>
      </c>
      <c r="AQ252" s="26">
        <f t="shared" si="163"/>
        <v>-9.5235441617205705</v>
      </c>
      <c r="AR252" s="25">
        <f t="shared" si="157"/>
        <v>18.562359853877492</v>
      </c>
      <c r="AS252" s="25">
        <f t="shared" si="158"/>
        <v>-26.547178687726607</v>
      </c>
      <c r="AT252" s="56">
        <f t="shared" si="164"/>
        <v>3.7373876206507006E-2</v>
      </c>
      <c r="AU252" s="57">
        <f t="shared" si="212"/>
        <v>-98.0831785190842</v>
      </c>
      <c r="AV252" s="26">
        <f t="shared" si="213"/>
        <v>3.9608130609501696E-9</v>
      </c>
      <c r="AW252" s="26">
        <f t="shared" si="214"/>
        <v>1.7303048785970573E-3</v>
      </c>
      <c r="AX252" s="27">
        <f t="shared" si="215"/>
        <v>-3.9608130627563218E-9</v>
      </c>
      <c r="AY252" s="26">
        <f t="shared" si="216"/>
        <v>-1.7303048785970573E-3</v>
      </c>
      <c r="AZ252" s="28">
        <f t="shared" si="217"/>
        <v>-1.8061521762319861E-18</v>
      </c>
      <c r="BA252" s="29">
        <f t="shared" si="218"/>
        <v>0</v>
      </c>
      <c r="BB252" s="5">
        <f t="shared" si="165"/>
        <v>-4.0168003455463473E-2</v>
      </c>
      <c r="BC252" s="5">
        <f t="shared" si="166"/>
        <v>-106.15845278834826</v>
      </c>
      <c r="BD252" s="5">
        <f t="shared" si="219"/>
        <v>73.841547211651744</v>
      </c>
      <c r="BE252" s="41"/>
      <c r="BF252" s="40">
        <f t="shared" si="220"/>
        <v>0</v>
      </c>
      <c r="BG252" s="40">
        <f t="shared" si="221"/>
        <v>-106</v>
      </c>
      <c r="BH252" s="40">
        <f t="shared" si="222"/>
        <v>74</v>
      </c>
      <c r="BL252" s="26">
        <f t="shared" si="159"/>
        <v>-2.5017938560842925E-4</v>
      </c>
      <c r="BM252" s="26">
        <f t="shared" si="160"/>
        <v>-0.43486469736353234</v>
      </c>
      <c r="BO252" s="238" t="str">
        <f t="shared" si="167"/>
        <v>30199.5172040202i</v>
      </c>
      <c r="BP252" s="238" t="str">
        <f t="shared" si="168"/>
        <v>0.982341605490106-0.131777581503733i</v>
      </c>
      <c r="BQ252" s="238">
        <f t="shared" si="169"/>
        <v>-7.7291700276362049E-2</v>
      </c>
      <c r="BR252" s="238">
        <f t="shared" si="170"/>
        <v>-7.6404095719005136</v>
      </c>
    </row>
    <row r="253" spans="22:70" x14ac:dyDescent="0.35">
      <c r="V253" s="24">
        <v>3.49</v>
      </c>
      <c r="W253" s="32">
        <f t="shared" si="197"/>
        <v>30902.954325135921</v>
      </c>
      <c r="X253" s="25">
        <f t="shared" si="161"/>
        <v>26.994438391274116</v>
      </c>
      <c r="Y253" s="26">
        <f t="shared" si="198"/>
        <v>-17.494254865479729</v>
      </c>
      <c r="Z253" s="26">
        <f t="shared" si="199"/>
        <v>-82.331555952308989</v>
      </c>
      <c r="AA253" s="26">
        <f t="shared" si="200"/>
        <v>6.0461596910818642E-2</v>
      </c>
      <c r="AB253" s="26">
        <f t="shared" si="201"/>
        <v>-6.7525268603730577</v>
      </c>
      <c r="AC253" s="26">
        <f t="shared" si="202"/>
        <v>5.3050124287205394E-5</v>
      </c>
      <c r="AD253" s="26">
        <f t="shared" si="203"/>
        <v>0.20025032865577927</v>
      </c>
      <c r="AE253" s="26">
        <f t="shared" si="204"/>
        <v>9.5606981728294915</v>
      </c>
      <c r="AF253" s="26">
        <f t="shared" si="205"/>
        <v>-88.883832484026257</v>
      </c>
      <c r="AG253" s="26">
        <f t="shared" si="154"/>
        <v>64.334182199278899</v>
      </c>
      <c r="AH253" s="26">
        <f t="shared" si="206"/>
        <v>-99.786318689469041</v>
      </c>
      <c r="AI253" s="26">
        <f t="shared" si="207"/>
        <v>-89.999412772077534</v>
      </c>
      <c r="AJ253" s="26">
        <f t="shared" si="208"/>
        <v>25.775101377071277</v>
      </c>
      <c r="AK253" s="26">
        <f t="shared" si="209"/>
        <v>87.051784471425719</v>
      </c>
      <c r="AL253" s="27">
        <f t="shared" si="210"/>
        <v>-4.0742281961609922E-2</v>
      </c>
      <c r="AM253" s="26">
        <f t="shared" si="211"/>
        <v>-5.5451535904387388</v>
      </c>
      <c r="AN253" s="26">
        <f t="shared" si="155"/>
        <v>-1.6389770828648185E-3</v>
      </c>
      <c r="AO253" s="26">
        <f t="shared" si="156"/>
        <v>-1.1130207451647927</v>
      </c>
      <c r="AP253" s="26">
        <f t="shared" si="162"/>
        <v>-9.7194163721633391</v>
      </c>
      <c r="AQ253" s="26">
        <f t="shared" si="163"/>
        <v>-9.6058026362553459</v>
      </c>
      <c r="AR253" s="25">
        <f t="shared" si="157"/>
        <v>18.562359853877492</v>
      </c>
      <c r="AS253" s="25">
        <f t="shared" si="158"/>
        <v>-26.547178687726607</v>
      </c>
      <c r="AT253" s="56">
        <f t="shared" si="164"/>
        <v>-0.15871819933384756</v>
      </c>
      <c r="AU253" s="57">
        <f t="shared" si="212"/>
        <v>-98.489635120281605</v>
      </c>
      <c r="AV253" s="26">
        <f t="shared" si="213"/>
        <v>4.1474798572186958E-9</v>
      </c>
      <c r="AW253" s="26">
        <f t="shared" si="214"/>
        <v>1.7706088567522019E-3</v>
      </c>
      <c r="AX253" s="27">
        <f t="shared" si="215"/>
        <v>-4.1474798591991018E-9</v>
      </c>
      <c r="AY253" s="26">
        <f t="shared" si="216"/>
        <v>-1.7706088567522019E-3</v>
      </c>
      <c r="AZ253" s="28">
        <f t="shared" si="217"/>
        <v>-1.980406044072407E-18</v>
      </c>
      <c r="BA253" s="29">
        <f t="shared" si="218"/>
        <v>0</v>
      </c>
      <c r="BB253" s="5">
        <f t="shared" si="165"/>
        <v>-0.23988079224989806</v>
      </c>
      <c r="BC253" s="5">
        <f t="shared" si="166"/>
        <v>-106.7508380023709</v>
      </c>
      <c r="BD253" s="5">
        <f t="shared" si="219"/>
        <v>73.249161997629102</v>
      </c>
      <c r="BE253" s="31"/>
      <c r="BF253" s="40">
        <f t="shared" si="220"/>
        <v>0</v>
      </c>
      <c r="BG253" s="40">
        <f t="shared" si="221"/>
        <v>-107</v>
      </c>
      <c r="BH253" s="40">
        <f t="shared" si="222"/>
        <v>73</v>
      </c>
      <c r="BL253" s="26">
        <f t="shared" si="159"/>
        <v>-2.619696212036002E-4</v>
      </c>
      <c r="BM253" s="26">
        <f t="shared" si="160"/>
        <v>-0.44499359470920119</v>
      </c>
      <c r="BO253" s="238" t="str">
        <f t="shared" si="167"/>
        <v>30902.9543251359i</v>
      </c>
      <c r="BP253" s="238" t="str">
        <f t="shared" si="168"/>
        <v>0.981524750018894-0.134735066309188i</v>
      </c>
      <c r="BQ253" s="238">
        <f t="shared" si="169"/>
        <v>-8.0900623294846916E-2</v>
      </c>
      <c r="BR253" s="238">
        <f t="shared" si="170"/>
        <v>-7.8162092873800857</v>
      </c>
    </row>
    <row r="254" spans="22:70" x14ac:dyDescent="0.35">
      <c r="V254" s="24">
        <v>3.5000000000000102</v>
      </c>
      <c r="W254" s="32">
        <f t="shared" si="197"/>
        <v>31622.776601684531</v>
      </c>
      <c r="X254" s="25">
        <f t="shared" si="161"/>
        <v>26.994438391274116</v>
      </c>
      <c r="Y254" s="26">
        <f t="shared" si="198"/>
        <v>-17.690772960072593</v>
      </c>
      <c r="Z254" s="26">
        <f t="shared" si="199"/>
        <v>-82.504103379567752</v>
      </c>
      <c r="AA254" s="26">
        <f t="shared" si="200"/>
        <v>6.3290399580771248E-2</v>
      </c>
      <c r="AB254" s="26">
        <f t="shared" si="201"/>
        <v>-6.9083104816763585</v>
      </c>
      <c r="AC254" s="26">
        <f t="shared" si="202"/>
        <v>5.5550283629028272E-5</v>
      </c>
      <c r="AD254" s="26">
        <f t="shared" si="203"/>
        <v>0.20491471869334135</v>
      </c>
      <c r="AE254" s="26">
        <f t="shared" si="204"/>
        <v>9.3670113810659235</v>
      </c>
      <c r="AF254" s="26">
        <f t="shared" si="205"/>
        <v>-89.207499142550759</v>
      </c>
      <c r="AG254" s="26">
        <f t="shared" si="154"/>
        <v>64.334182199278899</v>
      </c>
      <c r="AH254" s="26">
        <f t="shared" si="206"/>
        <v>-99.986318689448694</v>
      </c>
      <c r="AI254" s="26">
        <f t="shared" si="207"/>
        <v>-89.999426139016975</v>
      </c>
      <c r="AJ254" s="26">
        <f t="shared" si="208"/>
        <v>25.974584265699011</v>
      </c>
      <c r="AK254" s="26">
        <f t="shared" si="209"/>
        <v>87.118779657912754</v>
      </c>
      <c r="AL254" s="27">
        <f t="shared" si="210"/>
        <v>-4.2653007678039624E-2</v>
      </c>
      <c r="AM254" s="26">
        <f t="shared" si="211"/>
        <v>-5.6734836472417003</v>
      </c>
      <c r="AN254" s="26">
        <f t="shared" si="155"/>
        <v>-1.7162044330268922E-3</v>
      </c>
      <c r="AO254" s="26">
        <f t="shared" si="156"/>
        <v>-1.1389395774514011</v>
      </c>
      <c r="AP254" s="26">
        <f t="shared" si="162"/>
        <v>-9.7219214365818498</v>
      </c>
      <c r="AQ254" s="26">
        <f t="shared" si="163"/>
        <v>-9.6930697057973223</v>
      </c>
      <c r="AR254" s="25">
        <f t="shared" si="157"/>
        <v>18.562359853877492</v>
      </c>
      <c r="AS254" s="25">
        <f t="shared" si="158"/>
        <v>-26.547178687726607</v>
      </c>
      <c r="AT254" s="56">
        <f t="shared" si="164"/>
        <v>-0.35491005551592636</v>
      </c>
      <c r="AU254" s="57">
        <f t="shared" si="212"/>
        <v>-98.900568848348087</v>
      </c>
      <c r="AV254" s="26">
        <f t="shared" si="213"/>
        <v>4.342945177283647E-9</v>
      </c>
      <c r="AW254" s="26">
        <f t="shared" si="214"/>
        <v>1.8118516351576252E-3</v>
      </c>
      <c r="AX254" s="27">
        <f t="shared" si="215"/>
        <v>-4.3429451794551202E-9</v>
      </c>
      <c r="AY254" s="26">
        <f t="shared" si="216"/>
        <v>-1.8118516351576252E-3</v>
      </c>
      <c r="AZ254" s="28">
        <f t="shared" si="217"/>
        <v>-2.1714731850435806E-18</v>
      </c>
      <c r="BA254" s="29">
        <f t="shared" si="218"/>
        <v>0</v>
      </c>
      <c r="BB254" s="5">
        <f t="shared" si="165"/>
        <v>-0.43986078907279536</v>
      </c>
      <c r="BC254" s="5">
        <f t="shared" si="166"/>
        <v>-107.35187844561545</v>
      </c>
      <c r="BD254" s="5">
        <f t="shared" si="219"/>
        <v>72.648121554384545</v>
      </c>
      <c r="BE254" s="31"/>
      <c r="BF254" s="40">
        <f t="shared" si="220"/>
        <v>0</v>
      </c>
      <c r="BG254" s="40">
        <f t="shared" si="221"/>
        <v>-107</v>
      </c>
      <c r="BH254" s="40">
        <f t="shared" si="222"/>
        <v>73</v>
      </c>
      <c r="BL254" s="26">
        <f t="shared" si="159"/>
        <v>-2.7431547917636403E-4</v>
      </c>
      <c r="BM254" s="26">
        <f t="shared" si="160"/>
        <v>-0.45535839558366709</v>
      </c>
      <c r="BO254" s="238" t="str">
        <f t="shared" si="167"/>
        <v>31622.7766016845i</v>
      </c>
      <c r="BP254" s="238" t="str">
        <f t="shared" si="168"/>
        <v>0.980670850534496-0.137753632860142i</v>
      </c>
      <c r="BQ254" s="238">
        <f t="shared" si="169"/>
        <v>-8.4676418077692633E-2</v>
      </c>
      <c r="BR254" s="238">
        <f t="shared" si="170"/>
        <v>-7.9959512016836989</v>
      </c>
    </row>
    <row r="255" spans="22:70" x14ac:dyDescent="0.35">
      <c r="V255" s="24">
        <v>3.51000000000001</v>
      </c>
      <c r="W255" s="30">
        <f t="shared" si="197"/>
        <v>32359.36569296358</v>
      </c>
      <c r="X255" s="25">
        <f t="shared" si="161"/>
        <v>26.994438391274116</v>
      </c>
      <c r="Y255" s="26">
        <f t="shared" si="198"/>
        <v>-17.887445158253076</v>
      </c>
      <c r="Z255" s="26">
        <f t="shared" si="199"/>
        <v>-82.672855385912683</v>
      </c>
      <c r="AA255" s="26">
        <f t="shared" si="200"/>
        <v>6.6250546079967471E-2</v>
      </c>
      <c r="AB255" s="26">
        <f t="shared" si="201"/>
        <v>-7.0676165693539605</v>
      </c>
      <c r="AC255" s="26">
        <f t="shared" si="202"/>
        <v>5.8168270308170869E-5</v>
      </c>
      <c r="AD255" s="26">
        <f t="shared" si="203"/>
        <v>0.20968775351978292</v>
      </c>
      <c r="AE255" s="26">
        <f t="shared" si="204"/>
        <v>9.173301947371316</v>
      </c>
      <c r="AF255" s="26">
        <f t="shared" si="205"/>
        <v>-89.530784201746854</v>
      </c>
      <c r="AG255" s="26">
        <f t="shared" si="154"/>
        <v>64.334182199278899</v>
      </c>
      <c r="AH255" s="26">
        <f t="shared" si="206"/>
        <v>-100.1863186894291</v>
      </c>
      <c r="AI255" s="26">
        <f t="shared" si="207"/>
        <v>-89.999439201687736</v>
      </c>
      <c r="AJ255" s="26">
        <f t="shared" si="208"/>
        <v>26.174090370687871</v>
      </c>
      <c r="AK255" s="26">
        <f t="shared" si="209"/>
        <v>87.184257468043143</v>
      </c>
      <c r="AL255" s="27">
        <f t="shared" si="210"/>
        <v>-4.4652882526235671E-2</v>
      </c>
      <c r="AM255" s="26">
        <f t="shared" si="211"/>
        <v>-5.8047437902967811</v>
      </c>
      <c r="AN255" s="26">
        <f t="shared" si="155"/>
        <v>-1.7970699242176851E-3</v>
      </c>
      <c r="AO255" s="26">
        <f t="shared" si="156"/>
        <v>-1.1654616542053031</v>
      </c>
      <c r="AP255" s="26">
        <f t="shared" si="162"/>
        <v>-9.7244960719127835</v>
      </c>
      <c r="AQ255" s="26">
        <f t="shared" si="163"/>
        <v>-9.7853871781466779</v>
      </c>
      <c r="AR255" s="25">
        <f t="shared" si="157"/>
        <v>18.562359853877492</v>
      </c>
      <c r="AS255" s="25">
        <f t="shared" si="158"/>
        <v>-26.547178687726607</v>
      </c>
      <c r="AT255" s="56">
        <f t="shared" si="164"/>
        <v>-0.55119412454146754</v>
      </c>
      <c r="AU255" s="57">
        <f t="shared" si="212"/>
        <v>-99.316171379893532</v>
      </c>
      <c r="AV255" s="26">
        <f t="shared" si="213"/>
        <v>4.5476217532998995E-9</v>
      </c>
      <c r="AW255" s="26">
        <f t="shared" si="214"/>
        <v>1.8540550812800971E-3</v>
      </c>
      <c r="AX255" s="27">
        <f t="shared" si="215"/>
        <v>-4.5476217556808728E-9</v>
      </c>
      <c r="AY255" s="26">
        <f t="shared" si="216"/>
        <v>-1.8540550812800971E-3</v>
      </c>
      <c r="AZ255" s="28">
        <f t="shared" si="217"/>
        <v>-2.3809732187848859E-18</v>
      </c>
      <c r="BA255" s="29">
        <f t="shared" si="218"/>
        <v>0</v>
      </c>
      <c r="BB255" s="5">
        <f t="shared" si="165"/>
        <v>-0.64010801301072973</v>
      </c>
      <c r="BC255" s="5">
        <f t="shared" si="166"/>
        <v>-107.96185247638567</v>
      </c>
      <c r="BD255" s="5">
        <f t="shared" si="219"/>
        <v>72.038147523614327</v>
      </c>
      <c r="BE255" s="41"/>
      <c r="BF255" s="40">
        <f t="shared" si="220"/>
        <v>-1</v>
      </c>
      <c r="BG255" s="40">
        <f t="shared" si="221"/>
        <v>-108</v>
      </c>
      <c r="BH255" s="40">
        <f t="shared" si="222"/>
        <v>72</v>
      </c>
      <c r="BL255" s="26">
        <f t="shared" si="159"/>
        <v>-2.8724314189362794E-4</v>
      </c>
      <c r="BM255" s="26">
        <f t="shared" si="160"/>
        <v>-0.46596459282648284</v>
      </c>
      <c r="BO255" s="238" t="str">
        <f t="shared" si="167"/>
        <v>32359.3656929636i</v>
      </c>
      <c r="BP255" s="238" t="str">
        <f t="shared" si="168"/>
        <v>0.979778297255089-0.140834169871535i</v>
      </c>
      <c r="BQ255" s="238">
        <f t="shared" si="169"/>
        <v>-8.8626645327368525E-2</v>
      </c>
      <c r="BR255" s="238">
        <f t="shared" si="170"/>
        <v>-8.1797165036656558</v>
      </c>
    </row>
    <row r="256" spans="22:70" x14ac:dyDescent="0.35">
      <c r="V256" s="24">
        <v>3.5200000000000098</v>
      </c>
      <c r="W256" s="32">
        <f t="shared" si="197"/>
        <v>33113.112148259883</v>
      </c>
      <c r="X256" s="25">
        <f t="shared" si="161"/>
        <v>26.994438391274116</v>
      </c>
      <c r="Y256" s="26">
        <f t="shared" si="198"/>
        <v>-18.084264750040163</v>
      </c>
      <c r="Z256" s="26">
        <f t="shared" si="199"/>
        <v>-82.837889728737224</v>
      </c>
      <c r="AA256" s="26">
        <f t="shared" si="200"/>
        <v>6.934803899931638E-2</v>
      </c>
      <c r="AB256" s="26">
        <f t="shared" si="201"/>
        <v>-7.2305197319277834</v>
      </c>
      <c r="AC256" s="26">
        <f t="shared" si="202"/>
        <v>6.0909637206794947E-5</v>
      </c>
      <c r="AD256" s="26">
        <f t="shared" si="203"/>
        <v>0.21457196359621047</v>
      </c>
      <c r="AE256" s="26">
        <f t="shared" si="204"/>
        <v>8.9795825898704749</v>
      </c>
      <c r="AF256" s="26">
        <f t="shared" si="205"/>
        <v>-89.853837497068795</v>
      </c>
      <c r="AG256" s="26">
        <f t="shared" si="154"/>
        <v>64.334182199278899</v>
      </c>
      <c r="AH256" s="26">
        <f t="shared" si="206"/>
        <v>-100.38631868941037</v>
      </c>
      <c r="AI256" s="26">
        <f t="shared" si="207"/>
        <v>-89.999451967015801</v>
      </c>
      <c r="AJ256" s="26">
        <f t="shared" si="208"/>
        <v>26.373618652175736</v>
      </c>
      <c r="AK256" s="26">
        <f t="shared" si="209"/>
        <v>87.248251934518123</v>
      </c>
      <c r="AL256" s="27">
        <f t="shared" si="210"/>
        <v>-4.6746021997026994E-2</v>
      </c>
      <c r="AM256" s="26">
        <f t="shared" si="211"/>
        <v>-5.9389981012838726</v>
      </c>
      <c r="AN256" s="26">
        <f t="shared" si="155"/>
        <v>-1.8817448747975069E-3</v>
      </c>
      <c r="AO256" s="26">
        <f t="shared" si="156"/>
        <v>-1.1926009922926455</v>
      </c>
      <c r="AP256" s="26">
        <f t="shared" si="162"/>
        <v>-9.7271456048275624</v>
      </c>
      <c r="AQ256" s="26">
        <f t="shared" si="163"/>
        <v>-9.882799126074195</v>
      </c>
      <c r="AR256" s="25">
        <f t="shared" si="157"/>
        <v>18.562359853877492</v>
      </c>
      <c r="AS256" s="25">
        <f t="shared" si="158"/>
        <v>-26.547178687726607</v>
      </c>
      <c r="AT256" s="56">
        <f t="shared" si="164"/>
        <v>-0.74756301495708755</v>
      </c>
      <c r="AU256" s="57">
        <f t="shared" si="212"/>
        <v>-99.736636623142985</v>
      </c>
      <c r="AV256" s="26">
        <f t="shared" si="213"/>
        <v>4.7619435326265123E-9</v>
      </c>
      <c r="AW256" s="26">
        <f t="shared" si="214"/>
        <v>1.8972415719452379E-3</v>
      </c>
      <c r="AX256" s="27">
        <f t="shared" si="215"/>
        <v>-4.7619435352371952E-9</v>
      </c>
      <c r="AY256" s="26">
        <f t="shared" si="216"/>
        <v>-1.8972415719452379E-3</v>
      </c>
      <c r="AZ256" s="28">
        <f t="shared" si="217"/>
        <v>-2.6106829292520868E-18</v>
      </c>
      <c r="BA256" s="29">
        <f t="shared" si="218"/>
        <v>0</v>
      </c>
      <c r="BB256" s="5">
        <f t="shared" si="165"/>
        <v>-0.84062298863938056</v>
      </c>
      <c r="BC256" s="5">
        <f t="shared" si="166"/>
        <v>-108.58104197665122</v>
      </c>
      <c r="BD256" s="5">
        <f t="shared" si="219"/>
        <v>71.418958023348779</v>
      </c>
      <c r="BE256" s="31"/>
      <c r="BF256" s="40">
        <f t="shared" si="220"/>
        <v>-1</v>
      </c>
      <c r="BG256" s="40">
        <f t="shared" si="221"/>
        <v>-109</v>
      </c>
      <c r="BH256" s="40">
        <f t="shared" si="222"/>
        <v>71</v>
      </c>
      <c r="BL256" s="26">
        <f t="shared" si="159"/>
        <v>-3.0078002533975726E-4</v>
      </c>
      <c r="BM256" s="26">
        <f t="shared" si="160"/>
        <v>-0.47681780707462929</v>
      </c>
      <c r="BO256" s="238" t="str">
        <f t="shared" si="167"/>
        <v>33113.1121482599i</v>
      </c>
      <c r="BP256" s="238" t="str">
        <f t="shared" si="168"/>
        <v>0.978845417059536-0.143977551424736i</v>
      </c>
      <c r="BQ256" s="238">
        <f t="shared" si="169"/>
        <v>-9.2759193656953315E-2</v>
      </c>
      <c r="BR256" s="238">
        <f t="shared" si="170"/>
        <v>-8.3675875464336062</v>
      </c>
    </row>
    <row r="257" spans="22:70" x14ac:dyDescent="0.35">
      <c r="V257" s="24">
        <v>3.53000000000001</v>
      </c>
      <c r="W257" s="32">
        <f t="shared" si="197"/>
        <v>33884.415613921039</v>
      </c>
      <c r="X257" s="25">
        <f t="shared" si="161"/>
        <v>26.994438391274116</v>
      </c>
      <c r="Y257" s="26">
        <f t="shared" si="198"/>
        <v>-18.281225308045485</v>
      </c>
      <c r="Z257" s="26">
        <f t="shared" si="199"/>
        <v>-82.99928295172306</v>
      </c>
      <c r="AA257" s="26">
        <f t="shared" si="200"/>
        <v>7.2589146167928831E-2</v>
      </c>
      <c r="AB257" s="26">
        <f t="shared" si="201"/>
        <v>-7.3970958022155475</v>
      </c>
      <c r="AC257" s="26">
        <f t="shared" si="202"/>
        <v>6.3780198892214726E-5</v>
      </c>
      <c r="AD257" s="26">
        <f t="shared" si="203"/>
        <v>0.21956993831135277</v>
      </c>
      <c r="AE257" s="26">
        <f t="shared" si="204"/>
        <v>8.7858660095954519</v>
      </c>
      <c r="AF257" s="26">
        <f t="shared" si="205"/>
        <v>-90.176808815627254</v>
      </c>
      <c r="AG257" s="26">
        <f t="shared" si="154"/>
        <v>64.334182199278899</v>
      </c>
      <c r="AH257" s="26">
        <f t="shared" si="206"/>
        <v>-100.58631868939247</v>
      </c>
      <c r="AI257" s="26">
        <f t="shared" si="207"/>
        <v>-89.999464441769533</v>
      </c>
      <c r="AJ257" s="26">
        <f t="shared" si="208"/>
        <v>26.573168116659325</v>
      </c>
      <c r="AK257" s="26">
        <f t="shared" si="209"/>
        <v>87.310796349024599</v>
      </c>
      <c r="AL257" s="27">
        <f t="shared" si="210"/>
        <v>-4.8936727376609521E-2</v>
      </c>
      <c r="AM257" s="26">
        <f t="shared" si="211"/>
        <v>-6.0763118634128173</v>
      </c>
      <c r="AN257" s="26">
        <f t="shared" si="155"/>
        <v>-1.970408663430004E-3</v>
      </c>
      <c r="AO257" s="26">
        <f t="shared" si="156"/>
        <v>-1.2203719326090514</v>
      </c>
      <c r="AP257" s="26">
        <f t="shared" si="162"/>
        <v>-9.7298755094942866</v>
      </c>
      <c r="AQ257" s="26">
        <f t="shared" si="163"/>
        <v>-9.985351888766802</v>
      </c>
      <c r="AR257" s="25">
        <f t="shared" si="157"/>
        <v>18.562359853877492</v>
      </c>
      <c r="AS257" s="25">
        <f t="shared" si="158"/>
        <v>-26.547178687726607</v>
      </c>
      <c r="AT257" s="56">
        <f t="shared" si="164"/>
        <v>-0.94400949989883465</v>
      </c>
      <c r="AU257" s="57">
        <f t="shared" si="212"/>
        <v>-100.16216070439405</v>
      </c>
      <c r="AV257" s="26">
        <f t="shared" si="213"/>
        <v>4.9863676064816554E-9</v>
      </c>
      <c r="AW257" s="26">
        <f t="shared" si="214"/>
        <v>1.9414340052018426E-3</v>
      </c>
      <c r="AX257" s="27">
        <f t="shared" si="215"/>
        <v>-4.9863676093442132E-9</v>
      </c>
      <c r="AY257" s="26">
        <f t="shared" si="216"/>
        <v>-1.9414340052018426E-3</v>
      </c>
      <c r="AZ257" s="28">
        <f t="shared" si="217"/>
        <v>-2.8625577714132586E-18</v>
      </c>
      <c r="BA257" s="29">
        <f t="shared" si="218"/>
        <v>0</v>
      </c>
      <c r="BB257" s="5">
        <f t="shared" si="165"/>
        <v>-1.0414067471667243</v>
      </c>
      <c r="BC257" s="5">
        <f t="shared" si="166"/>
        <v>-109.20973232058945</v>
      </c>
      <c r="BD257" s="5">
        <f t="shared" si="219"/>
        <v>70.790267679410547</v>
      </c>
      <c r="BE257" s="31"/>
      <c r="BF257" s="40">
        <f t="shared" si="220"/>
        <v>-1</v>
      </c>
      <c r="BG257" s="40">
        <f t="shared" si="221"/>
        <v>-109</v>
      </c>
      <c r="BH257" s="40">
        <f t="shared" si="222"/>
        <v>71</v>
      </c>
      <c r="BL257" s="26">
        <f t="shared" si="159"/>
        <v>-3.1495483722426251E-4</v>
      </c>
      <c r="BM257" s="26">
        <f t="shared" si="160"/>
        <v>-0.48792378972872719</v>
      </c>
      <c r="BO257" s="238" t="str">
        <f t="shared" si="167"/>
        <v>33884.415613921i</v>
      </c>
      <c r="BP257" s="238" t="str">
        <f t="shared" si="168"/>
        <v>0.977870471625595-0.147184634431466i</v>
      </c>
      <c r="BQ257" s="238">
        <f t="shared" si="169"/>
        <v>-9.7082292430665407E-2</v>
      </c>
      <c r="BR257" s="238">
        <f t="shared" si="170"/>
        <v>-8.5596478264666711</v>
      </c>
    </row>
    <row r="258" spans="22:70" x14ac:dyDescent="0.35">
      <c r="V258" s="24">
        <v>3.5400000000000098</v>
      </c>
      <c r="W258" s="30">
        <f t="shared" si="197"/>
        <v>34673.685045253958</v>
      </c>
      <c r="X258" s="25">
        <f t="shared" si="161"/>
        <v>26.994438391274116</v>
      </c>
      <c r="Y258" s="26">
        <f t="shared" si="198"/>
        <v>-18.478320676403545</v>
      </c>
      <c r="Z258" s="26">
        <f t="shared" si="199"/>
        <v>-83.157110377482425</v>
      </c>
      <c r="AA258" s="26">
        <f t="shared" si="200"/>
        <v>7.5980411512366952E-2</v>
      </c>
      <c r="AB258" s="26">
        <f t="shared" si="201"/>
        <v>-7.5674218313215214</v>
      </c>
      <c r="AC258" s="26">
        <f t="shared" si="202"/>
        <v>6.6786043947362453E-5</v>
      </c>
      <c r="AD258" s="26">
        <f t="shared" si="203"/>
        <v>0.22468432735313765</v>
      </c>
      <c r="AE258" s="26">
        <f t="shared" si="204"/>
        <v>8.5921649124268846</v>
      </c>
      <c r="AF258" s="26">
        <f t="shared" si="205"/>
        <v>-90.499847881450819</v>
      </c>
      <c r="AG258" s="26">
        <f t="shared" si="154"/>
        <v>64.334182199278899</v>
      </c>
      <c r="AH258" s="26">
        <f t="shared" si="206"/>
        <v>-100.78631868937541</v>
      </c>
      <c r="AI258" s="26">
        <f t="shared" si="207"/>
        <v>-89.999476632563201</v>
      </c>
      <c r="AJ258" s="26">
        <f t="shared" si="208"/>
        <v>26.772737814946655</v>
      </c>
      <c r="AK258" s="26">
        <f t="shared" si="209"/>
        <v>87.371923276874853</v>
      </c>
      <c r="AL258" s="27">
        <f t="shared" si="210"/>
        <v>-5.1229493734828609E-2</v>
      </c>
      <c r="AM258" s="26">
        <f t="shared" si="211"/>
        <v>-6.2167515694310316</v>
      </c>
      <c r="AN258" s="26">
        <f t="shared" si="155"/>
        <v>-2.0632491076297142E-3</v>
      </c>
      <c r="AO258" s="26">
        <f t="shared" si="156"/>
        <v>-1.2487891474512383</v>
      </c>
      <c r="AP258" s="26">
        <f t="shared" si="162"/>
        <v>-9.7326914179923101</v>
      </c>
      <c r="AQ258" s="26">
        <f t="shared" si="163"/>
        <v>-10.093094072570619</v>
      </c>
      <c r="AR258" s="25">
        <f t="shared" si="157"/>
        <v>18.562359853877492</v>
      </c>
      <c r="AS258" s="25">
        <f t="shared" si="158"/>
        <v>-26.547178687726607</v>
      </c>
      <c r="AT258" s="56">
        <f t="shared" si="164"/>
        <v>-1.1405265055654255</v>
      </c>
      <c r="AU258" s="57">
        <f t="shared" si="212"/>
        <v>-100.59294195402144</v>
      </c>
      <c r="AV258" s="26">
        <f t="shared" si="213"/>
        <v>5.2213684239778046E-9</v>
      </c>
      <c r="AW258" s="26">
        <f t="shared" si="214"/>
        <v>1.9866558124627689E-3</v>
      </c>
      <c r="AX258" s="27">
        <f t="shared" si="215"/>
        <v>-5.2213684271165381E-9</v>
      </c>
      <c r="AY258" s="26">
        <f t="shared" si="216"/>
        <v>-1.9866558124627689E-3</v>
      </c>
      <c r="AZ258" s="28">
        <f t="shared" si="217"/>
        <v>-3.1387335256100133E-18</v>
      </c>
      <c r="BA258" s="29">
        <f t="shared" si="218"/>
        <v>0</v>
      </c>
      <c r="BB258" s="5">
        <f t="shared" si="165"/>
        <v>-1.2424608281788241</v>
      </c>
      <c r="BC258" s="5">
        <f t="shared" si="166"/>
        <v>-109.84821233928587</v>
      </c>
      <c r="BD258" s="5">
        <f t="shared" si="219"/>
        <v>70.151787660714135</v>
      </c>
      <c r="BE258" s="41"/>
      <c r="BF258" s="40">
        <f t="shared" si="220"/>
        <v>-1</v>
      </c>
      <c r="BG258" s="40">
        <f t="shared" si="221"/>
        <v>-110</v>
      </c>
      <c r="BH258" s="40">
        <f t="shared" si="222"/>
        <v>70</v>
      </c>
      <c r="BL258" s="26">
        <f t="shared" si="159"/>
        <v>-3.297976378252935E-4</v>
      </c>
      <c r="BM258" s="26">
        <f t="shared" si="160"/>
        <v>-0.49928842598764189</v>
      </c>
      <c r="BO258" s="238" t="str">
        <f t="shared" si="167"/>
        <v>34673.685045254i</v>
      </c>
      <c r="BP258" s="238" t="str">
        <f t="shared" si="168"/>
        <v>0.976851655576773-0.150456255919267i</v>
      </c>
      <c r="BQ258" s="238">
        <f t="shared" si="169"/>
        <v>-0.10160452497557326</v>
      </c>
      <c r="BR258" s="238">
        <f t="shared" si="170"/>
        <v>-8.7559819592767774</v>
      </c>
    </row>
    <row r="259" spans="22:70" x14ac:dyDescent="0.35">
      <c r="V259" s="24">
        <v>3.55000000000001</v>
      </c>
      <c r="W259" s="32">
        <f t="shared" si="197"/>
        <v>35481.338923358424</v>
      </c>
      <c r="X259" s="25">
        <f t="shared" si="161"/>
        <v>26.994438391274116</v>
      </c>
      <c r="Y259" s="26">
        <f t="shared" si="198"/>
        <v>-18.675544960062375</v>
      </c>
      <c r="Z259" s="26">
        <f t="shared" si="199"/>
        <v>-83.311446102477817</v>
      </c>
      <c r="AA259" s="26">
        <f t="shared" si="200"/>
        <v>7.9528666278284033E-2</v>
      </c>
      <c r="AB259" s="26">
        <f t="shared" si="201"/>
        <v>-7.7415760802759008</v>
      </c>
      <c r="AC259" s="26">
        <f t="shared" si="202"/>
        <v>6.9933547887434351E-5</v>
      </c>
      <c r="AD259" s="26">
        <f t="shared" si="203"/>
        <v>0.22991784211213886</v>
      </c>
      <c r="AE259" s="26">
        <f t="shared" si="204"/>
        <v>8.3984920310379128</v>
      </c>
      <c r="AF259" s="26">
        <f t="shared" si="205"/>
        <v>-90.823104340641578</v>
      </c>
      <c r="AG259" s="26">
        <f t="shared" si="154"/>
        <v>64.334182199278899</v>
      </c>
      <c r="AH259" s="26">
        <f t="shared" si="206"/>
        <v>-100.98631868935911</v>
      </c>
      <c r="AI259" s="26">
        <f t="shared" si="207"/>
        <v>-89.999488545860515</v>
      </c>
      <c r="AJ259" s="26">
        <f t="shared" si="208"/>
        <v>26.972326840198054</v>
      </c>
      <c r="AK259" s="26">
        <f t="shared" si="209"/>
        <v>87.43166457145955</v>
      </c>
      <c r="AL259" s="27">
        <f t="shared" si="210"/>
        <v>-5.3629018218684689E-2</v>
      </c>
      <c r="AM259" s="26">
        <f t="shared" si="211"/>
        <v>-6.3603849284885072</v>
      </c>
      <c r="AN259" s="26">
        <f t="shared" si="155"/>
        <v>-2.1604628600258757E-3</v>
      </c>
      <c r="AO259" s="26">
        <f t="shared" si="156"/>
        <v>-1.2778676480477607</v>
      </c>
      <c r="AP259" s="26">
        <f t="shared" si="162"/>
        <v>-9.7355991309608658</v>
      </c>
      <c r="AQ259" s="26">
        <f t="shared" si="163"/>
        <v>-10.206076550937233</v>
      </c>
      <c r="AR259" s="25">
        <f t="shared" si="157"/>
        <v>18.562359853877492</v>
      </c>
      <c r="AS259" s="25">
        <f t="shared" si="158"/>
        <v>-26.547178687726607</v>
      </c>
      <c r="AT259" s="56">
        <f t="shared" si="164"/>
        <v>-1.3371070999229531</v>
      </c>
      <c r="AU259" s="57">
        <f t="shared" si="212"/>
        <v>-101.02918089157882</v>
      </c>
      <c r="AV259" s="26">
        <f t="shared" si="213"/>
        <v>5.4674435780865299E-9</v>
      </c>
      <c r="AW259" s="26">
        <f t="shared" si="214"/>
        <v>2.0329309709285872E-3</v>
      </c>
      <c r="AX259" s="27">
        <f t="shared" si="215"/>
        <v>-5.4674435815280819E-9</v>
      </c>
      <c r="AY259" s="26">
        <f t="shared" si="216"/>
        <v>-2.0329309709285872E-3</v>
      </c>
      <c r="AZ259" s="28">
        <f t="shared" si="217"/>
        <v>-3.4415519401564884E-18</v>
      </c>
      <c r="BA259" s="29">
        <f t="shared" si="218"/>
        <v>0</v>
      </c>
      <c r="BB259" s="5">
        <f t="shared" si="165"/>
        <v>-1.443787281988586</v>
      </c>
      <c r="BC259" s="5">
        <f t="shared" si="166"/>
        <v>-110.49677428090268</v>
      </c>
      <c r="BD259" s="5">
        <f t="shared" si="219"/>
        <v>69.503225719097316</v>
      </c>
      <c r="BE259" s="31"/>
      <c r="BF259" s="40">
        <f t="shared" si="220"/>
        <v>-1</v>
      </c>
      <c r="BG259" s="40">
        <f t="shared" si="221"/>
        <v>-110</v>
      </c>
      <c r="BH259" s="40">
        <f t="shared" si="222"/>
        <v>70</v>
      </c>
      <c r="BL259" s="26">
        <f t="shared" si="159"/>
        <v>-3.4533990369747634E-4</v>
      </c>
      <c r="BM259" s="26">
        <f t="shared" si="160"/>
        <v>-0.51091773795295625</v>
      </c>
      <c r="BO259" s="238" t="str">
        <f t="shared" si="167"/>
        <v>35481.3389233584i</v>
      </c>
      <c r="BP259" s="238" t="str">
        <f t="shared" si="168"/>
        <v>0.975787094645889-0.153793230129909i</v>
      </c>
      <c r="BQ259" s="238">
        <f t="shared" si="169"/>
        <v>-0.10633484216193535</v>
      </c>
      <c r="BR259" s="238">
        <f t="shared" si="170"/>
        <v>-8.9566756513709223</v>
      </c>
    </row>
    <row r="260" spans="22:70" x14ac:dyDescent="0.35">
      <c r="V260" s="24">
        <v>3.5600000000000098</v>
      </c>
      <c r="W260" s="32">
        <f t="shared" si="197"/>
        <v>36307.805477010959</v>
      </c>
      <c r="X260" s="25">
        <f t="shared" si="161"/>
        <v>26.994438391274116</v>
      </c>
      <c r="Y260" s="26">
        <f t="shared" si="198"/>
        <v>-18.872892514429545</v>
      </c>
      <c r="Z260" s="26">
        <f t="shared" si="199"/>
        <v>-83.46236299404994</v>
      </c>
      <c r="AA260" s="26">
        <f t="shared" si="200"/>
        <v>8.3241040618417528E-2</v>
      </c>
      <c r="AB260" s="26">
        <f t="shared" si="201"/>
        <v>-7.9196380091396517</v>
      </c>
      <c r="AC260" s="26">
        <f t="shared" si="202"/>
        <v>7.3229386672347963E-5</v>
      </c>
      <c r="AD260" s="26">
        <f t="shared" si="203"/>
        <v>0.23527325711763211</v>
      </c>
      <c r="AE260" s="26">
        <f t="shared" si="204"/>
        <v>8.2048601468496614</v>
      </c>
      <c r="AF260" s="26">
        <f t="shared" si="205"/>
        <v>-91.14672774607196</v>
      </c>
      <c r="AG260" s="26">
        <f t="shared" ref="AG260:AG323" si="223">DC_gain_comp</f>
        <v>64.334182199278899</v>
      </c>
      <c r="AH260" s="26">
        <f t="shared" si="206"/>
        <v>-101.18631868934351</v>
      </c>
      <c r="AI260" s="26">
        <f t="shared" si="207"/>
        <v>-89.999500187978086</v>
      </c>
      <c r="AJ260" s="26">
        <f t="shared" si="208"/>
        <v>27.171934326052181</v>
      </c>
      <c r="AK260" s="26">
        <f t="shared" si="209"/>
        <v>87.490051388508761</v>
      </c>
      <c r="AL260" s="27">
        <f t="shared" si="210"/>
        <v>-5.614020865894398E-2</v>
      </c>
      <c r="AM260" s="26">
        <f t="shared" si="211"/>
        <v>-6.5072808717502735</v>
      </c>
      <c r="AN260" s="26">
        <f t="shared" ref="AN260:AN323" si="224">20*LOG(1/SQRT((W260/fp3p)^2+1))</f>
        <v>-2.2622558231673558E-3</v>
      </c>
      <c r="AO260" s="26">
        <f t="shared" ref="AO260:AO323" si="225">-180/PI()*ATAN(W260/fp3p)</f>
        <v>-1.3076227922517056</v>
      </c>
      <c r="AP260" s="26">
        <f t="shared" si="162"/>
        <v>-9.7386046284945387</v>
      </c>
      <c r="AQ260" s="26">
        <f t="shared" si="163"/>
        <v>-10.324352463471305</v>
      </c>
      <c r="AR260" s="25">
        <f t="shared" ref="AR260:AR323" si="226">-20*LOG(GmPS*Rsns)</f>
        <v>18.562359853877492</v>
      </c>
      <c r="AS260" s="25">
        <f t="shared" ref="AS260:AS323" si="227">20*LOG(Vref/Vout)</f>
        <v>-26.547178687726607</v>
      </c>
      <c r="AT260" s="56">
        <f t="shared" si="164"/>
        <v>-1.5337444816448773</v>
      </c>
      <c r="AU260" s="57">
        <f t="shared" si="212"/>
        <v>-101.47108020954326</v>
      </c>
      <c r="AV260" s="26">
        <f t="shared" si="213"/>
        <v>5.7251157342934173E-9</v>
      </c>
      <c r="AW260" s="26">
        <f t="shared" si="214"/>
        <v>2.0802840163005867E-3</v>
      </c>
      <c r="AX260" s="27">
        <f t="shared" si="215"/>
        <v>-5.7251157380670036E-9</v>
      </c>
      <c r="AY260" s="26">
        <f t="shared" si="216"/>
        <v>-2.0802840163005867E-3</v>
      </c>
      <c r="AZ260" s="28">
        <f t="shared" si="217"/>
        <v>-3.7735863739383365E-18</v>
      </c>
      <c r="BA260" s="29">
        <f t="shared" si="218"/>
        <v>0</v>
      </c>
      <c r="BB260" s="5">
        <f t="shared" si="165"/>
        <v>-1.6453886725874445</v>
      </c>
      <c r="BC260" s="5">
        <f t="shared" si="166"/>
        <v>-111.15571376561233</v>
      </c>
      <c r="BD260" s="5">
        <f t="shared" si="219"/>
        <v>68.844286234387667</v>
      </c>
      <c r="BE260" s="31"/>
      <c r="BF260" s="40">
        <f t="shared" si="220"/>
        <v>-2</v>
      </c>
      <c r="BG260" s="40">
        <f t="shared" si="221"/>
        <v>-111</v>
      </c>
      <c r="BH260" s="40">
        <f t="shared" si="222"/>
        <v>69</v>
      </c>
      <c r="BL260" s="26">
        <f t="shared" ref="BL260:BL323" si="228">20*LOG(1/SQRT((W260/fp_comp2p)^2+1))</f>
        <v>-3.6161459437747726E-4</v>
      </c>
      <c r="BM260" s="26">
        <f t="shared" ref="BM260:BM323" si="229">-180/PI()*ATAN(W260/fp_comp2p)</f>
        <v>-0.52281788780488492</v>
      </c>
      <c r="BO260" s="238" t="str">
        <f t="shared" si="167"/>
        <v>36307.805477011i</v>
      </c>
      <c r="BP260" s="238" t="str">
        <f t="shared" si="168"/>
        <v>0.97467484386427-0.157196345422085i</v>
      </c>
      <c r="BQ260" s="238">
        <f t="shared" si="169"/>
        <v>-0.11128257634818978</v>
      </c>
      <c r="BR260" s="238">
        <f t="shared" si="170"/>
        <v>-9.1618156682641771</v>
      </c>
    </row>
    <row r="261" spans="22:70" x14ac:dyDescent="0.35">
      <c r="V261" s="24">
        <v>3.5700000000000101</v>
      </c>
      <c r="W261" s="30">
        <f t="shared" si="197"/>
        <v>37153.522909718165</v>
      </c>
      <c r="X261" s="25">
        <f t="shared" ref="X261:X324" si="230">DC_gain_power</f>
        <v>26.994438391274116</v>
      </c>
      <c r="Y261" s="26">
        <f t="shared" si="198"/>
        <v>-19.070357935368246</v>
      </c>
      <c r="Z261" s="26">
        <f t="shared" si="199"/>
        <v>-83.609932689394228</v>
      </c>
      <c r="AA261" s="26">
        <f t="shared" si="200"/>
        <v>8.7124975549951675E-2</v>
      </c>
      <c r="AB261" s="26">
        <f t="shared" si="201"/>
        <v>-8.1016882633818099</v>
      </c>
      <c r="AC261" s="26">
        <f t="shared" si="202"/>
        <v>7.6680550872856111E-5</v>
      </c>
      <c r="AD261" s="26">
        <f t="shared" si="203"/>
        <v>0.24075341150702365</v>
      </c>
      <c r="AE261" s="26">
        <f t="shared" si="204"/>
        <v>8.0112821120066933</v>
      </c>
      <c r="AF261" s="26">
        <f t="shared" si="205"/>
        <v>-91.470867541269001</v>
      </c>
      <c r="AG261" s="26">
        <f t="shared" si="223"/>
        <v>64.334182199278899</v>
      </c>
      <c r="AH261" s="26">
        <f t="shared" si="206"/>
        <v>-101.38631868932865</v>
      </c>
      <c r="AI261" s="26">
        <f t="shared" si="207"/>
        <v>-89.99951156508871</v>
      </c>
      <c r="AJ261" s="26">
        <f t="shared" si="208"/>
        <v>27.371559444833828</v>
      </c>
      <c r="AK261" s="26">
        <f t="shared" si="209"/>
        <v>87.547114200156727</v>
      </c>
      <c r="AL261" s="27">
        <f t="shared" si="210"/>
        <v>-5.8768192497591278E-2</v>
      </c>
      <c r="AM261" s="26">
        <f t="shared" si="211"/>
        <v>-6.6575095566394875</v>
      </c>
      <c r="AN261" s="26">
        <f t="shared" si="224"/>
        <v>-2.3688435837188023E-3</v>
      </c>
      <c r="AO261" s="26">
        <f t="shared" si="225"/>
        <v>-1.3380702923982108</v>
      </c>
      <c r="AP261" s="26">
        <f t="shared" ref="AP261:AP324" si="231">AG261+AH261+AJ261+AL261+AN261</f>
        <v>-9.7417140812972303</v>
      </c>
      <c r="AQ261" s="26">
        <f t="shared" ref="AQ261:AQ324" si="232">AI261+AK261+AM261+AO261</f>
        <v>-10.447977213969681</v>
      </c>
      <c r="AR261" s="25">
        <f t="shared" si="226"/>
        <v>18.562359853877492</v>
      </c>
      <c r="AS261" s="25">
        <f t="shared" si="227"/>
        <v>-26.547178687726607</v>
      </c>
      <c r="AT261" s="56">
        <f t="shared" ref="AT261:AT324" si="233">AE261+AP261</f>
        <v>-1.730431969290537</v>
      </c>
      <c r="AU261" s="57">
        <f t="shared" si="212"/>
        <v>-101.91884475523868</v>
      </c>
      <c r="AV261" s="26">
        <f t="shared" si="213"/>
        <v>5.9949326305980595E-9</v>
      </c>
      <c r="AW261" s="26">
        <f t="shared" si="214"/>
        <v>2.1287400557899717E-3</v>
      </c>
      <c r="AX261" s="27">
        <f t="shared" si="215"/>
        <v>-5.9949326347357145E-9</v>
      </c>
      <c r="AY261" s="26">
        <f t="shared" si="216"/>
        <v>-2.1287400557899717E-3</v>
      </c>
      <c r="AZ261" s="28">
        <f t="shared" si="217"/>
        <v>-4.1376550313025257E-18</v>
      </c>
      <c r="BA261" s="29">
        <f t="shared" si="218"/>
        <v>0</v>
      </c>
      <c r="BB261" s="5">
        <f t="shared" ref="BB261:BB324" si="234">AT261+AZ261+BL261+BQ261</f>
        <v>-1.8472680811969928</v>
      </c>
      <c r="BC261" s="5">
        <f t="shared" ref="BC261:BC324" si="235">AU261+BA261+BM261+BR261</f>
        <v>-111.82532973456667</v>
      </c>
      <c r="BD261" s="5">
        <f t="shared" si="219"/>
        <v>68.174670265433335</v>
      </c>
      <c r="BE261" s="41"/>
      <c r="BF261" s="40">
        <f t="shared" si="220"/>
        <v>-2</v>
      </c>
      <c r="BG261" s="40">
        <f t="shared" si="221"/>
        <v>-112</v>
      </c>
      <c r="BH261" s="40">
        <f t="shared" si="222"/>
        <v>68</v>
      </c>
      <c r="BL261" s="26">
        <f t="shared" si="228"/>
        <v>-3.7865622223324336E-4</v>
      </c>
      <c r="BM261" s="26">
        <f t="shared" si="229"/>
        <v>-0.53499518105125654</v>
      </c>
      <c r="BO261" s="238" t="str">
        <f t="shared" ref="BO261:BO324" si="236">COMPLEX(0,W261)</f>
        <v>37153.5229097182i</v>
      </c>
      <c r="BP261" s="238" t="str">
        <f t="shared" ref="BP261:BP324" si="237">IMDIV(1,IMSUM(1,IMPRODUCT($BO$1,BO261),IMPRODUCT(IMPOWER(BO261,2),$BN$1)))</f>
        <v>0.97351288578653-0.160666360969622i</v>
      </c>
      <c r="BQ261" s="238">
        <f t="shared" ref="BQ261:BQ324" si="238">20*LOG(IMABS(BP261))</f>
        <v>-0.11645745568422258</v>
      </c>
      <c r="BR261" s="238">
        <f t="shared" ref="BR261:BR324" si="239">IMARGUMENT(BP261)*180/PI()</f>
        <v>-9.3714897982767287</v>
      </c>
    </row>
    <row r="262" spans="22:70" x14ac:dyDescent="0.35">
      <c r="V262" s="24">
        <v>3.5800000000000098</v>
      </c>
      <c r="W262" s="32">
        <f t="shared" si="197"/>
        <v>38018.939632056979</v>
      </c>
      <c r="X262" s="25">
        <f t="shared" si="230"/>
        <v>26.994438391274116</v>
      </c>
      <c r="Y262" s="26">
        <f t="shared" si="198"/>
        <v>-19.26793604953658</v>
      </c>
      <c r="Z262" s="26">
        <f t="shared" si="199"/>
        <v>-83.75422559633391</v>
      </c>
      <c r="AA262" s="26">
        <f t="shared" si="200"/>
        <v>9.1188235283271843E-2</v>
      </c>
      <c r="AB262" s="26">
        <f t="shared" si="201"/>
        <v>-8.2878086573248044</v>
      </c>
      <c r="AC262" s="26">
        <f t="shared" si="202"/>
        <v>8.0294360492231634E-5</v>
      </c>
      <c r="AD262" s="26">
        <f t="shared" si="203"/>
        <v>0.24636121052940427</v>
      </c>
      <c r="AE262" s="26">
        <f t="shared" si="204"/>
        <v>7.8177708713812999</v>
      </c>
      <c r="AF262" s="26">
        <f t="shared" si="205"/>
        <v>-91.795673043129312</v>
      </c>
      <c r="AG262" s="26">
        <f t="shared" si="223"/>
        <v>64.334182199278899</v>
      </c>
      <c r="AH262" s="26">
        <f t="shared" si="206"/>
        <v>-101.58631868931444</v>
      </c>
      <c r="AI262" s="26">
        <f t="shared" si="207"/>
        <v>-89.999522683224669</v>
      </c>
      <c r="AJ262" s="26">
        <f t="shared" si="208"/>
        <v>27.571201405839357</v>
      </c>
      <c r="AK262" s="26">
        <f t="shared" si="209"/>
        <v>87.60288280880583</v>
      </c>
      <c r="AL262" s="27">
        <f t="shared" si="210"/>
        <v>-6.151832604361137E-2</v>
      </c>
      <c r="AM262" s="26">
        <f t="shared" si="211"/>
        <v>-6.8111423695859985</v>
      </c>
      <c r="AN262" s="26">
        <f t="shared" si="224"/>
        <v>-2.4804518669437428E-3</v>
      </c>
      <c r="AO262" s="26">
        <f t="shared" si="225"/>
        <v>-1.3692262233295083</v>
      </c>
      <c r="AP262" s="26">
        <f t="shared" si="231"/>
        <v>-9.7449338621067376</v>
      </c>
      <c r="AQ262" s="26">
        <f t="shared" si="232"/>
        <v>-10.577008467334345</v>
      </c>
      <c r="AR262" s="25">
        <f t="shared" si="226"/>
        <v>18.562359853877492</v>
      </c>
      <c r="AS262" s="25">
        <f t="shared" si="227"/>
        <v>-26.547178687726607</v>
      </c>
      <c r="AT262" s="56">
        <f t="shared" si="233"/>
        <v>-1.9271629907254377</v>
      </c>
      <c r="AU262" s="57">
        <f t="shared" si="212"/>
        <v>-102.37268151046365</v>
      </c>
      <c r="AV262" s="26">
        <f t="shared" si="213"/>
        <v>6.2774651488591103E-9</v>
      </c>
      <c r="AW262" s="26">
        <f t="shared" si="214"/>
        <v>2.1783247814299782E-3</v>
      </c>
      <c r="AX262" s="27">
        <f t="shared" si="215"/>
        <v>-6.2774651533959593E-9</v>
      </c>
      <c r="AY262" s="26">
        <f t="shared" si="216"/>
        <v>-2.1783247814299782E-3</v>
      </c>
      <c r="AZ262" s="28">
        <f t="shared" si="217"/>
        <v>-4.5368490861981666E-18</v>
      </c>
      <c r="BA262" s="29">
        <f t="shared" si="218"/>
        <v>0</v>
      </c>
      <c r="BB262" s="5">
        <f t="shared" si="234"/>
        <v>-2.0494291104158884</v>
      </c>
      <c r="BC262" s="5">
        <f t="shared" si="235"/>
        <v>-112.50592439215748</v>
      </c>
      <c r="BD262" s="5">
        <f t="shared" si="219"/>
        <v>67.494075607842518</v>
      </c>
      <c r="BE262" s="31"/>
      <c r="BF262" s="40">
        <f t="shared" si="220"/>
        <v>-2</v>
      </c>
      <c r="BG262" s="40">
        <f t="shared" si="221"/>
        <v>-113</v>
      </c>
      <c r="BH262" s="40">
        <f t="shared" si="222"/>
        <v>67</v>
      </c>
      <c r="BL262" s="26">
        <f t="shared" si="228"/>
        <v>-3.965009255961525E-4</v>
      </c>
      <c r="BM262" s="26">
        <f t="shared" si="229"/>
        <v>-0.54745606985115569</v>
      </c>
      <c r="BO262" s="238" t="str">
        <f t="shared" si="236"/>
        <v>38018.939632057i</v>
      </c>
      <c r="BP262" s="238" t="str">
        <f t="shared" si="237"/>
        <v>0.972299128761857-0.164204003246534i</v>
      </c>
      <c r="BQ262" s="238">
        <f t="shared" si="238"/>
        <v>-0.12186961876485457</v>
      </c>
      <c r="BR262" s="238">
        <f t="shared" si="239"/>
        <v>-9.5857868118426861</v>
      </c>
    </row>
    <row r="263" spans="22:70" x14ac:dyDescent="0.35">
      <c r="V263" s="24">
        <v>3.5900000000000101</v>
      </c>
      <c r="W263" s="32">
        <f t="shared" si="197"/>
        <v>38904.514499429002</v>
      </c>
      <c r="X263" s="25">
        <f t="shared" si="230"/>
        <v>26.994438391274116</v>
      </c>
      <c r="Y263" s="26">
        <f t="shared" si="198"/>
        <v>-19.465621905064182</v>
      </c>
      <c r="Z263" s="26">
        <f t="shared" si="199"/>
        <v>-83.895310895748437</v>
      </c>
      <c r="AA263" s="26">
        <f t="shared" si="200"/>
        <v>9.5438919922938625E-2</v>
      </c>
      <c r="AB263" s="26">
        <f t="shared" si="201"/>
        <v>-8.4780821544441682</v>
      </c>
      <c r="AC263" s="26">
        <f t="shared" si="202"/>
        <v>8.4078480489793532E-5</v>
      </c>
      <c r="AD263" s="26">
        <f t="shared" si="203"/>
        <v>0.25209962708404243</v>
      </c>
      <c r="AE263" s="26">
        <f t="shared" si="204"/>
        <v>7.6243394846133619</v>
      </c>
      <c r="AF263" s="26">
        <f t="shared" si="205"/>
        <v>-92.121293423108568</v>
      </c>
      <c r="AG263" s="26">
        <f t="shared" si="223"/>
        <v>64.334182199278899</v>
      </c>
      <c r="AH263" s="26">
        <f t="shared" si="206"/>
        <v>-101.78631868930088</v>
      </c>
      <c r="AI263" s="26">
        <f t="shared" si="207"/>
        <v>-89.999533548280965</v>
      </c>
      <c r="AJ263" s="26">
        <f t="shared" si="208"/>
        <v>27.770859453697526</v>
      </c>
      <c r="AK263" s="26">
        <f t="shared" si="209"/>
        <v>87.657386360787413</v>
      </c>
      <c r="AL263" s="27">
        <f t="shared" si="210"/>
        <v>-6.4396204064233936E-2</v>
      </c>
      <c r="AM263" s="26">
        <f t="shared" si="211"/>
        <v>-6.9682519271485912</v>
      </c>
      <c r="AN263" s="26">
        <f t="shared" si="224"/>
        <v>-2.5973170124479264E-3</v>
      </c>
      <c r="AO263" s="26">
        <f t="shared" si="225"/>
        <v>-1.4011070305904492</v>
      </c>
      <c r="AP263" s="26">
        <f t="shared" si="231"/>
        <v>-9.7482705574011419</v>
      </c>
      <c r="AQ263" s="26">
        <f t="shared" si="232"/>
        <v>-10.711506145232592</v>
      </c>
      <c r="AR263" s="25">
        <f t="shared" si="226"/>
        <v>18.562359853877492</v>
      </c>
      <c r="AS263" s="25">
        <f t="shared" si="227"/>
        <v>-26.547178687726607</v>
      </c>
      <c r="AT263" s="56">
        <f t="shared" si="233"/>
        <v>-2.12393107278778</v>
      </c>
      <c r="AU263" s="57">
        <f t="shared" si="212"/>
        <v>-102.83279956834116</v>
      </c>
      <c r="AV263" s="26">
        <f t="shared" si="213"/>
        <v>6.5733131007590731E-9</v>
      </c>
      <c r="AW263" s="26">
        <f t="shared" si="214"/>
        <v>2.2290644836981898E-3</v>
      </c>
      <c r="AX263" s="27">
        <f t="shared" si="215"/>
        <v>-6.573313105733629E-9</v>
      </c>
      <c r="AY263" s="26">
        <f t="shared" si="216"/>
        <v>-2.2290644836981898E-3</v>
      </c>
      <c r="AZ263" s="28">
        <f t="shared" si="217"/>
        <v>-4.974555843233664E-18</v>
      </c>
      <c r="BA263" s="29">
        <f t="shared" si="218"/>
        <v>0</v>
      </c>
      <c r="BB263" s="5">
        <f t="shared" si="234"/>
        <v>-2.2518758889562425</v>
      </c>
      <c r="BC263" s="5">
        <f t="shared" si="235"/>
        <v>-113.19780314079846</v>
      </c>
      <c r="BD263" s="5">
        <f t="shared" si="219"/>
        <v>66.802196859201544</v>
      </c>
      <c r="BE263" s="31"/>
      <c r="BF263" s="40">
        <f t="shared" si="220"/>
        <v>-2</v>
      </c>
      <c r="BG263" s="40">
        <f t="shared" si="221"/>
        <v>-113</v>
      </c>
      <c r="BH263" s="40">
        <f t="shared" si="222"/>
        <v>67</v>
      </c>
      <c r="BL263" s="26">
        <f t="shared" si="228"/>
        <v>-4.1518654532883971E-4</v>
      </c>
      <c r="BM263" s="26">
        <f t="shared" si="229"/>
        <v>-0.56020715641494978</v>
      </c>
      <c r="BO263" s="238" t="str">
        <f t="shared" si="236"/>
        <v>38904.514499429i</v>
      </c>
      <c r="BP263" s="238" t="str">
        <f t="shared" si="237"/>
        <v>0.971031405263835-0.16780996229023i</v>
      </c>
      <c r="BQ263" s="238">
        <f t="shared" si="238"/>
        <v>-0.12752962962313358</v>
      </c>
      <c r="BR263" s="238">
        <f t="shared" si="239"/>
        <v>-9.8047964160423451</v>
      </c>
    </row>
    <row r="264" spans="22:70" x14ac:dyDescent="0.35">
      <c r="V264" s="24">
        <v>3.6000000000000099</v>
      </c>
      <c r="W264" s="30">
        <f t="shared" si="197"/>
        <v>39810.717055350688</v>
      </c>
      <c r="X264" s="25">
        <f t="shared" si="230"/>
        <v>26.994438391274116</v>
      </c>
      <c r="Y264" s="26">
        <f t="shared" si="198"/>
        <v>-19.663410762558225</v>
      </c>
      <c r="Z264" s="26">
        <f t="shared" si="199"/>
        <v>-84.033256545521922</v>
      </c>
      <c r="AA264" s="26">
        <f t="shared" si="200"/>
        <v>9.9885478540441136E-2</v>
      </c>
      <c r="AB264" s="26">
        <f t="shared" si="201"/>
        <v>-8.6725928442962577</v>
      </c>
      <c r="AC264" s="26">
        <f t="shared" si="202"/>
        <v>8.8040937033257821E-5</v>
      </c>
      <c r="AD264" s="26">
        <f t="shared" si="203"/>
        <v>0.25797170329459562</v>
      </c>
      <c r="AE264" s="26">
        <f t="shared" si="204"/>
        <v>7.4310011481933653</v>
      </c>
      <c r="AF264" s="26">
        <f t="shared" si="205"/>
        <v>-92.447877686523583</v>
      </c>
      <c r="AG264" s="26">
        <f t="shared" si="223"/>
        <v>64.334182199278899</v>
      </c>
      <c r="AH264" s="26">
        <f t="shared" si="206"/>
        <v>-101.98631868928793</v>
      </c>
      <c r="AI264" s="26">
        <f t="shared" si="207"/>
        <v>-89.999544166018367</v>
      </c>
      <c r="AJ264" s="26">
        <f t="shared" si="208"/>
        <v>27.970532866801378</v>
      </c>
      <c r="AK264" s="26">
        <f t="shared" si="209"/>
        <v>87.710653359815709</v>
      </c>
      <c r="AL264" s="27">
        <f t="shared" si="210"/>
        <v>-6.7407669718439978E-2</v>
      </c>
      <c r="AM264" s="26">
        <f t="shared" si="211"/>
        <v>-7.128912075369449</v>
      </c>
      <c r="AN264" s="26">
        <f t="shared" si="224"/>
        <v>-2.7196864721219984E-3</v>
      </c>
      <c r="AO264" s="26">
        <f t="shared" si="225"/>
        <v>-1.4337295387971478</v>
      </c>
      <c r="AP264" s="26">
        <f t="shared" si="231"/>
        <v>-9.7517309793982125</v>
      </c>
      <c r="AQ264" s="26">
        <f t="shared" si="232"/>
        <v>-10.851532420369256</v>
      </c>
      <c r="AR264" s="25">
        <f t="shared" si="226"/>
        <v>18.562359853877492</v>
      </c>
      <c r="AS264" s="25">
        <f t="shared" si="227"/>
        <v>-26.547178687726607</v>
      </c>
      <c r="AT264" s="56">
        <f t="shared" si="233"/>
        <v>-2.3207298312048472</v>
      </c>
      <c r="AU264" s="57">
        <f t="shared" si="212"/>
        <v>-103.29941010689284</v>
      </c>
      <c r="AV264" s="26">
        <f t="shared" si="213"/>
        <v>6.8831032991493491E-9</v>
      </c>
      <c r="AW264" s="26">
        <f t="shared" si="214"/>
        <v>2.2809860654560395E-3</v>
      </c>
      <c r="AX264" s="27">
        <f t="shared" si="215"/>
        <v>-6.8831033046038401E-9</v>
      </c>
      <c r="AY264" s="26">
        <f t="shared" si="216"/>
        <v>-2.2809860654560395E-3</v>
      </c>
      <c r="AZ264" s="28">
        <f t="shared" si="217"/>
        <v>-5.454490997720606E-18</v>
      </c>
      <c r="BA264" s="29">
        <f t="shared" si="218"/>
        <v>0</v>
      </c>
      <c r="BB264" s="5">
        <f t="shared" si="234"/>
        <v>-2.4546130769602041</v>
      </c>
      <c r="BC264" s="5">
        <f t="shared" si="235"/>
        <v>-113.90127450743594</v>
      </c>
      <c r="BD264" s="5">
        <f t="shared" si="219"/>
        <v>66.098725492564057</v>
      </c>
      <c r="BE264" s="41"/>
      <c r="BF264" s="40">
        <f t="shared" si="220"/>
        <v>-2</v>
      </c>
      <c r="BG264" s="40">
        <f t="shared" si="221"/>
        <v>-114</v>
      </c>
      <c r="BH264" s="40">
        <f t="shared" si="222"/>
        <v>66</v>
      </c>
      <c r="BL264" s="26">
        <f t="shared" si="228"/>
        <v>-4.3475270502297625E-4</v>
      </c>
      <c r="BM264" s="26">
        <f t="shared" si="229"/>
        <v>-0.57325519648234458</v>
      </c>
      <c r="BO264" s="238" t="str">
        <f t="shared" si="236"/>
        <v>39810.7170553507i</v>
      </c>
      <c r="BP264" s="238" t="str">
        <f t="shared" si="237"/>
        <v>0.969707470292016-0.171484887734372i</v>
      </c>
      <c r="BQ264" s="238">
        <f t="shared" si="238"/>
        <v>-0.13344849305033377</v>
      </c>
      <c r="BR264" s="238">
        <f t="shared" si="239"/>
        <v>-10.028609204060755</v>
      </c>
    </row>
    <row r="265" spans="22:70" x14ac:dyDescent="0.35">
      <c r="V265" s="24">
        <v>3.6100000000000101</v>
      </c>
      <c r="W265" s="32">
        <f t="shared" si="197"/>
        <v>40738.02778041226</v>
      </c>
      <c r="X265" s="25">
        <f t="shared" si="230"/>
        <v>26.994438391274116</v>
      </c>
      <c r="Y265" s="26">
        <f t="shared" si="198"/>
        <v>-19.86129808643215</v>
      </c>
      <c r="Z265" s="26">
        <f t="shared" si="199"/>
        <v>-84.168129285886295</v>
      </c>
      <c r="AA265" s="26">
        <f t="shared" si="200"/>
        <v>0.10453672261677997</v>
      </c>
      <c r="AB265" s="26">
        <f t="shared" si="201"/>
        <v>-8.8714259158382216</v>
      </c>
      <c r="AC265" s="26">
        <f t="shared" si="202"/>
        <v>9.2190134526180299E-5</v>
      </c>
      <c r="AD265" s="26">
        <f t="shared" si="203"/>
        <v>0.26398055211989052</v>
      </c>
      <c r="AE265" s="26">
        <f t="shared" si="204"/>
        <v>7.2377692175932724</v>
      </c>
      <c r="AF265" s="26">
        <f t="shared" si="205"/>
        <v>-92.775574649604621</v>
      </c>
      <c r="AG265" s="26">
        <f t="shared" si="223"/>
        <v>64.334182199278899</v>
      </c>
      <c r="AH265" s="26">
        <f t="shared" si="206"/>
        <v>-102.18631868927557</v>
      </c>
      <c r="AI265" s="26">
        <f t="shared" si="207"/>
        <v>-89.999554542066576</v>
      </c>
      <c r="AJ265" s="26">
        <f t="shared" si="208"/>
        <v>28.170220955809192</v>
      </c>
      <c r="AK265" s="26">
        <f t="shared" si="209"/>
        <v>87.762711680233679</v>
      </c>
      <c r="AL265" s="27">
        <f t="shared" si="210"/>
        <v>-7.0558824839068113E-2</v>
      </c>
      <c r="AM265" s="26">
        <f t="shared" si="211"/>
        <v>-7.2931978872122203</v>
      </c>
      <c r="AN265" s="26">
        <f t="shared" si="224"/>
        <v>-2.8478193313322864E-3</v>
      </c>
      <c r="AO265" s="26">
        <f t="shared" si="225"/>
        <v>-1.4671109601816548</v>
      </c>
      <c r="AP265" s="26">
        <f t="shared" si="231"/>
        <v>-9.7553221783578756</v>
      </c>
      <c r="AQ265" s="26">
        <f t="shared" si="232"/>
        <v>-10.997151709226772</v>
      </c>
      <c r="AR265" s="25">
        <f t="shared" si="226"/>
        <v>18.562359853877492</v>
      </c>
      <c r="AS265" s="25">
        <f t="shared" si="227"/>
        <v>-26.547178687726607</v>
      </c>
      <c r="AT265" s="56">
        <f t="shared" si="233"/>
        <v>-2.5175529607646032</v>
      </c>
      <c r="AU265" s="57">
        <f t="shared" si="212"/>
        <v>-103.77272635883139</v>
      </c>
      <c r="AV265" s="26">
        <f t="shared" si="213"/>
        <v>7.2074934153600902E-9</v>
      </c>
      <c r="AW265" s="26">
        <f t="shared" si="214"/>
        <v>2.3341170562130998E-3</v>
      </c>
      <c r="AX265" s="27">
        <f t="shared" si="215"/>
        <v>-7.2074934213408203E-9</v>
      </c>
      <c r="AY265" s="26">
        <f t="shared" si="216"/>
        <v>-2.3341170562130998E-3</v>
      </c>
      <c r="AZ265" s="28">
        <f t="shared" si="217"/>
        <v>-5.9807300685370413E-18</v>
      </c>
      <c r="BA265" s="29">
        <f t="shared" si="218"/>
        <v>0</v>
      </c>
      <c r="BB265" s="5">
        <f t="shared" si="234"/>
        <v>-2.6576458718864329</v>
      </c>
      <c r="BC265" s="5">
        <f t="shared" si="235"/>
        <v>-114.61665006097428</v>
      </c>
      <c r="BD265" s="5">
        <f t="shared" si="219"/>
        <v>65.38334993902572</v>
      </c>
      <c r="BE265" s="31"/>
      <c r="BF265" s="40">
        <f t="shared" si="220"/>
        <v>-3</v>
      </c>
      <c r="BG265" s="40">
        <f t="shared" si="221"/>
        <v>-115</v>
      </c>
      <c r="BH265" s="40">
        <f t="shared" si="222"/>
        <v>65</v>
      </c>
      <c r="BL265" s="26">
        <f t="shared" si="228"/>
        <v>-4.552408949345235E-4</v>
      </c>
      <c r="BM265" s="26">
        <f t="shared" si="229"/>
        <v>-0.58660710288025697</v>
      </c>
      <c r="BO265" s="238" t="str">
        <f t="shared" si="236"/>
        <v>40738.0277804123i</v>
      </c>
      <c r="BP265" s="238" t="str">
        <f t="shared" si="237"/>
        <v>0.96832499985967-0.175229384603059i</v>
      </c>
      <c r="BQ265" s="238">
        <f t="shared" si="238"/>
        <v>-0.13963767022689527</v>
      </c>
      <c r="BR265" s="238">
        <f t="shared" si="239"/>
        <v>-10.257316599262644</v>
      </c>
    </row>
    <row r="266" spans="22:70" x14ac:dyDescent="0.35">
      <c r="V266" s="24">
        <v>3.6200000000000099</v>
      </c>
      <c r="W266" s="32">
        <f t="shared" si="197"/>
        <v>41686.938347034535</v>
      </c>
      <c r="X266" s="25">
        <f t="shared" si="230"/>
        <v>26.994438391274116</v>
      </c>
      <c r="Y266" s="26">
        <f t="shared" si="198"/>
        <v>-20.0592795365489</v>
      </c>
      <c r="Z266" s="26">
        <f t="shared" si="199"/>
        <v>-84.299994646040062</v>
      </c>
      <c r="AA266" s="26">
        <f t="shared" si="200"/>
        <v>0.10940183985134055</v>
      </c>
      <c r="AB266" s="26">
        <f t="shared" si="201"/>
        <v>-9.0746676268916442</v>
      </c>
      <c r="AC266" s="26">
        <f t="shared" si="202"/>
        <v>9.6534873422042151E-5</v>
      </c>
      <c r="AD266" s="26">
        <f t="shared" si="203"/>
        <v>0.27012935900209561</v>
      </c>
      <c r="AE266" s="26">
        <f t="shared" si="204"/>
        <v>7.044657229449979</v>
      </c>
      <c r="AF266" s="26">
        <f t="shared" si="205"/>
        <v>-93.104532913929603</v>
      </c>
      <c r="AG266" s="26">
        <f t="shared" si="223"/>
        <v>64.334182199278899</v>
      </c>
      <c r="AH266" s="26">
        <f t="shared" si="206"/>
        <v>-102.38631868926375</v>
      </c>
      <c r="AI266" s="26">
        <f t="shared" si="207"/>
        <v>-89.999564681927083</v>
      </c>
      <c r="AJ266" s="26">
        <f t="shared" si="208"/>
        <v>28.369923062210862</v>
      </c>
      <c r="AK266" s="26">
        <f t="shared" si="209"/>
        <v>87.813588580048432</v>
      </c>
      <c r="AL266" s="27">
        <f t="shared" si="210"/>
        <v>-7.3856040569294762E-2</v>
      </c>
      <c r="AM266" s="26">
        <f t="shared" si="211"/>
        <v>-7.4611856579249922</v>
      </c>
      <c r="AN266" s="26">
        <f t="shared" si="224"/>
        <v>-2.9819868544420881E-3</v>
      </c>
      <c r="AO266" s="26">
        <f t="shared" si="225"/>
        <v>-1.5012689033153166</v>
      </c>
      <c r="AP266" s="26">
        <f t="shared" si="231"/>
        <v>-9.7590514551977208</v>
      </c>
      <c r="AQ266" s="26">
        <f t="shared" si="232"/>
        <v>-11.148430663118962</v>
      </c>
      <c r="AR266" s="25">
        <f t="shared" si="226"/>
        <v>18.562359853877492</v>
      </c>
      <c r="AS266" s="25">
        <f t="shared" si="227"/>
        <v>-26.547178687726607</v>
      </c>
      <c r="AT266" s="56">
        <f t="shared" si="233"/>
        <v>-2.7143942257477418</v>
      </c>
      <c r="AU266" s="57">
        <f t="shared" si="212"/>
        <v>-104.25296357704856</v>
      </c>
      <c r="AV266" s="26">
        <f t="shared" si="213"/>
        <v>7.5471719792001811E-9</v>
      </c>
      <c r="AW266" s="26">
        <f t="shared" si="214"/>
        <v>2.3884856267235763E-3</v>
      </c>
      <c r="AX266" s="27">
        <f t="shared" si="215"/>
        <v>-7.5471719857579201E-9</v>
      </c>
      <c r="AY266" s="26">
        <f t="shared" si="216"/>
        <v>-2.3884856267235763E-3</v>
      </c>
      <c r="AZ266" s="28">
        <f t="shared" si="217"/>
        <v>-6.5577390038101439E-18</v>
      </c>
      <c r="BA266" s="29">
        <f t="shared" si="218"/>
        <v>0</v>
      </c>
      <c r="BB266" s="5">
        <f t="shared" si="234"/>
        <v>-2.8609800149533431</v>
      </c>
      <c r="BC266" s="5">
        <f t="shared" si="235"/>
        <v>-115.34424431977617</v>
      </c>
      <c r="BD266" s="5">
        <f t="shared" si="219"/>
        <v>64.655755680223834</v>
      </c>
      <c r="BE266" s="31"/>
      <c r="BF266" s="40">
        <f t="shared" si="220"/>
        <v>-3</v>
      </c>
      <c r="BG266" s="40">
        <f t="shared" si="221"/>
        <v>-115</v>
      </c>
      <c r="BH266" s="40">
        <f t="shared" si="222"/>
        <v>65</v>
      </c>
      <c r="BL266" s="26">
        <f t="shared" si="228"/>
        <v>-4.7669455989518832E-4</v>
      </c>
      <c r="BM266" s="26">
        <f t="shared" si="229"/>
        <v>-0.60026994916223941</v>
      </c>
      <c r="BO266" s="238" t="str">
        <f t="shared" si="236"/>
        <v>41686.9383470345i</v>
      </c>
      <c r="BP266" s="238" t="str">
        <f t="shared" si="237"/>
        <v>0.966881589583422-0.179044008858354i</v>
      </c>
      <c r="BQ266" s="238">
        <f t="shared" si="238"/>
        <v>-0.14610909464570621</v>
      </c>
      <c r="BR266" s="238">
        <f t="shared" si="239"/>
        <v>-10.491010793565371</v>
      </c>
    </row>
    <row r="267" spans="22:70" x14ac:dyDescent="0.35">
      <c r="V267" s="24">
        <v>3.6300000000000101</v>
      </c>
      <c r="W267" s="30">
        <f t="shared" si="197"/>
        <v>42657.95188016029</v>
      </c>
      <c r="X267" s="25">
        <f t="shared" si="230"/>
        <v>26.994438391274116</v>
      </c>
      <c r="Y267" s="26">
        <f t="shared" si="198"/>
        <v>-20.257350960171078</v>
      </c>
      <c r="Z267" s="26">
        <f t="shared" si="199"/>
        <v>-84.428916951931498</v>
      </c>
      <c r="AA267" s="26">
        <f t="shared" si="200"/>
        <v>0.11449040833167901</v>
      </c>
      <c r="AB267" s="26">
        <f t="shared" si="201"/>
        <v>-9.2824052694908321</v>
      </c>
      <c r="AC267" s="26">
        <f t="shared" si="202"/>
        <v>1.010843688963136E-4</v>
      </c>
      <c r="AD267" s="26">
        <f t="shared" si="203"/>
        <v>0.27642138355316115</v>
      </c>
      <c r="AE267" s="26">
        <f t="shared" si="204"/>
        <v>6.8516789238036138</v>
      </c>
      <c r="AF267" s="26">
        <f t="shared" si="205"/>
        <v>-93.434900837869179</v>
      </c>
      <c r="AG267" s="26">
        <f t="shared" si="223"/>
        <v>64.334182199278899</v>
      </c>
      <c r="AH267" s="26">
        <f t="shared" si="206"/>
        <v>-102.58631868925247</v>
      </c>
      <c r="AI267" s="26">
        <f t="shared" si="207"/>
        <v>-89.999574590976195</v>
      </c>
      <c r="AJ267" s="26">
        <f t="shared" si="208"/>
        <v>28.569638556957266</v>
      </c>
      <c r="AK267" s="26">
        <f t="shared" si="209"/>
        <v>87.863310713755268</v>
      </c>
      <c r="AL267" s="27">
        <f t="shared" si="210"/>
        <v>-7.7305968358668278E-2</v>
      </c>
      <c r="AM267" s="26">
        <f t="shared" si="211"/>
        <v>-7.6329528981609762</v>
      </c>
      <c r="AN267" s="26">
        <f t="shared" si="224"/>
        <v>-3.1224730557709917E-3</v>
      </c>
      <c r="AO267" s="26">
        <f t="shared" si="225"/>
        <v>-1.5362213820135924</v>
      </c>
      <c r="AP267" s="26">
        <f t="shared" si="231"/>
        <v>-9.7629263744307409</v>
      </c>
      <c r="AQ267" s="26">
        <f t="shared" si="232"/>
        <v>-11.305438157395495</v>
      </c>
      <c r="AR267" s="25">
        <f t="shared" si="226"/>
        <v>18.562359853877492</v>
      </c>
      <c r="AS267" s="25">
        <f t="shared" si="227"/>
        <v>-26.547178687726607</v>
      </c>
      <c r="AT267" s="56">
        <f t="shared" si="233"/>
        <v>-2.9112474506271271</v>
      </c>
      <c r="AU267" s="57">
        <f t="shared" si="212"/>
        <v>-104.74033899526468</v>
      </c>
      <c r="AV267" s="26">
        <f t="shared" si="213"/>
        <v>7.9028603076121542E-9</v>
      </c>
      <c r="AW267" s="26">
        <f t="shared" si="214"/>
        <v>2.4441206039228164E-3</v>
      </c>
      <c r="AX267" s="27">
        <f t="shared" si="215"/>
        <v>-7.9028603148025756E-9</v>
      </c>
      <c r="AY267" s="26">
        <f t="shared" si="216"/>
        <v>-2.4441206039228164E-3</v>
      </c>
      <c r="AZ267" s="28">
        <f t="shared" si="217"/>
        <v>-7.1904213302111279E-18</v>
      </c>
      <c r="BA267" s="29">
        <f t="shared" si="218"/>
        <v>0</v>
      </c>
      <c r="BB267" s="5">
        <f t="shared" si="234"/>
        <v>-3.0646217981239032</v>
      </c>
      <c r="BC267" s="5">
        <f t="shared" si="235"/>
        <v>-116.08437464837372</v>
      </c>
      <c r="BD267" s="5">
        <f t="shared" si="219"/>
        <v>63.915625351626275</v>
      </c>
      <c r="BE267" s="41"/>
      <c r="BF267" s="40">
        <f t="shared" si="220"/>
        <v>-3</v>
      </c>
      <c r="BG267" s="40">
        <f t="shared" si="221"/>
        <v>-116</v>
      </c>
      <c r="BH267" s="40">
        <f t="shared" si="222"/>
        <v>64</v>
      </c>
      <c r="BL267" s="26">
        <f t="shared" si="228"/>
        <v>-4.9915919134820323E-4</v>
      </c>
      <c r="BM267" s="26">
        <f t="shared" si="229"/>
        <v>-0.61425097333128287</v>
      </c>
      <c r="BO267" s="238" t="str">
        <f t="shared" si="236"/>
        <v>42657.9518801603i</v>
      </c>
      <c r="BP267" s="238" t="str">
        <f t="shared" si="237"/>
        <v>0.965374753391899-0.182929262693522i</v>
      </c>
      <c r="BQ267" s="238">
        <f t="shared" si="238"/>
        <v>-0.1528751883054279</v>
      </c>
      <c r="BR267" s="238">
        <f t="shared" si="239"/>
        <v>-10.729784679777762</v>
      </c>
    </row>
    <row r="268" spans="22:70" x14ac:dyDescent="0.35">
      <c r="V268" s="24">
        <v>3.6400000000000099</v>
      </c>
      <c r="W268" s="32">
        <f t="shared" si="197"/>
        <v>43651.583224017639</v>
      </c>
      <c r="X268" s="25">
        <f t="shared" si="230"/>
        <v>26.994438391274116</v>
      </c>
      <c r="Y268" s="26">
        <f t="shared" si="198"/>
        <v>-20.455508384209878</v>
      </c>
      <c r="Z268" s="26">
        <f t="shared" si="199"/>
        <v>-84.554959335101543</v>
      </c>
      <c r="AA268" s="26">
        <f t="shared" si="200"/>
        <v>0.11981241105683529</v>
      </c>
      <c r="AB268" s="26">
        <f t="shared" si="201"/>
        <v>-9.4947271308446552</v>
      </c>
      <c r="AC268" s="26">
        <f t="shared" si="202"/>
        <v>1.0584827038032731E-4</v>
      </c>
      <c r="AD268" s="26">
        <f t="shared" si="203"/>
        <v>0.28285996128040169</v>
      </c>
      <c r="AE268" s="26">
        <f t="shared" si="204"/>
        <v>6.6588482663914537</v>
      </c>
      <c r="AF268" s="26">
        <f t="shared" si="205"/>
        <v>-93.766826504665787</v>
      </c>
      <c r="AG268" s="26">
        <f t="shared" si="223"/>
        <v>64.334182199278899</v>
      </c>
      <c r="AH268" s="26">
        <f t="shared" si="206"/>
        <v>-102.78631868924167</v>
      </c>
      <c r="AI268" s="26">
        <f t="shared" si="207"/>
        <v>-89.999584274467807</v>
      </c>
      <c r="AJ268" s="26">
        <f t="shared" si="208"/>
        <v>28.769366839149807</v>
      </c>
      <c r="AK268" s="26">
        <f t="shared" si="209"/>
        <v>87.911904144949659</v>
      </c>
      <c r="AL268" s="27">
        <f t="shared" si="210"/>
        <v>-8.0915551323148371E-2</v>
      </c>
      <c r="AM268" s="26">
        <f t="shared" si="211"/>
        <v>-7.8085783246796634</v>
      </c>
      <c r="AN268" s="26">
        <f t="shared" si="224"/>
        <v>-3.2695752971780897E-3</v>
      </c>
      <c r="AO268" s="26">
        <f t="shared" si="225"/>
        <v>-1.5719868244249859</v>
      </c>
      <c r="AP268" s="26">
        <f t="shared" si="231"/>
        <v>-9.7669547774332877</v>
      </c>
      <c r="AQ268" s="26">
        <f t="shared" si="232"/>
        <v>-11.468245278622797</v>
      </c>
      <c r="AR268" s="25">
        <f t="shared" si="226"/>
        <v>18.562359853877492</v>
      </c>
      <c r="AS268" s="25">
        <f t="shared" si="227"/>
        <v>-26.547178687726607</v>
      </c>
      <c r="AT268" s="56">
        <f t="shared" si="233"/>
        <v>-3.108106511041834</v>
      </c>
      <c r="AU268" s="57">
        <f t="shared" si="212"/>
        <v>-105.23507178328859</v>
      </c>
      <c r="AV268" s="26">
        <f t="shared" si="213"/>
        <v>8.2753105760172376E-9</v>
      </c>
      <c r="AW268" s="26">
        <f t="shared" si="214"/>
        <v>2.5010514862117256E-3</v>
      </c>
      <c r="AX268" s="27">
        <f t="shared" si="215"/>
        <v>-8.2753105839013772E-9</v>
      </c>
      <c r="AY268" s="26">
        <f t="shared" si="216"/>
        <v>-2.5010514862117256E-3</v>
      </c>
      <c r="AZ268" s="28">
        <f t="shared" si="217"/>
        <v>-7.8841396596511748E-18</v>
      </c>
      <c r="BA268" s="29">
        <f t="shared" si="218"/>
        <v>0</v>
      </c>
      <c r="BB268" s="5">
        <f t="shared" si="234"/>
        <v>-3.2685780716140727</v>
      </c>
      <c r="BC268" s="5">
        <f t="shared" si="235"/>
        <v>-116.83736114250364</v>
      </c>
      <c r="BD268" s="5">
        <f t="shared" si="219"/>
        <v>63.162638857496361</v>
      </c>
      <c r="BE268" s="31"/>
      <c r="BF268" s="40">
        <f t="shared" si="220"/>
        <v>-3</v>
      </c>
      <c r="BG268" s="40">
        <f t="shared" si="221"/>
        <v>-117</v>
      </c>
      <c r="BH268" s="40">
        <f t="shared" si="222"/>
        <v>63</v>
      </c>
      <c r="BL268" s="26">
        <f t="shared" si="228"/>
        <v>-5.2268242371833365E-4</v>
      </c>
      <c r="BM268" s="26">
        <f t="shared" si="229"/>
        <v>-0.6285575816478306</v>
      </c>
      <c r="BO268" s="238" t="str">
        <f t="shared" si="236"/>
        <v>43651.5832240176i</v>
      </c>
      <c r="BP268" s="238" t="str">
        <f t="shared" si="237"/>
        <v>0.963801922371884-0.186885589564925i</v>
      </c>
      <c r="BQ268" s="238">
        <f t="shared" si="238"/>
        <v>-0.15994887814852049</v>
      </c>
      <c r="BR268" s="238">
        <f t="shared" si="239"/>
        <v>-10.973731777567222</v>
      </c>
    </row>
    <row r="269" spans="22:70" x14ac:dyDescent="0.35">
      <c r="V269" s="24">
        <v>3.6500000000000101</v>
      </c>
      <c r="W269" s="32">
        <f t="shared" si="197"/>
        <v>44668.359215097371</v>
      </c>
      <c r="X269" s="25">
        <f t="shared" si="230"/>
        <v>26.994438391274116</v>
      </c>
      <c r="Y269" s="26">
        <f t="shared" si="198"/>
        <v>-20.653748007764673</v>
      </c>
      <c r="Z269" s="26">
        <f t="shared" si="199"/>
        <v>-84.678183742488997</v>
      </c>
      <c r="AA269" s="26">
        <f t="shared" si="200"/>
        <v>0.12537825080461354</v>
      </c>
      <c r="AB269" s="26">
        <f t="shared" si="201"/>
        <v>-9.7117224496297254</v>
      </c>
      <c r="AC269" s="26">
        <f t="shared" si="202"/>
        <v>1.108366820205782E-4</v>
      </c>
      <c r="AD269" s="26">
        <f t="shared" si="203"/>
        <v>0.28944850535212863</v>
      </c>
      <c r="AE269" s="26">
        <f t="shared" si="204"/>
        <v>6.466179470996078</v>
      </c>
      <c r="AF269" s="26">
        <f t="shared" si="205"/>
        <v>-94.100457686766603</v>
      </c>
      <c r="AG269" s="26">
        <f t="shared" si="223"/>
        <v>64.334182199278899</v>
      </c>
      <c r="AH269" s="26">
        <f t="shared" si="206"/>
        <v>-102.98631868923138</v>
      </c>
      <c r="AI269" s="26">
        <f t="shared" si="207"/>
        <v>-89.99959373753623</v>
      </c>
      <c r="AJ269" s="26">
        <f t="shared" si="208"/>
        <v>28.969107334787594</v>
      </c>
      <c r="AK269" s="26">
        <f t="shared" si="209"/>
        <v>87.95939435872647</v>
      </c>
      <c r="AL269" s="27">
        <f t="shared" si="210"/>
        <v>-8.4692035972736293E-2</v>
      </c>
      <c r="AM269" s="26">
        <f t="shared" si="211"/>
        <v>-7.9881418484415443</v>
      </c>
      <c r="AN269" s="26">
        <f t="shared" si="224"/>
        <v>-3.4236049134776028E-3</v>
      </c>
      <c r="AO269" s="26">
        <f t="shared" si="225"/>
        <v>-1.6085840823067417</v>
      </c>
      <c r="AP269" s="26">
        <f t="shared" si="231"/>
        <v>-9.771144796051102</v>
      </c>
      <c r="AQ269" s="26">
        <f t="shared" si="232"/>
        <v>-11.636925309558045</v>
      </c>
      <c r="AR269" s="25">
        <f t="shared" si="226"/>
        <v>18.562359853877492</v>
      </c>
      <c r="AS269" s="25">
        <f t="shared" si="227"/>
        <v>-26.547178687726607</v>
      </c>
      <c r="AT269" s="56">
        <f t="shared" si="233"/>
        <v>-3.3049653250550239</v>
      </c>
      <c r="AU269" s="57">
        <f t="shared" si="212"/>
        <v>-105.73738299632464</v>
      </c>
      <c r="AV269" s="26">
        <f t="shared" si="213"/>
        <v>8.6653135329350605E-9</v>
      </c>
      <c r="AW269" s="26">
        <f t="shared" si="214"/>
        <v>2.559308459097214E-3</v>
      </c>
      <c r="AX269" s="27">
        <f t="shared" si="215"/>
        <v>-8.6653135415798473E-9</v>
      </c>
      <c r="AY269" s="26">
        <f t="shared" si="216"/>
        <v>-2.559308459097214E-3</v>
      </c>
      <c r="AZ269" s="28">
        <f t="shared" si="217"/>
        <v>-8.6447868268141122E-18</v>
      </c>
      <c r="BA269" s="29">
        <f t="shared" si="218"/>
        <v>0</v>
      </c>
      <c r="BB269" s="5">
        <f t="shared" si="234"/>
        <v>-3.4728562519046675</v>
      </c>
      <c r="BC269" s="5">
        <f t="shared" si="235"/>
        <v>-117.60352650155434</v>
      </c>
      <c r="BD269" s="5">
        <f t="shared" si="219"/>
        <v>62.396473498445658</v>
      </c>
      <c r="BE269" s="31"/>
      <c r="BF269" s="40">
        <f t="shared" si="220"/>
        <v>-3</v>
      </c>
      <c r="BG269" s="40">
        <f t="shared" si="221"/>
        <v>-118</v>
      </c>
      <c r="BH269" s="40">
        <f t="shared" si="222"/>
        <v>62</v>
      </c>
      <c r="BL269" s="26">
        <f t="shared" si="228"/>
        <v>-5.4731413531546448E-4</v>
      </c>
      <c r="BM269" s="26">
        <f t="shared" si="229"/>
        <v>-0.64319735252488586</v>
      </c>
      <c r="BO269" s="238" t="str">
        <f t="shared" si="236"/>
        <v>44668.3592150974i</v>
      </c>
      <c r="BP269" s="238" t="str">
        <f t="shared" si="237"/>
        <v>0.962160443772012-0.190913368956107i</v>
      </c>
      <c r="BQ269" s="238">
        <f t="shared" si="238"/>
        <v>-0.16734361271432813</v>
      </c>
      <c r="BR269" s="238">
        <f t="shared" si="239"/>
        <v>-11.22294615270482</v>
      </c>
    </row>
    <row r="270" spans="22:70" x14ac:dyDescent="0.35">
      <c r="V270" s="24">
        <v>3.6600000000000099</v>
      </c>
      <c r="W270" s="30">
        <f t="shared" si="197"/>
        <v>45708.818961488585</v>
      </c>
      <c r="X270" s="25">
        <f t="shared" si="230"/>
        <v>26.994438391274116</v>
      </c>
      <c r="Y270" s="26">
        <f t="shared" si="198"/>
        <v>-20.852066194945102</v>
      </c>
      <c r="Z270" s="26">
        <f t="shared" si="199"/>
        <v>-84.798650947105699</v>
      </c>
      <c r="AA270" s="26">
        <f t="shared" si="200"/>
        <v>0.1311987653307608</v>
      </c>
      <c r="AB270" s="26">
        <f t="shared" si="201"/>
        <v>-9.9334813673210274</v>
      </c>
      <c r="AC270" s="26">
        <f t="shared" si="202"/>
        <v>1.1606018411934832E-4</v>
      </c>
      <c r="AD270" s="26">
        <f t="shared" si="203"/>
        <v>0.2961905084042496</v>
      </c>
      <c r="AE270" s="26">
        <f t="shared" si="204"/>
        <v>6.2736870218438936</v>
      </c>
      <c r="AF270" s="26">
        <f t="shared" si="205"/>
        <v>-94.43594180602247</v>
      </c>
      <c r="AG270" s="26">
        <f t="shared" si="223"/>
        <v>64.334182199278899</v>
      </c>
      <c r="AH270" s="26">
        <f t="shared" si="206"/>
        <v>-103.18631868922155</v>
      </c>
      <c r="AI270" s="26">
        <f t="shared" si="207"/>
        <v>-89.999602985198933</v>
      </c>
      <c r="AJ270" s="26">
        <f t="shared" si="208"/>
        <v>29.168859495569748</v>
      </c>
      <c r="AK270" s="26">
        <f t="shared" si="209"/>
        <v>88.005806273866639</v>
      </c>
      <c r="AL270" s="27">
        <f t="shared" si="210"/>
        <v>-8.86429843093893E-2</v>
      </c>
      <c r="AM270" s="26">
        <f t="shared" si="211"/>
        <v>-8.1717245598990207</v>
      </c>
      <c r="AN270" s="26">
        <f t="shared" si="224"/>
        <v>-3.5848878669973521E-3</v>
      </c>
      <c r="AO270" s="26">
        <f t="shared" si="225"/>
        <v>-1.6460324404898725</v>
      </c>
      <c r="AP270" s="26">
        <f t="shared" si="231"/>
        <v>-9.7755048665492907</v>
      </c>
      <c r="AQ270" s="26">
        <f t="shared" si="232"/>
        <v>-11.811553711721187</v>
      </c>
      <c r="AR270" s="25">
        <f t="shared" si="226"/>
        <v>18.562359853877492</v>
      </c>
      <c r="AS270" s="25">
        <f t="shared" si="227"/>
        <v>-26.547178687726607</v>
      </c>
      <c r="AT270" s="56">
        <f t="shared" si="233"/>
        <v>-3.5018178447053971</v>
      </c>
      <c r="AU270" s="57">
        <f t="shared" si="212"/>
        <v>-106.24749551774366</v>
      </c>
      <c r="AV270" s="26">
        <f t="shared" si="213"/>
        <v>9.0736965713286974E-9</v>
      </c>
      <c r="AW270" s="26">
        <f t="shared" si="214"/>
        <v>2.6189224111969451E-3</v>
      </c>
      <c r="AX270" s="27">
        <f t="shared" si="215"/>
        <v>-9.0736965808075138E-9</v>
      </c>
      <c r="AY270" s="26">
        <f t="shared" si="216"/>
        <v>-2.6189224111969451E-3</v>
      </c>
      <c r="AZ270" s="28">
        <f t="shared" si="217"/>
        <v>-9.478816494839079E-18</v>
      </c>
      <c r="BA270" s="29">
        <f t="shared" si="218"/>
        <v>0</v>
      </c>
      <c r="BB270" s="5">
        <f t="shared" si="234"/>
        <v>-3.6774643302331169</v>
      </c>
      <c r="BC270" s="5">
        <f t="shared" si="235"/>
        <v>-118.38319588748803</v>
      </c>
      <c r="BD270" s="5">
        <f t="shared" si="219"/>
        <v>61.616804112511971</v>
      </c>
      <c r="BE270" s="41"/>
      <c r="BF270" s="40">
        <f t="shared" si="220"/>
        <v>-4</v>
      </c>
      <c r="BG270" s="40">
        <f t="shared" si="221"/>
        <v>-118</v>
      </c>
      <c r="BH270" s="40">
        <f t="shared" si="222"/>
        <v>62</v>
      </c>
      <c r="BL270" s="26">
        <f t="shared" si="228"/>
        <v>-5.7310655398276134E-4</v>
      </c>
      <c r="BM270" s="26">
        <f t="shared" si="229"/>
        <v>-0.65817804051212414</v>
      </c>
      <c r="BO270" s="238" t="str">
        <f t="shared" si="236"/>
        <v>45708.8189614886i</v>
      </c>
      <c r="BP270" s="238" t="str">
        <f t="shared" si="237"/>
        <v>0.960447580185563-0.195012910868413i</v>
      </c>
      <c r="BQ270" s="238">
        <f t="shared" si="238"/>
        <v>-0.17507337897373726</v>
      </c>
      <c r="BR270" s="238">
        <f t="shared" si="239"/>
        <v>-11.477522329232238</v>
      </c>
    </row>
    <row r="271" spans="22:70" x14ac:dyDescent="0.35">
      <c r="V271" s="24">
        <v>3.6700000000000101</v>
      </c>
      <c r="W271" s="32">
        <f t="shared" si="197"/>
        <v>46773.514128720919</v>
      </c>
      <c r="X271" s="25">
        <f t="shared" si="230"/>
        <v>26.994438391274116</v>
      </c>
      <c r="Y271" s="26">
        <f t="shared" si="198"/>
        <v>-21.050459467967293</v>
      </c>
      <c r="Z271" s="26">
        <f t="shared" si="199"/>
        <v>-84.916420559496459</v>
      </c>
      <c r="AA271" s="26">
        <f t="shared" si="200"/>
        <v>0.13728524288538993</v>
      </c>
      <c r="AB271" s="26">
        <f t="shared" si="201"/>
        <v>-10.160094874255089</v>
      </c>
      <c r="AC271" s="26">
        <f t="shared" si="202"/>
        <v>1.2152985555276606E-4</v>
      </c>
      <c r="AD271" s="26">
        <f t="shared" si="203"/>
        <v>0.30308954438878227</v>
      </c>
      <c r="AE271" s="26">
        <f t="shared" si="204"/>
        <v>6.0813856960477652</v>
      </c>
      <c r="AF271" s="26">
        <f t="shared" si="205"/>
        <v>-94.77342588936277</v>
      </c>
      <c r="AG271" s="26">
        <f t="shared" si="223"/>
        <v>64.334182199278899</v>
      </c>
      <c r="AH271" s="26">
        <f t="shared" si="206"/>
        <v>-103.38631868921217</v>
      </c>
      <c r="AI271" s="26">
        <f t="shared" si="207"/>
        <v>-89.99961202235913</v>
      </c>
      <c r="AJ271" s="26">
        <f t="shared" si="208"/>
        <v>29.368622797750504</v>
      </c>
      <c r="AK271" s="26">
        <f t="shared" si="209"/>
        <v>88.051164254811368</v>
      </c>
      <c r="AL271" s="27">
        <f t="shared" si="210"/>
        <v>-9.2776286296763988E-2</v>
      </c>
      <c r="AM271" s="26">
        <f t="shared" si="211"/>
        <v>-8.3594087112757496</v>
      </c>
      <c r="AN271" s="26">
        <f t="shared" si="224"/>
        <v>-3.7537654325914315E-3</v>
      </c>
      <c r="AO271" s="26">
        <f t="shared" si="225"/>
        <v>-1.6843516265360394</v>
      </c>
      <c r="AP271" s="26">
        <f t="shared" si="231"/>
        <v>-9.7800437439121275</v>
      </c>
      <c r="AQ271" s="26">
        <f t="shared" si="232"/>
        <v>-11.992208105359552</v>
      </c>
      <c r="AR271" s="25">
        <f t="shared" si="226"/>
        <v>18.562359853877492</v>
      </c>
      <c r="AS271" s="25">
        <f t="shared" si="227"/>
        <v>-26.547178687726607</v>
      </c>
      <c r="AT271" s="56">
        <f t="shared" si="233"/>
        <v>-3.6986580478643623</v>
      </c>
      <c r="AU271" s="57">
        <f t="shared" si="212"/>
        <v>-106.76563399472232</v>
      </c>
      <c r="AV271" s="26">
        <f t="shared" si="213"/>
        <v>9.5013275859144992E-9</v>
      </c>
      <c r="AW271" s="26">
        <f t="shared" si="214"/>
        <v>2.6799249506168892E-3</v>
      </c>
      <c r="AX271" s="27">
        <f t="shared" si="215"/>
        <v>-9.5013275963078185E-9</v>
      </c>
      <c r="AY271" s="26">
        <f t="shared" si="216"/>
        <v>-2.6799249506168892E-3</v>
      </c>
      <c r="AZ271" s="28">
        <f t="shared" si="217"/>
        <v>-1.039331925593688E-17</v>
      </c>
      <c r="BA271" s="29">
        <f t="shared" si="218"/>
        <v>0</v>
      </c>
      <c r="BB271" s="5">
        <f t="shared" si="234"/>
        <v>-3.8824108815393314</v>
      </c>
      <c r="BC271" s="5">
        <f t="shared" si="235"/>
        <v>-119.17669676928001</v>
      </c>
      <c r="BD271" s="5">
        <f t="shared" si="219"/>
        <v>60.823303230719986</v>
      </c>
      <c r="BE271" s="31"/>
      <c r="BF271" s="40">
        <f t="shared" si="220"/>
        <v>-4</v>
      </c>
      <c r="BG271" s="40">
        <f t="shared" si="221"/>
        <v>-119</v>
      </c>
      <c r="BH271" s="40">
        <f t="shared" si="222"/>
        <v>61</v>
      </c>
      <c r="BL271" s="26">
        <f t="shared" si="228"/>
        <v>-6.0011436771590298E-4</v>
      </c>
      <c r="BM271" s="26">
        <f t="shared" si="229"/>
        <v>-0.6735075803709607</v>
      </c>
      <c r="BO271" s="238" t="str">
        <f t="shared" si="236"/>
        <v>46773.5141287209i</v>
      </c>
      <c r="BP271" s="238" t="str">
        <f t="shared" si="237"/>
        <v>0.958660508935526-0.199184450033409i</v>
      </c>
      <c r="BQ271" s="238">
        <f t="shared" si="238"/>
        <v>-0.18315271930725319</v>
      </c>
      <c r="BR271" s="238">
        <f t="shared" si="239"/>
        <v>-11.737555194186722</v>
      </c>
    </row>
    <row r="272" spans="22:70" x14ac:dyDescent="0.35">
      <c r="V272" s="24">
        <v>3.6800000000000099</v>
      </c>
      <c r="W272" s="32">
        <f t="shared" si="197"/>
        <v>47863.009232264958</v>
      </c>
      <c r="X272" s="25">
        <f t="shared" si="230"/>
        <v>26.994438391274116</v>
      </c>
      <c r="Y272" s="26">
        <f t="shared" si="198"/>
        <v>-21.2489245005162</v>
      </c>
      <c r="Z272" s="26">
        <f t="shared" si="199"/>
        <v>-85.031551039903377</v>
      </c>
      <c r="AA272" s="26">
        <f t="shared" si="200"/>
        <v>0.14364943802904215</v>
      </c>
      <c r="AB272" s="26">
        <f t="shared" si="201"/>
        <v>-10.391654750109865</v>
      </c>
      <c r="AC272" s="26">
        <f t="shared" si="202"/>
        <v>1.2725729727812215E-4</v>
      </c>
      <c r="AD272" s="26">
        <f t="shared" si="203"/>
        <v>0.31014927046524454</v>
      </c>
      <c r="AE272" s="26">
        <f t="shared" si="204"/>
        <v>5.8892905860842362</v>
      </c>
      <c r="AF272" s="26">
        <f t="shared" si="205"/>
        <v>-95.113056519547996</v>
      </c>
      <c r="AG272" s="26">
        <f t="shared" si="223"/>
        <v>64.334182199278899</v>
      </c>
      <c r="AH272" s="26">
        <f t="shared" si="206"/>
        <v>-103.58631868920321</v>
      </c>
      <c r="AI272" s="26">
        <f t="shared" si="207"/>
        <v>-89.999620853808437</v>
      </c>
      <c r="AJ272" s="26">
        <f t="shared" si="208"/>
        <v>29.56839674104479</v>
      </c>
      <c r="AK272" s="26">
        <f t="shared" si="209"/>
        <v>88.095492123424535</v>
      </c>
      <c r="AL272" s="27">
        <f t="shared" si="210"/>
        <v>-9.7100172702194537E-2</v>
      </c>
      <c r="AM272" s="26">
        <f t="shared" si="211"/>
        <v>-8.5512776956158092</v>
      </c>
      <c r="AN272" s="26">
        <f t="shared" si="224"/>
        <v>-3.9305949145180064E-3</v>
      </c>
      <c r="AO272" s="26">
        <f t="shared" si="225"/>
        <v>-1.7235618205887222</v>
      </c>
      <c r="AP272" s="26">
        <f t="shared" si="231"/>
        <v>-9.7847705164962342</v>
      </c>
      <c r="AQ272" s="26">
        <f t="shared" si="232"/>
        <v>-12.178968246588434</v>
      </c>
      <c r="AR272" s="25">
        <f t="shared" si="226"/>
        <v>18.562359853877492</v>
      </c>
      <c r="AS272" s="25">
        <f t="shared" si="227"/>
        <v>-26.547178687726607</v>
      </c>
      <c r="AT272" s="56">
        <f t="shared" si="233"/>
        <v>-3.895479930411998</v>
      </c>
      <c r="AU272" s="57">
        <f t="shared" si="212"/>
        <v>-107.29202476613644</v>
      </c>
      <c r="AV272" s="26">
        <f t="shared" si="213"/>
        <v>9.9491111158522209E-9</v>
      </c>
      <c r="AW272" s="26">
        <f t="shared" si="214"/>
        <v>2.7423484217103571E-3</v>
      </c>
      <c r="AX272" s="27">
        <f t="shared" si="215"/>
        <v>-9.94911112724827E-9</v>
      </c>
      <c r="AY272" s="26">
        <f t="shared" si="216"/>
        <v>-2.7423484217103571E-3</v>
      </c>
      <c r="AZ272" s="28">
        <f t="shared" si="217"/>
        <v>-1.1396049101169586E-17</v>
      </c>
      <c r="BA272" s="29">
        <f t="shared" si="218"/>
        <v>0</v>
      </c>
      <c r="BB272" s="5">
        <f t="shared" si="234"/>
        <v>-4.0877050738362479</v>
      </c>
      <c r="BC272" s="5">
        <f t="shared" si="235"/>
        <v>-119.98435875189476</v>
      </c>
      <c r="BD272" s="5">
        <f t="shared" si="219"/>
        <v>60.01564124810524</v>
      </c>
      <c r="BE272" s="31"/>
      <c r="BF272" s="40">
        <f t="shared" si="220"/>
        <v>-4</v>
      </c>
      <c r="BG272" s="40">
        <f t="shared" si="221"/>
        <v>-120</v>
      </c>
      <c r="BH272" s="40">
        <f t="shared" si="222"/>
        <v>60</v>
      </c>
      <c r="BL272" s="26">
        <f t="shared" si="228"/>
        <v>-6.2839484048381991E-4</v>
      </c>
      <c r="BM272" s="26">
        <f t="shared" si="229"/>
        <v>-0.68919409124256126</v>
      </c>
      <c r="BO272" s="238" t="str">
        <f t="shared" si="236"/>
        <v>47863.009232265i</v>
      </c>
      <c r="BP272" s="238" t="str">
        <f t="shared" si="237"/>
        <v>0.956796321686725-0.203428139843488i</v>
      </c>
      <c r="BQ272" s="238">
        <f t="shared" si="238"/>
        <v>-0.1915967485837658</v>
      </c>
      <c r="BR272" s="238">
        <f t="shared" si="239"/>
        <v>-12.003139894515771</v>
      </c>
    </row>
    <row r="273" spans="22:70" x14ac:dyDescent="0.35">
      <c r="V273" s="24">
        <v>3.6900000000000102</v>
      </c>
      <c r="W273" s="30">
        <f t="shared" si="197"/>
        <v>48977.881936845763</v>
      </c>
      <c r="X273" s="25">
        <f t="shared" si="230"/>
        <v>26.994438391274116</v>
      </c>
      <c r="Y273" s="26">
        <f t="shared" si="198"/>
        <v>-21.447458111365588</v>
      </c>
      <c r="Z273" s="26">
        <f t="shared" si="199"/>
        <v>-85.144099711059638</v>
      </c>
      <c r="AA273" s="26">
        <f t="shared" si="200"/>
        <v>0.15030358772756183</v>
      </c>
      <c r="AB273" s="26">
        <f t="shared" si="201"/>
        <v>-10.628253498474916</v>
      </c>
      <c r="AC273" s="26">
        <f t="shared" si="202"/>
        <v>1.3325465691690154E-4</v>
      </c>
      <c r="AD273" s="26">
        <f t="shared" si="203"/>
        <v>0.31737342893590714</v>
      </c>
      <c r="AE273" s="26">
        <f t="shared" si="204"/>
        <v>5.6974171222930066</v>
      </c>
      <c r="AF273" s="26">
        <f t="shared" si="205"/>
        <v>-95.454979780598649</v>
      </c>
      <c r="AG273" s="26">
        <f t="shared" si="223"/>
        <v>64.334182199278899</v>
      </c>
      <c r="AH273" s="26">
        <f t="shared" si="206"/>
        <v>-103.78631868919464</v>
      </c>
      <c r="AI273" s="26">
        <f t="shared" si="207"/>
        <v>-89.999629484229416</v>
      </c>
      <c r="AJ273" s="26">
        <f t="shared" si="208"/>
        <v>29.768180847582126</v>
      </c>
      <c r="AK273" s="26">
        <f t="shared" si="209"/>
        <v>88.138813170544054</v>
      </c>
      <c r="AL273" s="27">
        <f t="shared" si="210"/>
        <v>-0.10162322830987955</v>
      </c>
      <c r="AM273" s="26">
        <f t="shared" si="211"/>
        <v>-8.7474160223729864</v>
      </c>
      <c r="AN273" s="26">
        <f t="shared" si="224"/>
        <v>-4.1157503966534875E-3</v>
      </c>
      <c r="AO273" s="26">
        <f t="shared" si="225"/>
        <v>-1.7636836654210288</v>
      </c>
      <c r="AP273" s="26">
        <f t="shared" si="231"/>
        <v>-9.7896946210401516</v>
      </c>
      <c r="AQ273" s="26">
        <f t="shared" si="232"/>
        <v>-12.371916001479377</v>
      </c>
      <c r="AR273" s="25">
        <f t="shared" si="226"/>
        <v>18.562359853877492</v>
      </c>
      <c r="AS273" s="25">
        <f t="shared" si="227"/>
        <v>-26.547178687726607</v>
      </c>
      <c r="AT273" s="56">
        <f t="shared" si="233"/>
        <v>-4.0922774987471451</v>
      </c>
      <c r="AU273" s="57">
        <f t="shared" si="212"/>
        <v>-107.82689578207803</v>
      </c>
      <c r="AV273" s="26">
        <f t="shared" si="213"/>
        <v>1.0417997988019624E-8</v>
      </c>
      <c r="AW273" s="26">
        <f t="shared" si="214"/>
        <v>2.8062259222274028E-3</v>
      </c>
      <c r="AX273" s="27">
        <f t="shared" si="215"/>
        <v>-1.0417998000515144E-8</v>
      </c>
      <c r="AY273" s="26">
        <f t="shared" si="216"/>
        <v>-2.8062259222274028E-3</v>
      </c>
      <c r="AZ273" s="28">
        <f t="shared" si="217"/>
        <v>-1.2495519373401594E-17</v>
      </c>
      <c r="BA273" s="29">
        <f t="shared" si="218"/>
        <v>0</v>
      </c>
      <c r="BB273" s="5">
        <f t="shared" si="234"/>
        <v>-4.2933566779724002</v>
      </c>
      <c r="BC273" s="5">
        <f t="shared" si="235"/>
        <v>-120.80651338879578</v>
      </c>
      <c r="BD273" s="5">
        <f t="shared" si="219"/>
        <v>59.193486611204222</v>
      </c>
      <c r="BE273" s="41"/>
      <c r="BF273" s="40">
        <f t="shared" si="220"/>
        <v>-4</v>
      </c>
      <c r="BG273" s="40">
        <f t="shared" si="221"/>
        <v>-121</v>
      </c>
      <c r="BH273" s="40">
        <f t="shared" si="222"/>
        <v>59</v>
      </c>
      <c r="BL273" s="26">
        <f t="shared" si="228"/>
        <v>-6.5800793349014592E-4</v>
      </c>
      <c r="BM273" s="26">
        <f t="shared" si="229"/>
        <v>-0.70524588091081752</v>
      </c>
      <c r="BO273" s="238" t="str">
        <f t="shared" si="236"/>
        <v>48977.8819368458i</v>
      </c>
      <c r="BP273" s="238" t="str">
        <f t="shared" si="237"/>
        <v>0.954852024311522-0.2077440459983i</v>
      </c>
      <c r="BQ273" s="238">
        <f t="shared" si="238"/>
        <v>-0.20042117129176529</v>
      </c>
      <c r="BR273" s="238">
        <f t="shared" si="239"/>
        <v>-12.274371725806931</v>
      </c>
    </row>
    <row r="274" spans="22:70" x14ac:dyDescent="0.35">
      <c r="V274" s="24">
        <v>3.7000000000000099</v>
      </c>
      <c r="W274" s="32">
        <f t="shared" si="197"/>
        <v>50118.7233627284</v>
      </c>
      <c r="X274" s="25">
        <f t="shared" si="230"/>
        <v>26.994438391274116</v>
      </c>
      <c r="Y274" s="26">
        <f t="shared" si="198"/>
        <v>-21.646057258247797</v>
      </c>
      <c r="Z274" s="26">
        <f t="shared" si="199"/>
        <v>-85.254122771543408</v>
      </c>
      <c r="AA274" s="26">
        <f t="shared" si="200"/>
        <v>0.15726042770162083</v>
      </c>
      <c r="AB274" s="26">
        <f t="shared" si="201"/>
        <v>-10.869984275175677</v>
      </c>
      <c r="AC274" s="26">
        <f t="shared" si="202"/>
        <v>1.3953465453306059E-4</v>
      </c>
      <c r="AD274" s="26">
        <f t="shared" si="203"/>
        <v>0.32476584922591728</v>
      </c>
      <c r="AE274" s="26">
        <f t="shared" si="204"/>
        <v>5.5057810953824724</v>
      </c>
      <c r="AF274" s="26">
        <f t="shared" si="205"/>
        <v>-95.799341197493177</v>
      </c>
      <c r="AG274" s="26">
        <f t="shared" si="223"/>
        <v>64.334182199278899</v>
      </c>
      <c r="AH274" s="26">
        <f t="shared" si="206"/>
        <v>-103.98631868918648</v>
      </c>
      <c r="AI274" s="26">
        <f t="shared" si="207"/>
        <v>-89.999637918198047</v>
      </c>
      <c r="AJ274" s="26">
        <f t="shared" si="208"/>
        <v>29.967974660906766</v>
      </c>
      <c r="AK274" s="26">
        <f t="shared" si="209"/>
        <v>88.181150167323224</v>
      </c>
      <c r="AL274" s="27">
        <f t="shared" si="210"/>
        <v>-0.10635440550275588</v>
      </c>
      <c r="AM274" s="26">
        <f t="shared" si="211"/>
        <v>-8.9479092892993357</v>
      </c>
      <c r="AN274" s="26">
        <f t="shared" si="224"/>
        <v>-4.3096235275450539E-3</v>
      </c>
      <c r="AO274" s="26">
        <f t="shared" si="225"/>
        <v>-1.8047382766824085</v>
      </c>
      <c r="AP274" s="26">
        <f t="shared" si="231"/>
        <v>-9.7948258580311123</v>
      </c>
      <c r="AQ274" s="26">
        <f t="shared" si="232"/>
        <v>-12.571135316856568</v>
      </c>
      <c r="AR274" s="25">
        <f t="shared" si="226"/>
        <v>18.562359853877492</v>
      </c>
      <c r="AS274" s="25">
        <f t="shared" si="227"/>
        <v>-26.547178687726607</v>
      </c>
      <c r="AT274" s="56">
        <f t="shared" si="233"/>
        <v>-4.2890447626486399</v>
      </c>
      <c r="AU274" s="57">
        <f t="shared" si="212"/>
        <v>-108.37047651434975</v>
      </c>
      <c r="AV274" s="26">
        <f t="shared" si="213"/>
        <v>1.0908983388357527E-8</v>
      </c>
      <c r="AW274" s="26">
        <f t="shared" si="214"/>
        <v>2.8715913208636839E-3</v>
      </c>
      <c r="AX274" s="27">
        <f t="shared" si="215"/>
        <v>-1.0908983402058588E-8</v>
      </c>
      <c r="AY274" s="26">
        <f t="shared" si="216"/>
        <v>-2.8715913208636839E-3</v>
      </c>
      <c r="AZ274" s="28">
        <f t="shared" si="217"/>
        <v>-1.3701060669942502E-17</v>
      </c>
      <c r="BA274" s="29">
        <f t="shared" si="218"/>
        <v>0</v>
      </c>
      <c r="BB274" s="5">
        <f t="shared" si="234"/>
        <v>-4.4993760777507967</v>
      </c>
      <c r="BC274" s="5">
        <f t="shared" si="235"/>
        <v>-121.6434939769714</v>
      </c>
      <c r="BD274" s="5">
        <f t="shared" si="219"/>
        <v>58.356506023028601</v>
      </c>
      <c r="BE274" s="31"/>
      <c r="BF274" s="40">
        <f t="shared" si="220"/>
        <v>-4</v>
      </c>
      <c r="BG274" s="40">
        <f t="shared" si="221"/>
        <v>-122</v>
      </c>
      <c r="BH274" s="40">
        <f t="shared" si="222"/>
        <v>58</v>
      </c>
      <c r="BL274" s="26">
        <f t="shared" si="228"/>
        <v>-6.8901643215518358E-4</v>
      </c>
      <c r="BM274" s="26">
        <f t="shared" si="229"/>
        <v>-0.7216714501623499</v>
      </c>
      <c r="BO274" s="238" t="str">
        <f t="shared" si="236"/>
        <v>50118.7233627284i</v>
      </c>
      <c r="BP274" s="238" t="str">
        <f t="shared" si="237"/>
        <v>0.952824537037233-0.212132139866173i</v>
      </c>
      <c r="BQ274" s="238">
        <f t="shared" si="238"/>
        <v>-0.20964229867000142</v>
      </c>
      <c r="BR274" s="238">
        <f t="shared" si="239"/>
        <v>-12.551346012459307</v>
      </c>
    </row>
    <row r="275" spans="22:70" x14ac:dyDescent="0.35">
      <c r="V275" s="24">
        <v>3.7100000000000102</v>
      </c>
      <c r="W275" s="32">
        <f t="shared" si="197"/>
        <v>51286.138399137766</v>
      </c>
      <c r="X275" s="25">
        <f t="shared" si="230"/>
        <v>26.994438391274116</v>
      </c>
      <c r="Y275" s="26">
        <f t="shared" si="198"/>
        <v>-21.844719031965031</v>
      </c>
      <c r="Z275" s="26">
        <f t="shared" si="199"/>
        <v>-85.361675309626307</v>
      </c>
      <c r="AA275" s="26">
        <f t="shared" si="200"/>
        <v>0.16453320900284324</v>
      </c>
      <c r="AB275" s="26">
        <f t="shared" si="201"/>
        <v>-11.116940810006245</v>
      </c>
      <c r="AC275" s="26">
        <f t="shared" si="202"/>
        <v>1.4611060958721444E-4</v>
      </c>
      <c r="AD275" s="26">
        <f t="shared" si="203"/>
        <v>0.33233044990932292</v>
      </c>
      <c r="AE275" s="26">
        <f t="shared" si="204"/>
        <v>5.3143986789215152</v>
      </c>
      <c r="AF275" s="26">
        <f t="shared" si="205"/>
        <v>-96.146285669723227</v>
      </c>
      <c r="AG275" s="26">
        <f t="shared" si="223"/>
        <v>64.334182199278899</v>
      </c>
      <c r="AH275" s="26">
        <f t="shared" si="206"/>
        <v>-104.18631868917869</v>
      </c>
      <c r="AI275" s="26">
        <f t="shared" si="207"/>
        <v>-89.999646160186103</v>
      </c>
      <c r="AJ275" s="26">
        <f t="shared" si="208"/>
        <v>30.167777745022036</v>
      </c>
      <c r="AK275" s="26">
        <f t="shared" si="209"/>
        <v>88.222525376363478</v>
      </c>
      <c r="AL275" s="27">
        <f t="shared" si="210"/>
        <v>-0.1113030382088661</v>
      </c>
      <c r="AM275" s="26">
        <f t="shared" si="211"/>
        <v>-9.1528441503807318</v>
      </c>
      <c r="AN275" s="26">
        <f t="shared" si="224"/>
        <v>-4.5126243419146856E-3</v>
      </c>
      <c r="AO275" s="26">
        <f t="shared" si="225"/>
        <v>-1.8467472533463947</v>
      </c>
      <c r="AP275" s="26">
        <f t="shared" si="231"/>
        <v>-9.8001744074285373</v>
      </c>
      <c r="AQ275" s="26">
        <f t="shared" si="232"/>
        <v>-12.776712187549752</v>
      </c>
      <c r="AR275" s="25">
        <f t="shared" si="226"/>
        <v>18.562359853877492</v>
      </c>
      <c r="AS275" s="25">
        <f t="shared" si="227"/>
        <v>-26.547178687726607</v>
      </c>
      <c r="AT275" s="56">
        <f t="shared" si="233"/>
        <v>-4.4857757285070221</v>
      </c>
      <c r="AU275" s="57">
        <f t="shared" si="212"/>
        <v>-108.92299785727297</v>
      </c>
      <c r="AV275" s="26">
        <f t="shared" si="213"/>
        <v>1.1423108790524683E-8</v>
      </c>
      <c r="AW275" s="26">
        <f t="shared" si="214"/>
        <v>2.938479275218093E-3</v>
      </c>
      <c r="AX275" s="27">
        <f t="shared" si="215"/>
        <v>-1.1423108805547602E-8</v>
      </c>
      <c r="AY275" s="26">
        <f t="shared" si="216"/>
        <v>-2.938479275218093E-3</v>
      </c>
      <c r="AZ275" s="28">
        <f t="shared" si="217"/>
        <v>-1.5022918449859392E-17</v>
      </c>
      <c r="BA275" s="29">
        <f t="shared" si="218"/>
        <v>0</v>
      </c>
      <c r="BB275" s="5">
        <f t="shared" si="234"/>
        <v>-4.7057742803638574</v>
      </c>
      <c r="BC275" s="5">
        <f t="shared" si="235"/>
        <v>-122.49563533343878</v>
      </c>
      <c r="BD275" s="5">
        <f t="shared" si="219"/>
        <v>57.504364666561216</v>
      </c>
      <c r="BE275" s="31"/>
      <c r="BF275" s="40">
        <f t="shared" si="220"/>
        <v>-5</v>
      </c>
      <c r="BG275" s="40">
        <f t="shared" si="221"/>
        <v>-122</v>
      </c>
      <c r="BH275" s="40">
        <f t="shared" si="222"/>
        <v>58</v>
      </c>
      <c r="BL275" s="26">
        <f t="shared" si="228"/>
        <v>-7.2148607904332941E-4</v>
      </c>
      <c r="BM275" s="26">
        <f t="shared" si="229"/>
        <v>-0.73847949724563644</v>
      </c>
      <c r="BO275" s="238" t="str">
        <f t="shared" si="236"/>
        <v>51286.1383991378i</v>
      </c>
      <c r="BP275" s="238" t="str">
        <f t="shared" si="237"/>
        <v>0.950710694905203-0.216592291561364i</v>
      </c>
      <c r="BQ275" s="238">
        <f t="shared" si="238"/>
        <v>-0.21927706577779166</v>
      </c>
      <c r="BR275" s="238">
        <f t="shared" si="239"/>
        <v>-12.834157978920171</v>
      </c>
    </row>
    <row r="276" spans="22:70" x14ac:dyDescent="0.35">
      <c r="V276" s="24">
        <v>3.72000000000001</v>
      </c>
      <c r="W276" s="30">
        <f t="shared" si="197"/>
        <v>52480.746024978471</v>
      </c>
      <c r="X276" s="25">
        <f t="shared" si="230"/>
        <v>26.994438391274116</v>
      </c>
      <c r="Y276" s="26">
        <f t="shared" si="198"/>
        <v>-22.043440650734219</v>
      </c>
      <c r="Z276" s="26">
        <f t="shared" si="199"/>
        <v>-85.46681131755625</v>
      </c>
      <c r="AA276" s="26">
        <f t="shared" si="200"/>
        <v>0.17213571478459927</v>
      </c>
      <c r="AB276" s="26">
        <f t="shared" si="201"/>
        <v>-11.369217321516757</v>
      </c>
      <c r="AC276" s="26">
        <f t="shared" si="202"/>
        <v>1.5299646918046889E-4</v>
      </c>
      <c r="AD276" s="26">
        <f t="shared" si="203"/>
        <v>0.34007124078204881</v>
      </c>
      <c r="AE276" s="26">
        <f t="shared" si="204"/>
        <v>5.1232864517936774</v>
      </c>
      <c r="AF276" s="26">
        <f t="shared" si="205"/>
        <v>-96.495957398290955</v>
      </c>
      <c r="AG276" s="26">
        <f t="shared" si="223"/>
        <v>64.334182199278899</v>
      </c>
      <c r="AH276" s="26">
        <f t="shared" si="206"/>
        <v>-104.3863186891712</v>
      </c>
      <c r="AI276" s="26">
        <f t="shared" si="207"/>
        <v>-89.999654214563591</v>
      </c>
      <c r="AJ276" s="26">
        <f t="shared" si="208"/>
        <v>30.367589683476908</v>
      </c>
      <c r="AK276" s="26">
        <f t="shared" si="209"/>
        <v>88.262960562639819</v>
      </c>
      <c r="AL276" s="27">
        <f t="shared" si="210"/>
        <v>-0.11647885620606543</v>
      </c>
      <c r="AM276" s="26">
        <f t="shared" si="211"/>
        <v>-9.3623082795555828</v>
      </c>
      <c r="AN276" s="26">
        <f t="shared" si="224"/>
        <v>-4.7251821202805491E-3</v>
      </c>
      <c r="AO276" s="26">
        <f t="shared" si="225"/>
        <v>-1.889732688361401</v>
      </c>
      <c r="AP276" s="26">
        <f t="shared" si="231"/>
        <v>-9.805750844741743</v>
      </c>
      <c r="AQ276" s="26">
        <f t="shared" si="232"/>
        <v>-12.988734619840756</v>
      </c>
      <c r="AR276" s="25">
        <f t="shared" si="226"/>
        <v>18.562359853877492</v>
      </c>
      <c r="AS276" s="25">
        <f t="shared" si="227"/>
        <v>-26.547178687726607</v>
      </c>
      <c r="AT276" s="56">
        <f t="shared" si="233"/>
        <v>-4.6824643929480656</v>
      </c>
      <c r="AU276" s="57">
        <f t="shared" si="212"/>
        <v>-109.48469201813171</v>
      </c>
      <c r="AV276" s="26">
        <f t="shared" si="213"/>
        <v>1.1961461955897764E-8</v>
      </c>
      <c r="AW276" s="26">
        <f t="shared" si="214"/>
        <v>3.0069252501686516E-3</v>
      </c>
      <c r="AX276" s="27">
        <f t="shared" si="215"/>
        <v>-1.1961461972370064E-8</v>
      </c>
      <c r="AY276" s="26">
        <f t="shared" si="216"/>
        <v>-3.0069252501686516E-3</v>
      </c>
      <c r="AZ276" s="28">
        <f t="shared" si="217"/>
        <v>-1.6472299356091132E-17</v>
      </c>
      <c r="BA276" s="29">
        <f t="shared" si="218"/>
        <v>0</v>
      </c>
      <c r="BB276" s="5">
        <f t="shared" si="234"/>
        <v>-4.9125629271011446</v>
      </c>
      <c r="BC276" s="5">
        <f t="shared" si="235"/>
        <v>-123.36327355217736</v>
      </c>
      <c r="BD276" s="5">
        <f t="shared" si="219"/>
        <v>56.636726447822639</v>
      </c>
      <c r="BE276" s="41"/>
      <c r="BF276" s="40">
        <f t="shared" si="220"/>
        <v>-5</v>
      </c>
      <c r="BG276" s="40">
        <f t="shared" si="221"/>
        <v>-123</v>
      </c>
      <c r="BH276" s="40">
        <f t="shared" si="222"/>
        <v>57</v>
      </c>
      <c r="BL276" s="26">
        <f t="shared" si="228"/>
        <v>-7.5548571306227412E-4</v>
      </c>
      <c r="BM276" s="26">
        <f t="shared" si="229"/>
        <v>-0.75567892243139234</v>
      </c>
      <c r="BO276" s="238" t="str">
        <f t="shared" si="236"/>
        <v>52480.7460249785i</v>
      </c>
      <c r="BP276" s="238" t="str">
        <f t="shared" si="237"/>
        <v>0.948507248573087-0.221124262739922i</v>
      </c>
      <c r="BQ276" s="238">
        <f t="shared" si="238"/>
        <v>-0.22934304844001632</v>
      </c>
      <c r="BR276" s="238">
        <f t="shared" si="239"/>
        <v>-13.122902611614258</v>
      </c>
    </row>
    <row r="277" spans="22:70" x14ac:dyDescent="0.35">
      <c r="V277" s="24">
        <v>3.7300000000000102</v>
      </c>
      <c r="W277" s="32">
        <f t="shared" si="197"/>
        <v>53703.179637026609</v>
      </c>
      <c r="X277" s="25">
        <f t="shared" si="230"/>
        <v>26.994438391274116</v>
      </c>
      <c r="Y277" s="26">
        <f t="shared" si="198"/>
        <v>-22.242219454757883</v>
      </c>
      <c r="Z277" s="26">
        <f t="shared" si="199"/>
        <v>-85.569583706218424</v>
      </c>
      <c r="AA277" s="26">
        <f t="shared" si="200"/>
        <v>0.180082277231044</v>
      </c>
      <c r="AB277" s="26">
        <f t="shared" si="201"/>
        <v>-11.626908424494484</v>
      </c>
      <c r="AC277" s="26">
        <f t="shared" si="202"/>
        <v>1.6020683763798201E-4</v>
      </c>
      <c r="AD277" s="26">
        <f t="shared" si="203"/>
        <v>0.3479923249829121</v>
      </c>
      <c r="AE277" s="26">
        <f t="shared" si="204"/>
        <v>4.9324614205849144</v>
      </c>
      <c r="AF277" s="26">
        <f t="shared" si="205"/>
        <v>-96.84849980573</v>
      </c>
      <c r="AG277" s="26">
        <f t="shared" si="223"/>
        <v>64.334182199278899</v>
      </c>
      <c r="AH277" s="26">
        <f t="shared" si="206"/>
        <v>-104.58631868916412</v>
      </c>
      <c r="AI277" s="26">
        <f t="shared" si="207"/>
        <v>-89.999662085601074</v>
      </c>
      <c r="AJ277" s="26">
        <f t="shared" si="208"/>
        <v>30.567410078493257</v>
      </c>
      <c r="AK277" s="26">
        <f t="shared" si="209"/>
        <v>88.302477004220904</v>
      </c>
      <c r="AL277" s="27">
        <f t="shared" si="210"/>
        <v>-0.12189199977692938</v>
      </c>
      <c r="AM277" s="26">
        <f t="shared" si="211"/>
        <v>-9.5763903299417752</v>
      </c>
      <c r="AN277" s="26">
        <f t="shared" si="224"/>
        <v>-4.9477462884253472E-3</v>
      </c>
      <c r="AO277" s="26">
        <f t="shared" si="225"/>
        <v>-1.9337171795064929</v>
      </c>
      <c r="AP277" s="26">
        <f t="shared" si="231"/>
        <v>-9.8115661574573156</v>
      </c>
      <c r="AQ277" s="26">
        <f t="shared" si="232"/>
        <v>-13.207292590828438</v>
      </c>
      <c r="AR277" s="25">
        <f t="shared" si="226"/>
        <v>18.562359853877492</v>
      </c>
      <c r="AS277" s="25">
        <f t="shared" si="227"/>
        <v>-26.547178687726607</v>
      </c>
      <c r="AT277" s="56">
        <f t="shared" si="233"/>
        <v>-4.8791047368724012</v>
      </c>
      <c r="AU277" s="57">
        <f t="shared" si="212"/>
        <v>-110.05579239655845</v>
      </c>
      <c r="AV277" s="26">
        <f t="shared" si="213"/>
        <v>1.2525188505500875E-8</v>
      </c>
      <c r="AW277" s="26">
        <f t="shared" si="214"/>
        <v>3.0769655366765071E-3</v>
      </c>
      <c r="AX277" s="27">
        <f t="shared" si="215"/>
        <v>-1.2525188523562392E-8</v>
      </c>
      <c r="AY277" s="26">
        <f t="shared" si="216"/>
        <v>-3.0769655366765071E-3</v>
      </c>
      <c r="AZ277" s="28">
        <f t="shared" si="217"/>
        <v>-1.8061516799236186E-17</v>
      </c>
      <c r="BA277" s="29">
        <f t="shared" si="218"/>
        <v>0</v>
      </c>
      <c r="BB277" s="5">
        <f t="shared" si="234"/>
        <v>-5.1197543042823961</v>
      </c>
      <c r="BC277" s="5">
        <f t="shared" si="235"/>
        <v>-124.24674574043335</v>
      </c>
      <c r="BD277" s="5">
        <f t="shared" si="219"/>
        <v>55.753254259566646</v>
      </c>
      <c r="BE277" s="31"/>
      <c r="BF277" s="40">
        <f t="shared" si="220"/>
        <v>-5</v>
      </c>
      <c r="BG277" s="40">
        <f t="shared" si="221"/>
        <v>-124</v>
      </c>
      <c r="BH277" s="40">
        <f t="shared" si="222"/>
        <v>56</v>
      </c>
      <c r="BL277" s="26">
        <f t="shared" si="228"/>
        <v>-7.910874151813485E-4</v>
      </c>
      <c r="BM277" s="26">
        <f t="shared" si="229"/>
        <v>-0.77327883267640429</v>
      </c>
      <c r="BO277" s="238" t="str">
        <f t="shared" si="236"/>
        <v>53703.1796370266i</v>
      </c>
      <c r="BP277" s="238" t="str">
        <f t="shared" si="237"/>
        <v>0.946210865493607-0.225727699119147i</v>
      </c>
      <c r="BQ277" s="238">
        <f t="shared" si="238"/>
        <v>-0.23985847999481336</v>
      </c>
      <c r="BR277" s="238">
        <f t="shared" si="239"/>
        <v>-13.417674511198493</v>
      </c>
    </row>
    <row r="278" spans="22:70" x14ac:dyDescent="0.35">
      <c r="V278" s="24">
        <v>3.74000000000001</v>
      </c>
      <c r="W278" s="32">
        <f t="shared" si="197"/>
        <v>54954.087385763814</v>
      </c>
      <c r="X278" s="25">
        <f t="shared" si="230"/>
        <v>26.994438391274116</v>
      </c>
      <c r="Y278" s="26">
        <f t="shared" si="198"/>
        <v>-22.441052901012675</v>
      </c>
      <c r="Z278" s="26">
        <f t="shared" si="199"/>
        <v>-85.670044320121704</v>
      </c>
      <c r="AA278" s="26">
        <f t="shared" si="200"/>
        <v>0.1883877946034222</v>
      </c>
      <c r="AB278" s="26">
        <f t="shared" si="201"/>
        <v>-11.890109029770677</v>
      </c>
      <c r="AC278" s="26">
        <f t="shared" si="202"/>
        <v>1.677570074591907E-4</v>
      </c>
      <c r="AD278" s="26">
        <f t="shared" si="203"/>
        <v>0.35609790116375462</v>
      </c>
      <c r="AE278" s="26">
        <f t="shared" si="204"/>
        <v>4.7419410418723213</v>
      </c>
      <c r="AF278" s="26">
        <f t="shared" si="205"/>
        <v>-97.204055448728624</v>
      </c>
      <c r="AG278" s="26">
        <f t="shared" si="223"/>
        <v>64.334182199278899</v>
      </c>
      <c r="AH278" s="26">
        <f t="shared" si="206"/>
        <v>-104.7863186891573</v>
      </c>
      <c r="AI278" s="26">
        <f t="shared" si="207"/>
        <v>-89.99966977747188</v>
      </c>
      <c r="AJ278" s="26">
        <f t="shared" si="208"/>
        <v>30.76723855013142</v>
      </c>
      <c r="AK278" s="26">
        <f t="shared" si="209"/>
        <v>88.34109550278518</v>
      </c>
      <c r="AL278" s="27">
        <f t="shared" si="210"/>
        <v>-0.12755303470332288</v>
      </c>
      <c r="AM278" s="26">
        <f t="shared" si="211"/>
        <v>-9.7951798882845047</v>
      </c>
      <c r="AN278" s="26">
        <f t="shared" si="224"/>
        <v>-5.1807873585247369E-3</v>
      </c>
      <c r="AO278" s="26">
        <f t="shared" si="225"/>
        <v>-1.9787238404537342</v>
      </c>
      <c r="AP278" s="26">
        <f t="shared" si="231"/>
        <v>-9.8176317618088262</v>
      </c>
      <c r="AQ278" s="26">
        <f t="shared" si="232"/>
        <v>-13.432478003424938</v>
      </c>
      <c r="AR278" s="25">
        <f t="shared" si="226"/>
        <v>18.562359853877492</v>
      </c>
      <c r="AS278" s="25">
        <f t="shared" si="227"/>
        <v>-26.547178687726607</v>
      </c>
      <c r="AT278" s="56">
        <f t="shared" si="233"/>
        <v>-5.0756907199365049</v>
      </c>
      <c r="AU278" s="57">
        <f t="shared" si="212"/>
        <v>-110.63653345215356</v>
      </c>
      <c r="AV278" s="26">
        <f t="shared" si="213"/>
        <v>1.3115482276730869E-8</v>
      </c>
      <c r="AW278" s="26">
        <f t="shared" si="214"/>
        <v>3.1486372710278045E-3</v>
      </c>
      <c r="AX278" s="27">
        <f t="shared" si="215"/>
        <v>-1.3115482296534926E-8</v>
      </c>
      <c r="AY278" s="26">
        <f t="shared" si="216"/>
        <v>-3.1486372710278045E-3</v>
      </c>
      <c r="AZ278" s="28">
        <f t="shared" si="217"/>
        <v>-1.9804057132001619E-17</v>
      </c>
      <c r="BA278" s="29">
        <f t="shared" si="218"/>
        <v>0</v>
      </c>
      <c r="BB278" s="5">
        <f t="shared" si="234"/>
        <v>-5.3273613543627194</v>
      </c>
      <c r="BC278" s="5">
        <f t="shared" si="235"/>
        <v>-125.14638973332865</v>
      </c>
      <c r="BD278" s="5">
        <f t="shared" si="219"/>
        <v>54.853610266671353</v>
      </c>
      <c r="BE278" s="31"/>
      <c r="BF278" s="40">
        <f t="shared" si="220"/>
        <v>-5</v>
      </c>
      <c r="BG278" s="40">
        <f t="shared" si="221"/>
        <v>-125</v>
      </c>
      <c r="BH278" s="40">
        <f t="shared" si="222"/>
        <v>55</v>
      </c>
      <c r="BL278" s="26">
        <f t="shared" si="228"/>
        <v>-8.2836666103031846E-4</v>
      </c>
      <c r="BM278" s="26">
        <f t="shared" si="229"/>
        <v>-0.79128854639297208</v>
      </c>
      <c r="BO278" s="238" t="str">
        <f t="shared" si="236"/>
        <v>54954.0873857638i</v>
      </c>
      <c r="BP278" s="238" t="str">
        <f t="shared" si="237"/>
        <v>0.943818131504677-0.230402122728061i</v>
      </c>
      <c r="BQ278" s="238">
        <f t="shared" si="238"/>
        <v>-0.2508422677651837</v>
      </c>
      <c r="BR278" s="238">
        <f t="shared" si="239"/>
        <v>-13.718567734782118</v>
      </c>
    </row>
    <row r="279" spans="22:70" x14ac:dyDescent="0.35">
      <c r="V279" s="24">
        <v>3.7500000000000102</v>
      </c>
      <c r="W279" s="30">
        <f t="shared" si="197"/>
        <v>56234.132519036291</v>
      </c>
      <c r="X279" s="25">
        <f t="shared" si="230"/>
        <v>26.994438391274116</v>
      </c>
      <c r="Y279" s="26">
        <f t="shared" si="198"/>
        <v>-22.639938558248843</v>
      </c>
      <c r="Z279" s="26">
        <f t="shared" si="199"/>
        <v>-85.768243952662559</v>
      </c>
      <c r="AA279" s="26">
        <f t="shared" si="200"/>
        <v>0.19706774835759472</v>
      </c>
      <c r="AB279" s="26">
        <f t="shared" si="201"/>
        <v>-12.158914235982293</v>
      </c>
      <c r="AC279" s="26">
        <f t="shared" si="202"/>
        <v>1.7566299175420603E-4</v>
      </c>
      <c r="AD279" s="26">
        <f t="shared" si="203"/>
        <v>0.36439226570984656</v>
      </c>
      <c r="AE279" s="26">
        <f t="shared" si="204"/>
        <v>4.551743244374622</v>
      </c>
      <c r="AF279" s="26">
        <f t="shared" si="205"/>
        <v>-97.562765922935</v>
      </c>
      <c r="AG279" s="26">
        <f t="shared" si="223"/>
        <v>64.334182199278899</v>
      </c>
      <c r="AH279" s="26">
        <f t="shared" si="206"/>
        <v>-104.98631868915082</v>
      </c>
      <c r="AI279" s="26">
        <f t="shared" si="207"/>
        <v>-89.999677294254326</v>
      </c>
      <c r="AJ279" s="26">
        <f t="shared" si="208"/>
        <v>30.967074735493174</v>
      </c>
      <c r="AK279" s="26">
        <f t="shared" si="209"/>
        <v>88.378836393935458</v>
      </c>
      <c r="AL279" s="27">
        <f t="shared" si="210"/>
        <v>-0.13347296758768518</v>
      </c>
      <c r="AM279" s="26">
        <f t="shared" si="211"/>
        <v>-10.018767424327793</v>
      </c>
      <c r="AN279" s="26">
        <f t="shared" si="224"/>
        <v>-5.4247979138281176E-3</v>
      </c>
      <c r="AO279" s="26">
        <f t="shared" si="225"/>
        <v>-2.0247763120388229</v>
      </c>
      <c r="AP279" s="26">
        <f t="shared" si="231"/>
        <v>-9.8239595198802618</v>
      </c>
      <c r="AQ279" s="26">
        <f t="shared" si="232"/>
        <v>-13.664384636685483</v>
      </c>
      <c r="AR279" s="25">
        <f t="shared" si="226"/>
        <v>18.562359853877492</v>
      </c>
      <c r="AS279" s="25">
        <f t="shared" si="227"/>
        <v>-26.547178687726607</v>
      </c>
      <c r="AT279" s="56">
        <f t="shared" si="233"/>
        <v>-5.2722162755056399</v>
      </c>
      <c r="AU279" s="57">
        <f t="shared" si="212"/>
        <v>-111.22715055962048</v>
      </c>
      <c r="AV279" s="26">
        <f t="shared" si="213"/>
        <v>1.3733596895286863E-8</v>
      </c>
      <c r="AW279" s="26">
        <f t="shared" si="214"/>
        <v>3.2219784545238924E-3</v>
      </c>
      <c r="AX279" s="27">
        <f t="shared" si="215"/>
        <v>-1.3733596917001584E-8</v>
      </c>
      <c r="AY279" s="26">
        <f t="shared" si="216"/>
        <v>-3.2219784545238924E-3</v>
      </c>
      <c r="AZ279" s="28">
        <f t="shared" si="217"/>
        <v>-2.171472026990723E-17</v>
      </c>
      <c r="BA279" s="29">
        <f t="shared" si="218"/>
        <v>0</v>
      </c>
      <c r="BB279" s="5">
        <f t="shared" si="234"/>
        <v>-5.5353976871551307</v>
      </c>
      <c r="BC279" s="5">
        <f t="shared" si="235"/>
        <v>-126.0625437857102</v>
      </c>
      <c r="BD279" s="5">
        <f t="shared" si="219"/>
        <v>53.937456214289796</v>
      </c>
      <c r="BE279" s="41"/>
      <c r="BF279" s="40">
        <f t="shared" si="220"/>
        <v>-6</v>
      </c>
      <c r="BG279" s="40">
        <f t="shared" si="221"/>
        <v>-126</v>
      </c>
      <c r="BH279" s="40">
        <f t="shared" si="222"/>
        <v>54</v>
      </c>
      <c r="BL279" s="26">
        <f t="shared" si="228"/>
        <v>-8.674024806320773E-4</v>
      </c>
      <c r="BM279" s="26">
        <f t="shared" si="229"/>
        <v>-0.80971759832627321</v>
      </c>
      <c r="BO279" s="238" t="str">
        <f t="shared" si="236"/>
        <v>56234.1325190362i</v>
      </c>
      <c r="BP279" s="238" t="str">
        <f t="shared" si="237"/>
        <v>0.941325552867311-0.23514692389903i</v>
      </c>
      <c r="BQ279" s="238">
        <f t="shared" si="238"/>
        <v>-0.2623140091688585</v>
      </c>
      <c r="BR279" s="238">
        <f t="shared" si="239"/>
        <v>-14.025675627763455</v>
      </c>
    </row>
    <row r="280" spans="22:70" x14ac:dyDescent="0.35">
      <c r="V280" s="24">
        <v>3.76000000000001</v>
      </c>
      <c r="W280" s="32">
        <f t="shared" si="197"/>
        <v>57543.9937337171</v>
      </c>
      <c r="X280" s="25">
        <f t="shared" si="230"/>
        <v>26.994438391274116</v>
      </c>
      <c r="Y280" s="26">
        <f t="shared" si="198"/>
        <v>-22.838874102192467</v>
      </c>
      <c r="Z280" s="26">
        <f t="shared" si="199"/>
        <v>-85.864232361620907</v>
      </c>
      <c r="AA280" s="26">
        <f t="shared" si="200"/>
        <v>0.20613822028142142</v>
      </c>
      <c r="AB280" s="26">
        <f t="shared" si="201"/>
        <v>-12.433419212913105</v>
      </c>
      <c r="AC280" s="26">
        <f t="shared" si="202"/>
        <v>1.8394155818558455E-4</v>
      </c>
      <c r="AD280" s="26">
        <f t="shared" si="203"/>
        <v>0.37287981501168649</v>
      </c>
      <c r="AE280" s="26">
        <f t="shared" si="204"/>
        <v>4.3618864509212569</v>
      </c>
      <c r="AF280" s="26">
        <f t="shared" si="205"/>
        <v>-97.924771759522329</v>
      </c>
      <c r="AG280" s="26">
        <f t="shared" si="223"/>
        <v>64.334182199278899</v>
      </c>
      <c r="AH280" s="26">
        <f t="shared" si="206"/>
        <v>-105.18631868914461</v>
      </c>
      <c r="AI280" s="26">
        <f t="shared" si="207"/>
        <v>-89.999684639933903</v>
      </c>
      <c r="AJ280" s="26">
        <f t="shared" si="208"/>
        <v>31.16691828795981</v>
      </c>
      <c r="AK280" s="26">
        <f t="shared" si="209"/>
        <v>88.415719557313878</v>
      </c>
      <c r="AL280" s="27">
        <f t="shared" si="210"/>
        <v>-0.13966326148520408</v>
      </c>
      <c r="AM280" s="26">
        <f t="shared" si="211"/>
        <v>-10.247244234799833</v>
      </c>
      <c r="AN280" s="26">
        <f t="shared" si="224"/>
        <v>-5.680293638892794E-3</v>
      </c>
      <c r="AO280" s="26">
        <f t="shared" si="225"/>
        <v>-2.0718987737412253</v>
      </c>
      <c r="AP280" s="26">
        <f t="shared" si="231"/>
        <v>-9.8305617570300008</v>
      </c>
      <c r="AQ280" s="26">
        <f t="shared" si="232"/>
        <v>-13.903108091161084</v>
      </c>
      <c r="AR280" s="25">
        <f t="shared" si="226"/>
        <v>18.562359853877492</v>
      </c>
      <c r="AS280" s="25">
        <f t="shared" si="227"/>
        <v>-26.547178687726607</v>
      </c>
      <c r="AT280" s="56">
        <f t="shared" si="233"/>
        <v>-5.4686753061087439</v>
      </c>
      <c r="AU280" s="57">
        <f t="shared" si="212"/>
        <v>-111.82787985068342</v>
      </c>
      <c r="AV280" s="26">
        <f t="shared" si="213"/>
        <v>1.4380841917860331E-8</v>
      </c>
      <c r="AW280" s="26">
        <f t="shared" si="214"/>
        <v>3.2970279736300842E-3</v>
      </c>
      <c r="AX280" s="27">
        <f t="shared" si="215"/>
        <v>-1.4380841941670051E-8</v>
      </c>
      <c r="AY280" s="26">
        <f t="shared" si="216"/>
        <v>-3.2970279736300842E-3</v>
      </c>
      <c r="AZ280" s="28">
        <f t="shared" si="217"/>
        <v>-2.3809720607320283E-17</v>
      </c>
      <c r="BA280" s="29">
        <f t="shared" si="218"/>
        <v>0</v>
      </c>
      <c r="BB280" s="5">
        <f t="shared" si="234"/>
        <v>-5.7438775911075703</v>
      </c>
      <c r="BC280" s="5">
        <f t="shared" si="235"/>
        <v>-126.99554624017739</v>
      </c>
      <c r="BD280" s="5">
        <f t="shared" si="219"/>
        <v>53.00445375982261</v>
      </c>
      <c r="BE280" s="31"/>
      <c r="BF280" s="40">
        <f t="shared" si="220"/>
        <v>-6</v>
      </c>
      <c r="BG280" s="40">
        <f t="shared" si="221"/>
        <v>-127</v>
      </c>
      <c r="BH280" s="40">
        <f t="shared" si="222"/>
        <v>53</v>
      </c>
      <c r="BL280" s="26">
        <f t="shared" si="228"/>
        <v>-9.082776256781204E-4</v>
      </c>
      <c r="BM280" s="26">
        <f t="shared" si="229"/>
        <v>-0.82857574454188021</v>
      </c>
      <c r="BO280" s="238" t="str">
        <f t="shared" si="236"/>
        <v>57543.9937337171i</v>
      </c>
      <c r="BP280" s="238" t="str">
        <f t="shared" si="237"/>
        <v>0.938729558789183-0.239961353013741i</v>
      </c>
      <c r="BQ280" s="238">
        <f t="shared" si="238"/>
        <v>-0.27429400737314835</v>
      </c>
      <c r="BR280" s="238">
        <f t="shared" si="239"/>
        <v>-14.339090644952087</v>
      </c>
    </row>
    <row r="281" spans="22:70" x14ac:dyDescent="0.35">
      <c r="V281" s="24">
        <v>3.7700000000000098</v>
      </c>
      <c r="W281" s="32">
        <f t="shared" si="197"/>
        <v>58884.365535560224</v>
      </c>
      <c r="X281" s="25">
        <f t="shared" si="230"/>
        <v>26.994438391274116</v>
      </c>
      <c r="Y281" s="26">
        <f t="shared" si="198"/>
        <v>-23.037857310943583</v>
      </c>
      <c r="Z281" s="26">
        <f t="shared" si="199"/>
        <v>-85.9580582848467</v>
      </c>
      <c r="AA281" s="26">
        <f t="shared" si="200"/>
        <v>0.21561590959498497</v>
      </c>
      <c r="AB281" s="26">
        <f t="shared" si="201"/>
        <v>-12.713719076039125</v>
      </c>
      <c r="AC281" s="26">
        <f t="shared" si="202"/>
        <v>1.9261026451760732E-4</v>
      </c>
      <c r="AD281" s="26">
        <f t="shared" si="203"/>
        <v>0.38156504778938521</v>
      </c>
      <c r="AE281" s="26">
        <f t="shared" si="204"/>
        <v>4.1723896001900354</v>
      </c>
      <c r="AF281" s="26">
        <f t="shared" si="205"/>
        <v>-98.290212313096447</v>
      </c>
      <c r="AG281" s="26">
        <f t="shared" si="223"/>
        <v>64.334182199278899</v>
      </c>
      <c r="AH281" s="26">
        <f t="shared" si="206"/>
        <v>-105.38631868913868</v>
      </c>
      <c r="AI281" s="26">
        <f t="shared" si="207"/>
        <v>-89.999691818405424</v>
      </c>
      <c r="AJ281" s="26">
        <f t="shared" si="208"/>
        <v>31.36676887646415</v>
      </c>
      <c r="AK281" s="26">
        <f t="shared" si="209"/>
        <v>88.451764426519219</v>
      </c>
      <c r="AL281" s="27">
        <f t="shared" si="210"/>
        <v>-0.14613585182814523</v>
      </c>
      <c r="AM281" s="26">
        <f t="shared" si="211"/>
        <v>-10.480702381692684</v>
      </c>
      <c r="AN281" s="26">
        <f t="shared" si="224"/>
        <v>-5.9478143973949954E-3</v>
      </c>
      <c r="AO281" s="26">
        <f t="shared" si="225"/>
        <v>-2.1201159553750206</v>
      </c>
      <c r="AP281" s="26">
        <f t="shared" si="231"/>
        <v>-9.8374512796211668</v>
      </c>
      <c r="AQ281" s="26">
        <f t="shared" si="232"/>
        <v>-14.148745728953909</v>
      </c>
      <c r="AR281" s="25">
        <f t="shared" si="226"/>
        <v>18.562359853877492</v>
      </c>
      <c r="AS281" s="25">
        <f t="shared" si="227"/>
        <v>-26.547178687726607</v>
      </c>
      <c r="AT281" s="56">
        <f t="shared" si="233"/>
        <v>-5.6650616794311315</v>
      </c>
      <c r="AU281" s="57">
        <f t="shared" si="212"/>
        <v>-112.43895804205036</v>
      </c>
      <c r="AV281" s="26">
        <f t="shared" si="213"/>
        <v>1.5058590546754752E-8</v>
      </c>
      <c r="AW281" s="26">
        <f t="shared" si="214"/>
        <v>3.37382562059377E-3</v>
      </c>
      <c r="AX281" s="27">
        <f t="shared" si="215"/>
        <v>-1.5058590572861595E-8</v>
      </c>
      <c r="AY281" s="26">
        <f t="shared" si="216"/>
        <v>-3.37382562059377E-3</v>
      </c>
      <c r="AZ281" s="28">
        <f t="shared" si="217"/>
        <v>-2.6106842527410669E-17</v>
      </c>
      <c r="BA281" s="29">
        <f t="shared" si="218"/>
        <v>0</v>
      </c>
      <c r="BB281" s="5">
        <f t="shared" si="234"/>
        <v>-5.9528160445695706</v>
      </c>
      <c r="BC281" s="5">
        <f t="shared" si="235"/>
        <v>-127.94573517023811</v>
      </c>
      <c r="BD281" s="5">
        <f t="shared" si="219"/>
        <v>52.054264829761891</v>
      </c>
      <c r="BE281" s="31"/>
      <c r="BF281" s="40">
        <f t="shared" si="220"/>
        <v>-6</v>
      </c>
      <c r="BG281" s="40">
        <f t="shared" si="221"/>
        <v>-128</v>
      </c>
      <c r="BH281" s="40">
        <f t="shared" si="222"/>
        <v>52</v>
      </c>
      <c r="BL281" s="26">
        <f t="shared" si="228"/>
        <v>-9.5107874463049784E-4</v>
      </c>
      <c r="BM281" s="26">
        <f t="shared" si="229"/>
        <v>-0.84787296752577779</v>
      </c>
      <c r="BO281" s="238" t="str">
        <f t="shared" si="236"/>
        <v>58884.3655355602i</v>
      </c>
      <c r="BP281" s="238" t="str">
        <f t="shared" si="237"/>
        <v>0.936026504473022-0.244844512020024i</v>
      </c>
      <c r="BQ281" s="238">
        <f t="shared" si="238"/>
        <v>-0.28680328639380909</v>
      </c>
      <c r="BR281" s="238">
        <f t="shared" si="239"/>
        <v>-14.658904160661979</v>
      </c>
    </row>
    <row r="282" spans="22:70" x14ac:dyDescent="0.35">
      <c r="V282" s="24">
        <v>3.78000000000001</v>
      </c>
      <c r="W282" s="30">
        <f t="shared" si="197"/>
        <v>60255.958607437242</v>
      </c>
      <c r="X282" s="25">
        <f t="shared" si="230"/>
        <v>26.994438391274116</v>
      </c>
      <c r="Y282" s="26">
        <f t="shared" si="198"/>
        <v>-23.236886060563155</v>
      </c>
      <c r="Z282" s="26">
        <f t="shared" si="199"/>
        <v>-86.049769456098431</v>
      </c>
      <c r="AA282" s="26">
        <f t="shared" si="200"/>
        <v>0.225518149950618</v>
      </c>
      <c r="AB282" s="26">
        <f t="shared" si="201"/>
        <v>-12.999908751904286</v>
      </c>
      <c r="AC282" s="26">
        <f t="shared" si="202"/>
        <v>2.0168749584818774E-4</v>
      </c>
      <c r="AD282" s="26">
        <f t="shared" si="203"/>
        <v>0.39045256747083507</v>
      </c>
      <c r="AE282" s="26">
        <f t="shared" si="204"/>
        <v>3.9832721681574275</v>
      </c>
      <c r="AF282" s="26">
        <f t="shared" si="205"/>
        <v>-98.659225640531886</v>
      </c>
      <c r="AG282" s="26">
        <f t="shared" si="223"/>
        <v>64.334182199278899</v>
      </c>
      <c r="AH282" s="26">
        <f t="shared" si="206"/>
        <v>-105.58631868913304</v>
      </c>
      <c r="AI282" s="26">
        <f t="shared" si="207"/>
        <v>-89.999698833474952</v>
      </c>
      <c r="AJ282" s="26">
        <f t="shared" si="208"/>
        <v>31.566626184794973</v>
      </c>
      <c r="AK282" s="26">
        <f t="shared" si="209"/>
        <v>88.486989998829429</v>
      </c>
      <c r="AL282" s="27">
        <f t="shared" si="210"/>
        <v>-0.15290316262026929</v>
      </c>
      <c r="AM282" s="26">
        <f t="shared" si="211"/>
        <v>-10.719234624506104</v>
      </c>
      <c r="AN282" s="26">
        <f t="shared" si="224"/>
        <v>-6.2279253597023274E-3</v>
      </c>
      <c r="AO282" s="26">
        <f t="shared" si="225"/>
        <v>-2.1694531489913684</v>
      </c>
      <c r="AP282" s="26">
        <f t="shared" si="231"/>
        <v>-9.8446413930391365</v>
      </c>
      <c r="AQ282" s="26">
        <f t="shared" si="232"/>
        <v>-14.401396608142996</v>
      </c>
      <c r="AR282" s="25">
        <f t="shared" si="226"/>
        <v>18.562359853877492</v>
      </c>
      <c r="AS282" s="25">
        <f t="shared" si="227"/>
        <v>-26.547178687726607</v>
      </c>
      <c r="AT282" s="56">
        <f t="shared" si="233"/>
        <v>-5.8613692248817095</v>
      </c>
      <c r="AU282" s="57">
        <f t="shared" si="212"/>
        <v>-113.06062224867489</v>
      </c>
      <c r="AV282" s="26">
        <f t="shared" si="213"/>
        <v>1.5768279629885542E-8</v>
      </c>
      <c r="AW282" s="26">
        <f t="shared" si="214"/>
        <v>3.452412114542822E-3</v>
      </c>
      <c r="AX282" s="27">
        <f t="shared" si="215"/>
        <v>-1.5768279658511123E-8</v>
      </c>
      <c r="AY282" s="26">
        <f t="shared" si="216"/>
        <v>-3.452412114542822E-3</v>
      </c>
      <c r="AZ282" s="28">
        <f t="shared" si="217"/>
        <v>-2.8625581022855037E-17</v>
      </c>
      <c r="BA282" s="29">
        <f t="shared" si="218"/>
        <v>0</v>
      </c>
      <c r="BB282" s="5">
        <f t="shared" si="234"/>
        <v>-6.1622287269769815</v>
      </c>
      <c r="BC282" s="5">
        <f t="shared" si="235"/>
        <v>-128.91344799756109</v>
      </c>
      <c r="BD282" s="5">
        <f t="shared" si="219"/>
        <v>51.086552002438907</v>
      </c>
      <c r="BE282" s="41"/>
      <c r="BF282" s="40">
        <f t="shared" si="220"/>
        <v>-6</v>
      </c>
      <c r="BG282" s="40">
        <f t="shared" si="221"/>
        <v>-129</v>
      </c>
      <c r="BH282" s="40">
        <f t="shared" si="222"/>
        <v>51</v>
      </c>
      <c r="BL282" s="26">
        <f t="shared" si="228"/>
        <v>-9.9589656607205514E-4</v>
      </c>
      <c r="BM282" s="26">
        <f t="shared" si="229"/>
        <v>-0.86761948139924017</v>
      </c>
      <c r="BO282" s="238" t="str">
        <f t="shared" si="236"/>
        <v>60255.9586074372i</v>
      </c>
      <c r="BP282" s="238" t="str">
        <f t="shared" si="237"/>
        <v>0.933212674730131-0.249795345739684i</v>
      </c>
      <c r="BQ282" s="238">
        <f t="shared" si="238"/>
        <v>-0.29986360552920072</v>
      </c>
      <c r="BR282" s="238">
        <f t="shared" si="239"/>
        <v>-14.985206267486966</v>
      </c>
    </row>
    <row r="283" spans="22:70" x14ac:dyDescent="0.35">
      <c r="V283" s="24">
        <v>3.7900000000000098</v>
      </c>
      <c r="W283" s="32">
        <f t="shared" si="197"/>
        <v>61659.500186149708</v>
      </c>
      <c r="X283" s="25">
        <f t="shared" si="230"/>
        <v>26.994438391274116</v>
      </c>
      <c r="Y283" s="26">
        <f t="shared" si="198"/>
        <v>-23.435958320841564</v>
      </c>
      <c r="Z283" s="26">
        <f t="shared" si="199"/>
        <v>-86.139412620998044</v>
      </c>
      <c r="AA283" s="26">
        <f t="shared" si="200"/>
        <v>0.2358629262632915</v>
      </c>
      <c r="AB283" s="26">
        <f t="shared" si="201"/>
        <v>-13.292082833955849</v>
      </c>
      <c r="AC283" s="26">
        <f t="shared" si="202"/>
        <v>2.1119250357730737E-4</v>
      </c>
      <c r="AD283" s="26">
        <f t="shared" si="203"/>
        <v>0.39954708462487687</v>
      </c>
      <c r="AE283" s="26">
        <f t="shared" si="204"/>
        <v>3.7945541891994203</v>
      </c>
      <c r="AF283" s="26">
        <f t="shared" si="205"/>
        <v>-99.031948370329019</v>
      </c>
      <c r="AG283" s="26">
        <f t="shared" si="223"/>
        <v>64.334182199278899</v>
      </c>
      <c r="AH283" s="26">
        <f t="shared" si="206"/>
        <v>-105.78631868912764</v>
      </c>
      <c r="AI283" s="26">
        <f t="shared" si="207"/>
        <v>-89.999705688862022</v>
      </c>
      <c r="AJ283" s="26">
        <f t="shared" si="208"/>
        <v>31.766489910932158</v>
      </c>
      <c r="AK283" s="26">
        <f t="shared" si="209"/>
        <v>88.521414844731197</v>
      </c>
      <c r="AL283" s="27">
        <f t="shared" si="210"/>
        <v>-0.15997812287570551</v>
      </c>
      <c r="AM283" s="26">
        <f t="shared" si="211"/>
        <v>-10.962934346115272</v>
      </c>
      <c r="AN283" s="26">
        <f t="shared" si="224"/>
        <v>-6.5212181824248223E-3</v>
      </c>
      <c r="AO283" s="26">
        <f t="shared" si="225"/>
        <v>-2.2199362209931621</v>
      </c>
      <c r="AP283" s="26">
        <f t="shared" si="231"/>
        <v>-9.8521459199747117</v>
      </c>
      <c r="AQ283" s="26">
        <f t="shared" si="232"/>
        <v>-14.661161411239259</v>
      </c>
      <c r="AR283" s="25">
        <f t="shared" si="226"/>
        <v>18.562359853877492</v>
      </c>
      <c r="AS283" s="25">
        <f t="shared" si="227"/>
        <v>-26.547178687726607</v>
      </c>
      <c r="AT283" s="56">
        <f t="shared" si="233"/>
        <v>-6.0575917307752913</v>
      </c>
      <c r="AU283" s="57">
        <f t="shared" si="212"/>
        <v>-113.69310978156828</v>
      </c>
      <c r="AV283" s="26">
        <f t="shared" si="213"/>
        <v>1.6511415446744762E-8</v>
      </c>
      <c r="AW283" s="26">
        <f t="shared" si="214"/>
        <v>3.5328291230753445E-3</v>
      </c>
      <c r="AX283" s="27">
        <f t="shared" si="215"/>
        <v>-1.6511415478132087E-8</v>
      </c>
      <c r="AY283" s="26">
        <f t="shared" si="216"/>
        <v>-3.5328291230753445E-3</v>
      </c>
      <c r="AZ283" s="28">
        <f t="shared" si="217"/>
        <v>-3.1387325329932782E-17</v>
      </c>
      <c r="BA283" s="29">
        <f t="shared" si="218"/>
        <v>0</v>
      </c>
      <c r="BB283" s="5">
        <f t="shared" si="234"/>
        <v>-6.37213202987847</v>
      </c>
      <c r="BC283" s="5">
        <f t="shared" si="235"/>
        <v>-129.899021082318</v>
      </c>
      <c r="BD283" s="5">
        <f t="shared" si="219"/>
        <v>50.100978917681999</v>
      </c>
      <c r="BE283" s="31"/>
      <c r="BF283" s="40">
        <f t="shared" si="220"/>
        <v>-6</v>
      </c>
      <c r="BG283" s="40">
        <f t="shared" si="221"/>
        <v>-130</v>
      </c>
      <c r="BH283" s="40">
        <f t="shared" si="222"/>
        <v>50</v>
      </c>
      <c r="BL283" s="26">
        <f t="shared" si="228"/>
        <v>-1.0428260906546647E-3</v>
      </c>
      <c r="BM283" s="26">
        <f t="shared" si="229"/>
        <v>-0.88782573725093195</v>
      </c>
      <c r="BO283" s="238" t="str">
        <f t="shared" si="236"/>
        <v>61659.5001861497i</v>
      </c>
      <c r="BP283" s="238" t="str">
        <f t="shared" si="237"/>
        <v>0.930284288200274-0.254812632991483i</v>
      </c>
      <c r="BQ283" s="238">
        <f t="shared" si="238"/>
        <v>-0.31349747301252451</v>
      </c>
      <c r="BR283" s="238">
        <f t="shared" si="239"/>
        <v>-15.318085563498782</v>
      </c>
    </row>
    <row r="284" spans="22:70" x14ac:dyDescent="0.35">
      <c r="V284" s="24">
        <v>3.80000000000001</v>
      </c>
      <c r="W284" s="32">
        <f t="shared" si="197"/>
        <v>63095.734448020849</v>
      </c>
      <c r="X284" s="25">
        <f t="shared" si="230"/>
        <v>26.994438391274116</v>
      </c>
      <c r="Y284" s="26">
        <f t="shared" si="198"/>
        <v>-23.635072151242493</v>
      </c>
      <c r="Z284" s="26">
        <f t="shared" si="199"/>
        <v>-86.227033553069603</v>
      </c>
      <c r="AA284" s="26">
        <f t="shared" si="200"/>
        <v>0.2466688912953322</v>
      </c>
      <c r="AB284" s="26">
        <f t="shared" si="201"/>
        <v>-13.590335428477236</v>
      </c>
      <c r="AC284" s="26">
        <f t="shared" si="202"/>
        <v>2.2114544622179653E-4</v>
      </c>
      <c r="AD284" s="26">
        <f t="shared" si="203"/>
        <v>0.40885341945074438</v>
      </c>
      <c r="AE284" s="26">
        <f t="shared" si="204"/>
        <v>3.6062562767731769</v>
      </c>
      <c r="AF284" s="26">
        <f t="shared" si="205"/>
        <v>-99.408515562096085</v>
      </c>
      <c r="AG284" s="26">
        <f t="shared" si="223"/>
        <v>64.334182199278899</v>
      </c>
      <c r="AH284" s="26">
        <f t="shared" si="206"/>
        <v>-105.98631868912248</v>
      </c>
      <c r="AI284" s="26">
        <f t="shared" si="207"/>
        <v>-89.999712388201431</v>
      </c>
      <c r="AJ284" s="26">
        <f t="shared" si="208"/>
        <v>31.966359766411692</v>
      </c>
      <c r="AK284" s="26">
        <f t="shared" si="209"/>
        <v>88.555057117259565</v>
      </c>
      <c r="AL284" s="27">
        <f t="shared" si="210"/>
        <v>-0.16737418327283968</v>
      </c>
      <c r="AM284" s="26">
        <f t="shared" si="211"/>
        <v>-11.211895471914305</v>
      </c>
      <c r="AN284" s="26">
        <f t="shared" si="224"/>
        <v>-6.8283122423128048E-3</v>
      </c>
      <c r="AO284" s="26">
        <f t="shared" si="225"/>
        <v>-2.2715916244623728</v>
      </c>
      <c r="AP284" s="26">
        <f t="shared" si="231"/>
        <v>-9.8599792189470445</v>
      </c>
      <c r="AQ284" s="26">
        <f t="shared" si="232"/>
        <v>-14.928142367318543</v>
      </c>
      <c r="AR284" s="25">
        <f t="shared" si="226"/>
        <v>18.562359853877492</v>
      </c>
      <c r="AS284" s="25">
        <f t="shared" si="227"/>
        <v>-26.547178687726607</v>
      </c>
      <c r="AT284" s="56">
        <f t="shared" si="233"/>
        <v>-6.2537229421738676</v>
      </c>
      <c r="AU284" s="57">
        <f t="shared" si="212"/>
        <v>-114.33665792941463</v>
      </c>
      <c r="AV284" s="26">
        <f t="shared" si="213"/>
        <v>1.7289573708401044E-8</v>
      </c>
      <c r="AW284" s="26">
        <f t="shared" si="214"/>
        <v>3.6151192843524461E-3</v>
      </c>
      <c r="AX284" s="27">
        <f t="shared" si="215"/>
        <v>-1.7289573742816559E-8</v>
      </c>
      <c r="AY284" s="26">
        <f t="shared" si="216"/>
        <v>-3.6151192843524461E-3</v>
      </c>
      <c r="AZ284" s="28">
        <f t="shared" si="217"/>
        <v>-3.4415514438481209E-17</v>
      </c>
      <c r="BA284" s="29">
        <f t="shared" si="218"/>
        <v>0</v>
      </c>
      <c r="BB284" s="5">
        <f t="shared" si="234"/>
        <v>-6.5825430677229075</v>
      </c>
      <c r="BC284" s="5">
        <f t="shared" si="235"/>
        <v>-130.90278928564504</v>
      </c>
      <c r="BD284" s="5">
        <f t="shared" si="219"/>
        <v>49.097210714354958</v>
      </c>
      <c r="BE284" s="31"/>
      <c r="BF284" s="40">
        <f t="shared" si="220"/>
        <v>-7</v>
      </c>
      <c r="BG284" s="40">
        <f t="shared" si="221"/>
        <v>-131</v>
      </c>
      <c r="BH284" s="40">
        <f t="shared" si="222"/>
        <v>49</v>
      </c>
      <c r="BL284" s="26">
        <f t="shared" si="228"/>
        <v>-1.091966792069649E-3</v>
      </c>
      <c r="BM284" s="26">
        <f t="shared" si="229"/>
        <v>-0.90850242858871477</v>
      </c>
      <c r="BO284" s="238" t="str">
        <f t="shared" si="236"/>
        <v>63095.7344480208i</v>
      </c>
      <c r="BP284" s="238" t="str">
        <f t="shared" si="237"/>
        <v>0.927237502219812-0.259894977557698i</v>
      </c>
      <c r="BQ284" s="238">
        <f t="shared" si="238"/>
        <v>-0.32772815875697087</v>
      </c>
      <c r="BR284" s="238">
        <f t="shared" si="239"/>
        <v>-15.657628927641682</v>
      </c>
    </row>
    <row r="285" spans="22:70" x14ac:dyDescent="0.35">
      <c r="V285" s="24">
        <v>3.8100000000000098</v>
      </c>
      <c r="W285" s="30">
        <f t="shared" si="197"/>
        <v>64565.422903467101</v>
      </c>
      <c r="X285" s="25">
        <f t="shared" si="230"/>
        <v>26.994438391274116</v>
      </c>
      <c r="Y285" s="26">
        <f t="shared" si="198"/>
        <v>-23.834225697015093</v>
      </c>
      <c r="Z285" s="26">
        <f t="shared" si="199"/>
        <v>-86.312677069831125</v>
      </c>
      <c r="AA285" s="26">
        <f t="shared" si="200"/>
        <v>0.25795538191235751</v>
      </c>
      <c r="AB285" s="26">
        <f t="shared" si="201"/>
        <v>-13.894759990264628</v>
      </c>
      <c r="AC285" s="26">
        <f t="shared" si="202"/>
        <v>2.3156743215733792E-4</v>
      </c>
      <c r="AD285" s="26">
        <f t="shared" si="203"/>
        <v>0.41837650432504031</v>
      </c>
      <c r="AE285" s="26">
        <f t="shared" si="204"/>
        <v>3.418399643603538</v>
      </c>
      <c r="AF285" s="26">
        <f t="shared" si="205"/>
        <v>-99.789060555770718</v>
      </c>
      <c r="AG285" s="26">
        <f t="shared" si="223"/>
        <v>64.334182199278899</v>
      </c>
      <c r="AH285" s="26">
        <f t="shared" si="206"/>
        <v>-106.18631868911756</v>
      </c>
      <c r="AI285" s="26">
        <f t="shared" si="207"/>
        <v>-89.999718935045252</v>
      </c>
      <c r="AJ285" s="26">
        <f t="shared" si="208"/>
        <v>32.16623547571875</v>
      </c>
      <c r="AK285" s="26">
        <f t="shared" si="209"/>
        <v>88.58793456114968</v>
      </c>
      <c r="AL285" s="27">
        <f t="shared" si="210"/>
        <v>-0.17510533298957909</v>
      </c>
      <c r="AM285" s="26">
        <f t="shared" si="211"/>
        <v>-11.466212381878057</v>
      </c>
      <c r="AN285" s="26">
        <f t="shared" si="224"/>
        <v>-7.149855926914632E-3</v>
      </c>
      <c r="AO285" s="26">
        <f t="shared" si="225"/>
        <v>-2.3244464116999835</v>
      </c>
      <c r="AP285" s="26">
        <f t="shared" si="231"/>
        <v>-9.868156203036401</v>
      </c>
      <c r="AQ285" s="26">
        <f t="shared" si="232"/>
        <v>-15.202443167473611</v>
      </c>
      <c r="AR285" s="25">
        <f t="shared" si="226"/>
        <v>18.562359853877492</v>
      </c>
      <c r="AS285" s="25">
        <f t="shared" si="227"/>
        <v>-26.547178687726607</v>
      </c>
      <c r="AT285" s="56">
        <f t="shared" si="233"/>
        <v>-6.4497565594328634</v>
      </c>
      <c r="AU285" s="57">
        <f t="shared" si="212"/>
        <v>-114.99150372324434</v>
      </c>
      <c r="AV285" s="26">
        <f t="shared" si="213"/>
        <v>1.8104407272119199E-8</v>
      </c>
      <c r="AW285" s="26">
        <f t="shared" si="214"/>
        <v>3.6993262297055139E-3</v>
      </c>
      <c r="AX285" s="27">
        <f t="shared" si="215"/>
        <v>-1.8104407309855063E-8</v>
      </c>
      <c r="AY285" s="26">
        <f t="shared" si="216"/>
        <v>-3.6993262297055139E-3</v>
      </c>
      <c r="AZ285" s="28">
        <f t="shared" si="217"/>
        <v>-3.7735863739383365E-17</v>
      </c>
      <c r="BA285" s="29">
        <f t="shared" si="218"/>
        <v>0</v>
      </c>
      <c r="BB285" s="5">
        <f t="shared" si="234"/>
        <v>-6.7934796883203692</v>
      </c>
      <c r="BC285" s="5">
        <f t="shared" si="235"/>
        <v>-131.92508550329825</v>
      </c>
      <c r="BD285" s="5">
        <f t="shared" si="219"/>
        <v>48.074914496701751</v>
      </c>
      <c r="BE285" s="41"/>
      <c r="BF285" s="40">
        <f t="shared" si="220"/>
        <v>-7</v>
      </c>
      <c r="BG285" s="40">
        <f t="shared" si="221"/>
        <v>-132</v>
      </c>
      <c r="BH285" s="40">
        <f t="shared" si="222"/>
        <v>48</v>
      </c>
      <c r="BL285" s="26">
        <f t="shared" si="228"/>
        <v>-1.1434228274426891E-3</v>
      </c>
      <c r="BM285" s="26">
        <f t="shared" si="229"/>
        <v>-0.92966049691357144</v>
      </c>
      <c r="BO285" s="238" t="str">
        <f t="shared" si="236"/>
        <v>64565.4229034671i</v>
      </c>
      <c r="BP285" s="238" t="str">
        <f t="shared" si="237"/>
        <v>0.924068418380317-0.265040799027349i</v>
      </c>
      <c r="BQ285" s="238">
        <f t="shared" si="238"/>
        <v>-0.34257970606006388</v>
      </c>
      <c r="BR285" s="238">
        <f t="shared" si="239"/>
        <v>-16.003921283140329</v>
      </c>
    </row>
    <row r="286" spans="22:70" x14ac:dyDescent="0.35">
      <c r="V286" s="24">
        <v>3.8200000000000101</v>
      </c>
      <c r="W286" s="32">
        <f t="shared" si="197"/>
        <v>66069.344800761188</v>
      </c>
      <c r="X286" s="25">
        <f t="shared" si="230"/>
        <v>26.994438391274116</v>
      </c>
      <c r="Y286" s="26">
        <f t="shared" si="198"/>
        <v>-24.033417185468355</v>
      </c>
      <c r="Z286" s="26">
        <f t="shared" si="199"/>
        <v>-86.396387048912132</v>
      </c>
      <c r="AA286" s="26">
        <f t="shared" si="200"/>
        <v>0.269742434919997</v>
      </c>
      <c r="AB286" s="26">
        <f t="shared" si="201"/>
        <v>-14.205449147708835</v>
      </c>
      <c r="AC286" s="26">
        <f t="shared" si="202"/>
        <v>2.4248056434927274E-4</v>
      </c>
      <c r="AD286" s="26">
        <f t="shared" si="203"/>
        <v>0.4281213864075698</v>
      </c>
      <c r="AE286" s="26">
        <f t="shared" si="204"/>
        <v>3.2310061212901067</v>
      </c>
      <c r="AF286" s="26">
        <f t="shared" si="205"/>
        <v>-100.1737148102134</v>
      </c>
      <c r="AG286" s="26">
        <f t="shared" si="223"/>
        <v>64.334182199278899</v>
      </c>
      <c r="AH286" s="26">
        <f t="shared" si="206"/>
        <v>-106.38631868911284</v>
      </c>
      <c r="AI286" s="26">
        <f t="shared" si="207"/>
        <v>-89.999725332864713</v>
      </c>
      <c r="AJ286" s="26">
        <f t="shared" si="208"/>
        <v>32.366116775707859</v>
      </c>
      <c r="AK286" s="26">
        <f t="shared" si="209"/>
        <v>88.62006452180367</v>
      </c>
      <c r="AL286" s="27">
        <f t="shared" si="210"/>
        <v>-0.18318611668192092</v>
      </c>
      <c r="AM286" s="26">
        <f t="shared" si="211"/>
        <v>-11.725979815179006</v>
      </c>
      <c r="AN286" s="26">
        <f t="shared" si="224"/>
        <v>-7.4865279845622119E-3</v>
      </c>
      <c r="AO286" s="26">
        <f t="shared" si="225"/>
        <v>-2.3785282469783331</v>
      </c>
      <c r="AP286" s="26">
        <f t="shared" si="231"/>
        <v>-9.8766923587925657</v>
      </c>
      <c r="AQ286" s="26">
        <f t="shared" si="232"/>
        <v>-15.484168873218383</v>
      </c>
      <c r="AR286" s="25">
        <f t="shared" si="226"/>
        <v>18.562359853877492</v>
      </c>
      <c r="AS286" s="25">
        <f t="shared" si="227"/>
        <v>-26.547178687726607</v>
      </c>
      <c r="AT286" s="56">
        <f t="shared" si="233"/>
        <v>-6.645686237502459</v>
      </c>
      <c r="AU286" s="57">
        <f t="shared" si="212"/>
        <v>-115.65788368343178</v>
      </c>
      <c r="AV286" s="26">
        <f t="shared" si="213"/>
        <v>1.8957640355395339E-8</v>
      </c>
      <c r="AW286" s="26">
        <f t="shared" si="214"/>
        <v>3.785494606770131E-3</v>
      </c>
      <c r="AX286" s="27">
        <f t="shared" si="215"/>
        <v>-1.8957640396771889E-8</v>
      </c>
      <c r="AY286" s="26">
        <f t="shared" si="216"/>
        <v>-3.785494606770131E-3</v>
      </c>
      <c r="AZ286" s="28">
        <f t="shared" si="217"/>
        <v>-4.1376550313025257E-17</v>
      </c>
      <c r="BA286" s="29">
        <f t="shared" si="218"/>
        <v>0</v>
      </c>
      <c r="BB286" s="5">
        <f t="shared" si="234"/>
        <v>-7.0049604828849734</v>
      </c>
      <c r="BC286" s="5">
        <f t="shared" si="235"/>
        <v>-132.96624016963045</v>
      </c>
      <c r="BD286" s="5">
        <f t="shared" si="219"/>
        <v>47.033759830369547</v>
      </c>
      <c r="BE286" s="31"/>
      <c r="BF286" s="40">
        <f t="shared" si="220"/>
        <v>-7</v>
      </c>
      <c r="BG286" s="40">
        <f t="shared" si="221"/>
        <v>-133</v>
      </c>
      <c r="BH286" s="40">
        <f t="shared" si="222"/>
        <v>47</v>
      </c>
      <c r="BL286" s="26">
        <f t="shared" si="228"/>
        <v>-1.1973032576242724E-3</v>
      </c>
      <c r="BM286" s="26">
        <f t="shared" si="229"/>
        <v>-0.95131113741817841</v>
      </c>
      <c r="BO286" s="238" t="str">
        <f t="shared" si="236"/>
        <v>66069.3448007612i</v>
      </c>
      <c r="BP286" s="238" t="str">
        <f t="shared" si="237"/>
        <v>0.92077308881994-0.270248323554094i</v>
      </c>
      <c r="BQ286" s="238">
        <f t="shared" si="238"/>
        <v>-0.35807694212488944</v>
      </c>
      <c r="BR286" s="238">
        <f t="shared" si="239"/>
        <v>-16.357045348780513</v>
      </c>
    </row>
    <row r="287" spans="22:70" x14ac:dyDescent="0.35">
      <c r="V287" s="24">
        <v>3.8300000000000098</v>
      </c>
      <c r="W287" s="32">
        <f t="shared" si="197"/>
        <v>67608.29753919979</v>
      </c>
      <c r="X287" s="25">
        <f t="shared" si="230"/>
        <v>26.994438391274116</v>
      </c>
      <c r="Y287" s="26">
        <f t="shared" si="198"/>
        <v>-24.232644922401416</v>
      </c>
      <c r="Z287" s="26">
        <f t="shared" si="199"/>
        <v>-86.478206444171079</v>
      </c>
      <c r="AA287" s="26">
        <f t="shared" si="200"/>
        <v>0.28205080238344027</v>
      </c>
      <c r="AB287" s="26">
        <f t="shared" si="201"/>
        <v>-14.522494516961082</v>
      </c>
      <c r="AC287" s="26">
        <f t="shared" si="202"/>
        <v>2.5390798722442015E-4</v>
      </c>
      <c r="AD287" s="26">
        <f t="shared" si="203"/>
        <v>0.43809323030736147</v>
      </c>
      <c r="AE287" s="26">
        <f t="shared" si="204"/>
        <v>3.0440981792433646</v>
      </c>
      <c r="AF287" s="26">
        <f t="shared" si="205"/>
        <v>-100.56260773082481</v>
      </c>
      <c r="AG287" s="26">
        <f t="shared" si="223"/>
        <v>64.334182199278899</v>
      </c>
      <c r="AH287" s="26">
        <f t="shared" si="206"/>
        <v>-106.58631868910834</v>
      </c>
      <c r="AI287" s="26">
        <f t="shared" si="207"/>
        <v>-89.999731585052018</v>
      </c>
      <c r="AJ287" s="26">
        <f t="shared" si="208"/>
        <v>32.566003415048876</v>
      </c>
      <c r="AK287" s="26">
        <f t="shared" si="209"/>
        <v>88.651463954075169</v>
      </c>
      <c r="AL287" s="27">
        <f t="shared" si="210"/>
        <v>-0.19163165156293518</v>
      </c>
      <c r="AM287" s="26">
        <f t="shared" si="211"/>
        <v>-11.991292766989874</v>
      </c>
      <c r="AN287" s="26">
        <f t="shared" si="224"/>
        <v>-7.8390389363125583E-3</v>
      </c>
      <c r="AO287" s="26">
        <f t="shared" si="225"/>
        <v>-2.4338654195051466</v>
      </c>
      <c r="AP287" s="26">
        <f t="shared" si="231"/>
        <v>-9.8856037652798108</v>
      </c>
      <c r="AQ287" s="26">
        <f t="shared" si="232"/>
        <v>-15.773425817471869</v>
      </c>
      <c r="AR287" s="25">
        <f t="shared" si="226"/>
        <v>18.562359853877492</v>
      </c>
      <c r="AS287" s="25">
        <f t="shared" si="227"/>
        <v>-26.547178687726607</v>
      </c>
      <c r="AT287" s="56">
        <f t="shared" si="233"/>
        <v>-6.8415055860364458</v>
      </c>
      <c r="AU287" s="57">
        <f t="shared" si="212"/>
        <v>-116.33603354829668</v>
      </c>
      <c r="AV287" s="26">
        <f t="shared" si="213"/>
        <v>1.9851087822506058E-8</v>
      </c>
      <c r="AW287" s="26">
        <f t="shared" si="214"/>
        <v>3.8736701031588279E-3</v>
      </c>
      <c r="AX287" s="27">
        <f t="shared" si="215"/>
        <v>-1.9851087867874545E-8</v>
      </c>
      <c r="AY287" s="26">
        <f t="shared" si="216"/>
        <v>-3.8736701031588279E-3</v>
      </c>
      <c r="AZ287" s="28">
        <f t="shared" si="217"/>
        <v>-4.5368487553259216E-17</v>
      </c>
      <c r="BA287" s="29">
        <f t="shared" si="218"/>
        <v>0</v>
      </c>
      <c r="BB287" s="5">
        <f t="shared" si="234"/>
        <v>-7.2170047955619667</v>
      </c>
      <c r="BC287" s="5">
        <f t="shared" si="235"/>
        <v>-134.02658073109055</v>
      </c>
      <c r="BD287" s="5">
        <f t="shared" si="219"/>
        <v>45.973419268909453</v>
      </c>
      <c r="BE287" s="31"/>
      <c r="BF287" s="40">
        <f t="shared" si="220"/>
        <v>-7</v>
      </c>
      <c r="BG287" s="40">
        <f t="shared" si="221"/>
        <v>-134</v>
      </c>
      <c r="BH287" s="40">
        <f t="shared" si="222"/>
        <v>46</v>
      </c>
      <c r="BL287" s="26">
        <f t="shared" si="228"/>
        <v>-1.2537222777949805E-3</v>
      </c>
      <c r="BM287" s="26">
        <f t="shared" si="229"/>
        <v>-0.97346580481264977</v>
      </c>
      <c r="BO287" s="238" t="str">
        <f t="shared" si="236"/>
        <v>67608.2975391998i</v>
      </c>
      <c r="BP287" s="238" t="str">
        <f t="shared" si="237"/>
        <v>0.917347523289344-0.275515574572143i</v>
      </c>
      <c r="BQ287" s="238">
        <f t="shared" si="238"/>
        <v>-0.37424548724772627</v>
      </c>
      <c r="BR287" s="238">
        <f t="shared" si="239"/>
        <v>-16.717081377981227</v>
      </c>
    </row>
    <row r="288" spans="22:70" x14ac:dyDescent="0.35">
      <c r="V288" s="24">
        <v>3.8400000000000101</v>
      </c>
      <c r="W288" s="30">
        <f t="shared" si="197"/>
        <v>69183.097091895295</v>
      </c>
      <c r="X288" s="25">
        <f t="shared" si="230"/>
        <v>26.994438391274116</v>
      </c>
      <c r="Y288" s="26">
        <f t="shared" si="198"/>
        <v>-24.431907288683789</v>
      </c>
      <c r="Z288" s="26">
        <f t="shared" si="199"/>
        <v>-86.558177301789314</v>
      </c>
      <c r="AA288" s="26">
        <f t="shared" si="200"/>
        <v>0.29490196632393267</v>
      </c>
      <c r="AB288" s="26">
        <f t="shared" si="201"/>
        <v>-14.845986504884168</v>
      </c>
      <c r="AC288" s="26">
        <f t="shared" si="202"/>
        <v>2.658739357223185E-4</v>
      </c>
      <c r="AD288" s="26">
        <f t="shared" si="203"/>
        <v>0.44829732081024326</v>
      </c>
      <c r="AE288" s="26">
        <f t="shared" si="204"/>
        <v>2.8576989428499822</v>
      </c>
      <c r="AF288" s="26">
        <f t="shared" si="205"/>
        <v>-100.95586648586324</v>
      </c>
      <c r="AG288" s="26">
        <f t="shared" si="223"/>
        <v>64.334182199278899</v>
      </c>
      <c r="AH288" s="26">
        <f t="shared" si="206"/>
        <v>-106.78631868910406</v>
      </c>
      <c r="AI288" s="26">
        <f t="shared" si="207"/>
        <v>-89.999737694922175</v>
      </c>
      <c r="AJ288" s="26">
        <f t="shared" si="208"/>
        <v>32.765895153697727</v>
      </c>
      <c r="AK288" s="26">
        <f t="shared" si="209"/>
        <v>88.682149430874077</v>
      </c>
      <c r="AL288" s="27">
        <f t="shared" si="210"/>
        <v>-0.20045764453415621</v>
      </c>
      <c r="AM288" s="26">
        <f t="shared" si="211"/>
        <v>-12.262246377098926</v>
      </c>
      <c r="AN288" s="26">
        <f t="shared" si="224"/>
        <v>-8.2081325526219707E-3</v>
      </c>
      <c r="AO288" s="26">
        <f t="shared" si="225"/>
        <v>-2.4904868565982214</v>
      </c>
      <c r="AP288" s="26">
        <f t="shared" si="231"/>
        <v>-9.8949071132142148</v>
      </c>
      <c r="AQ288" s="26">
        <f t="shared" si="232"/>
        <v>-16.070321497745244</v>
      </c>
      <c r="AR288" s="25">
        <f t="shared" si="226"/>
        <v>18.562359853877492</v>
      </c>
      <c r="AS288" s="25">
        <f t="shared" si="227"/>
        <v>-26.547178687726607</v>
      </c>
      <c r="AT288" s="56">
        <f t="shared" si="233"/>
        <v>-7.0372081703642326</v>
      </c>
      <c r="AU288" s="57">
        <f t="shared" si="212"/>
        <v>-117.02618798360848</v>
      </c>
      <c r="AV288" s="26">
        <f t="shared" si="213"/>
        <v>2.0786639755268859E-8</v>
      </c>
      <c r="AW288" s="26">
        <f t="shared" si="214"/>
        <v>3.9638994706852606E-3</v>
      </c>
      <c r="AX288" s="27">
        <f t="shared" si="215"/>
        <v>-2.0786639805014412E-8</v>
      </c>
      <c r="AY288" s="26">
        <f t="shared" si="216"/>
        <v>-3.9638994706852606E-3</v>
      </c>
      <c r="AZ288" s="28">
        <f t="shared" si="217"/>
        <v>-4.9745553469252965E-17</v>
      </c>
      <c r="BA288" s="29">
        <f t="shared" si="218"/>
        <v>0</v>
      </c>
      <c r="BB288" s="5">
        <f t="shared" si="234"/>
        <v>-7.4296327323364428</v>
      </c>
      <c r="BC288" s="5">
        <f t="shared" si="235"/>
        <v>-135.10643108852003</v>
      </c>
      <c r="BD288" s="5">
        <f t="shared" si="219"/>
        <v>44.893568911479974</v>
      </c>
      <c r="BE288" s="41"/>
      <c r="BF288" s="40">
        <f t="shared" si="220"/>
        <v>-7</v>
      </c>
      <c r="BG288" s="40">
        <f t="shared" si="221"/>
        <v>-135</v>
      </c>
      <c r="BH288" s="40">
        <f t="shared" si="222"/>
        <v>45</v>
      </c>
      <c r="BL288" s="26">
        <f t="shared" si="228"/>
        <v>-1.3127994589161708E-3</v>
      </c>
      <c r="BM288" s="26">
        <f t="shared" si="229"/>
        <v>-0.99613621928001783</v>
      </c>
      <c r="BO288" s="238" t="str">
        <f t="shared" si="236"/>
        <v>69183.0970918953i</v>
      </c>
      <c r="BP288" s="238" t="str">
        <f t="shared" si="237"/>
        <v>0.913787697033156-0.280840363519026i</v>
      </c>
      <c r="BQ288" s="238">
        <f t="shared" si="238"/>
        <v>-0.39111176251329371</v>
      </c>
      <c r="BR288" s="238">
        <f t="shared" si="239"/>
        <v>-17.084106885631527</v>
      </c>
    </row>
    <row r="289" spans="22:70" x14ac:dyDescent="0.35">
      <c r="V289" s="24">
        <v>3.8500000000000099</v>
      </c>
      <c r="W289" s="32">
        <f t="shared" si="197"/>
        <v>70794.578438415469</v>
      </c>
      <c r="X289" s="25">
        <f t="shared" si="230"/>
        <v>26.994438391274116</v>
      </c>
      <c r="Y289" s="26">
        <f t="shared" si="198"/>
        <v>-24.631202736979727</v>
      </c>
      <c r="Z289" s="26">
        <f t="shared" si="199"/>
        <v>-86.636340776320353</v>
      </c>
      <c r="AA289" s="26">
        <f t="shared" si="200"/>
        <v>0.30831815267825186</v>
      </c>
      <c r="AB289" s="26">
        <f t="shared" si="201"/>
        <v>-15.176014100517305</v>
      </c>
      <c r="AC289" s="26">
        <f t="shared" si="202"/>
        <v>2.7840378666071154E-4</v>
      </c>
      <c r="AD289" s="26">
        <f t="shared" si="203"/>
        <v>0.45873906566936767</v>
      </c>
      <c r="AE289" s="26">
        <f t="shared" si="204"/>
        <v>2.6718322107593013</v>
      </c>
      <c r="AF289" s="26">
        <f t="shared" si="205"/>
        <v>-101.3536158111683</v>
      </c>
      <c r="AG289" s="26">
        <f t="shared" si="223"/>
        <v>64.334182199278899</v>
      </c>
      <c r="AH289" s="26">
        <f t="shared" si="206"/>
        <v>-106.98631868909997</v>
      </c>
      <c r="AI289" s="26">
        <f t="shared" si="207"/>
        <v>-89.999743665714703</v>
      </c>
      <c r="AJ289" s="26">
        <f t="shared" si="208"/>
        <v>32.965791762390687</v>
      </c>
      <c r="AK289" s="26">
        <f t="shared" si="209"/>
        <v>88.712137151594561</v>
      </c>
      <c r="AL289" s="27">
        <f t="shared" si="210"/>
        <v>-0.20968040931592202</v>
      </c>
      <c r="AM289" s="26">
        <f t="shared" si="211"/>
        <v>-12.5389358099627</v>
      </c>
      <c r="AN289" s="26">
        <f t="shared" si="224"/>
        <v>-8.594587397633675E-3</v>
      </c>
      <c r="AO289" s="26">
        <f t="shared" si="225"/>
        <v>-2.5484221370692453</v>
      </c>
      <c r="AP289" s="26">
        <f t="shared" si="231"/>
        <v>-9.9046197241439433</v>
      </c>
      <c r="AQ289" s="26">
        <f t="shared" si="232"/>
        <v>-16.374964461152089</v>
      </c>
      <c r="AR289" s="25">
        <f t="shared" si="226"/>
        <v>18.562359853877492</v>
      </c>
      <c r="AS289" s="25">
        <f t="shared" si="227"/>
        <v>-26.547178687726607</v>
      </c>
      <c r="AT289" s="56">
        <f t="shared" si="233"/>
        <v>-7.2327875133846415</v>
      </c>
      <c r="AU289" s="57">
        <f t="shared" si="212"/>
        <v>-117.72858027232039</v>
      </c>
      <c r="AV289" s="26">
        <f t="shared" si="213"/>
        <v>2.1766284596901199E-8</v>
      </c>
      <c r="AW289" s="26">
        <f t="shared" si="214"/>
        <v>4.0562305501526275E-3</v>
      </c>
      <c r="AX289" s="27">
        <f t="shared" si="215"/>
        <v>-2.1766284651446117E-8</v>
      </c>
      <c r="AY289" s="26">
        <f t="shared" si="216"/>
        <v>-4.0562305501526275E-3</v>
      </c>
      <c r="AZ289" s="28">
        <f t="shared" si="217"/>
        <v>-5.4544918249012185E-17</v>
      </c>
      <c r="BA289" s="29">
        <f t="shared" si="218"/>
        <v>0</v>
      </c>
      <c r="BB289" s="5">
        <f t="shared" si="234"/>
        <v>-7.6428651692155789</v>
      </c>
      <c r="BC289" s="5">
        <f t="shared" si="235"/>
        <v>-136.20611100762343</v>
      </c>
      <c r="BD289" s="5">
        <f t="shared" si="219"/>
        <v>43.793888992376566</v>
      </c>
      <c r="BE289" s="31"/>
      <c r="BF289" s="40">
        <f t="shared" si="220"/>
        <v>-8</v>
      </c>
      <c r="BG289" s="40">
        <f t="shared" si="221"/>
        <v>-136</v>
      </c>
      <c r="BH289" s="40">
        <f t="shared" si="222"/>
        <v>44</v>
      </c>
      <c r="BL289" s="26">
        <f t="shared" si="228"/>
        <v>-1.3746600004866023E-3</v>
      </c>
      <c r="BM289" s="26">
        <f t="shared" si="229"/>
        <v>-1.0193343725640487</v>
      </c>
      <c r="BO289" s="238" t="str">
        <f t="shared" si="236"/>
        <v>70794.5784384155i</v>
      </c>
      <c r="BP289" s="238" t="str">
        <f t="shared" si="237"/>
        <v>0.910089559526497-0.286220280619989i</v>
      </c>
      <c r="BQ289" s="238">
        <f t="shared" si="238"/>
        <v>-0.40870299583045111</v>
      </c>
      <c r="BR289" s="238">
        <f t="shared" si="239"/>
        <v>-17.458196362738995</v>
      </c>
    </row>
    <row r="290" spans="22:70" x14ac:dyDescent="0.35">
      <c r="V290" s="24">
        <v>3.8600000000000101</v>
      </c>
      <c r="W290" s="32">
        <f t="shared" si="197"/>
        <v>72443.596007500717</v>
      </c>
      <c r="X290" s="25">
        <f t="shared" si="230"/>
        <v>26.994438391274116</v>
      </c>
      <c r="Y290" s="26">
        <f t="shared" si="198"/>
        <v>-24.830529788611024</v>
      </c>
      <c r="Z290" s="26">
        <f t="shared" si="199"/>
        <v>-86.712737146674385</v>
      </c>
      <c r="AA290" s="26">
        <f t="shared" si="200"/>
        <v>0.32232234439903684</v>
      </c>
      <c r="AB290" s="26">
        <f t="shared" si="201"/>
        <v>-15.512664654815763</v>
      </c>
      <c r="AC290" s="26">
        <f t="shared" si="202"/>
        <v>2.9152411253658496E-4</v>
      </c>
      <c r="AD290" s="26">
        <f t="shared" si="203"/>
        <v>0.46942399846011096</v>
      </c>
      <c r="AE290" s="26">
        <f t="shared" si="204"/>
        <v>2.4865224711746658</v>
      </c>
      <c r="AF290" s="26">
        <f t="shared" si="205"/>
        <v>-101.75597780303004</v>
      </c>
      <c r="AG290" s="26">
        <f t="shared" si="223"/>
        <v>64.334182199278899</v>
      </c>
      <c r="AH290" s="26">
        <f t="shared" si="206"/>
        <v>-107.18631868909605</v>
      </c>
      <c r="AI290" s="26">
        <f t="shared" si="207"/>
        <v>-89.999749500595399</v>
      </c>
      <c r="AJ290" s="26">
        <f t="shared" si="208"/>
        <v>33.165693022161221</v>
      </c>
      <c r="AK290" s="26">
        <f t="shared" si="209"/>
        <v>88.741442950368807</v>
      </c>
      <c r="AL290" s="27">
        <f t="shared" si="210"/>
        <v>-0.2193168835173781</v>
      </c>
      <c r="AM290" s="26">
        <f t="shared" si="211"/>
        <v>-12.821456125820877</v>
      </c>
      <c r="AN290" s="26">
        <f t="shared" si="224"/>
        <v>-8.9992184440537849E-3</v>
      </c>
      <c r="AO290" s="26">
        <f t="shared" si="225"/>
        <v>-2.6077015048147625</v>
      </c>
      <c r="AP290" s="26">
        <f t="shared" si="231"/>
        <v>-9.9147595696173649</v>
      </c>
      <c r="AQ290" s="26">
        <f t="shared" si="232"/>
        <v>-16.687464180862232</v>
      </c>
      <c r="AR290" s="25">
        <f t="shared" si="226"/>
        <v>18.562359853877492</v>
      </c>
      <c r="AS290" s="25">
        <f t="shared" si="227"/>
        <v>-26.547178687726607</v>
      </c>
      <c r="AT290" s="56">
        <f t="shared" si="233"/>
        <v>-7.4282370984426986</v>
      </c>
      <c r="AU290" s="57">
        <f t="shared" si="212"/>
        <v>-118.44344198389227</v>
      </c>
      <c r="AV290" s="26">
        <f t="shared" si="213"/>
        <v>2.2792097580090723E-8</v>
      </c>
      <c r="AW290" s="26">
        <f t="shared" si="214"/>
        <v>4.1507122967194892E-3</v>
      </c>
      <c r="AX290" s="27">
        <f t="shared" si="215"/>
        <v>-2.2792097639898039E-8</v>
      </c>
      <c r="AY290" s="26">
        <f t="shared" si="216"/>
        <v>-4.1507122967194892E-3</v>
      </c>
      <c r="AZ290" s="28">
        <f t="shared" si="217"/>
        <v>-5.9807315574621439E-17</v>
      </c>
      <c r="BA290" s="29">
        <f t="shared" si="218"/>
        <v>0</v>
      </c>
      <c r="BB290" s="5">
        <f t="shared" si="234"/>
        <v>-7.8567237595719153</v>
      </c>
      <c r="BC290" s="5">
        <f t="shared" si="235"/>
        <v>-137.3259354970933</v>
      </c>
      <c r="BD290" s="5">
        <f t="shared" si="219"/>
        <v>42.674064502906703</v>
      </c>
      <c r="BE290" s="31"/>
      <c r="BF290" s="40">
        <f t="shared" si="220"/>
        <v>-8</v>
      </c>
      <c r="BG290" s="40">
        <f t="shared" si="221"/>
        <v>-137</v>
      </c>
      <c r="BH290" s="40">
        <f t="shared" si="222"/>
        <v>43</v>
      </c>
      <c r="BL290" s="26">
        <f t="shared" si="228"/>
        <v>-1.4394349951710823E-3</v>
      </c>
      <c r="BM290" s="26">
        <f t="shared" si="229"/>
        <v>-1.0430725341920195</v>
      </c>
      <c r="BO290" s="238" t="str">
        <f t="shared" si="236"/>
        <v>72443.5960075007i</v>
      </c>
      <c r="BP290" s="238" t="str">
        <f t="shared" si="237"/>
        <v>0.906249044104092-0.291652685794814i</v>
      </c>
      <c r="BQ290" s="238">
        <f t="shared" si="238"/>
        <v>-0.427047226134046</v>
      </c>
      <c r="BR290" s="238">
        <f t="shared" si="239"/>
        <v>-17.839420979009017</v>
      </c>
    </row>
    <row r="291" spans="22:70" x14ac:dyDescent="0.35">
      <c r="V291" s="24">
        <v>3.8700000000000099</v>
      </c>
      <c r="W291" s="30">
        <f t="shared" si="197"/>
        <v>74131.024130093487</v>
      </c>
      <c r="X291" s="25">
        <f t="shared" si="230"/>
        <v>26.994438391274116</v>
      </c>
      <c r="Y291" s="26">
        <f t="shared" si="198"/>
        <v>-25.029887030552835</v>
      </c>
      <c r="Z291" s="26">
        <f t="shared" si="199"/>
        <v>-86.787405832020596</v>
      </c>
      <c r="AA291" s="26">
        <f t="shared" si="200"/>
        <v>0.33693829356535421</v>
      </c>
      <c r="AB291" s="26">
        <f t="shared" si="201"/>
        <v>-15.856023648464483</v>
      </c>
      <c r="AC291" s="26">
        <f t="shared" si="202"/>
        <v>3.0526273783582406E-4</v>
      </c>
      <c r="AD291" s="26">
        <f t="shared" si="203"/>
        <v>0.48035778150080172</v>
      </c>
      <c r="AE291" s="26">
        <f t="shared" si="204"/>
        <v>2.3017949170244707</v>
      </c>
      <c r="AF291" s="26">
        <f t="shared" si="205"/>
        <v>-102.16307169898428</v>
      </c>
      <c r="AG291" s="26">
        <f t="shared" si="223"/>
        <v>64.334182199278899</v>
      </c>
      <c r="AH291" s="26">
        <f t="shared" si="206"/>
        <v>-107.38631868909231</v>
      </c>
      <c r="AI291" s="26">
        <f t="shared" si="207"/>
        <v>-89.999755202657994</v>
      </c>
      <c r="AJ291" s="26">
        <f t="shared" si="208"/>
        <v>33.365598723878435</v>
      </c>
      <c r="AK291" s="26">
        <f t="shared" si="209"/>
        <v>88.770082304149511</v>
      </c>
      <c r="AL291" s="27">
        <f t="shared" si="210"/>
        <v>-0.22938464558075553</v>
      </c>
      <c r="AM291" s="26">
        <f t="shared" si="211"/>
        <v>-13.109902142500479</v>
      </c>
      <c r="AN291" s="26">
        <f t="shared" si="224"/>
        <v>-9.4228787617544659E-3</v>
      </c>
      <c r="AO291" s="26">
        <f t="shared" si="225"/>
        <v>-2.6683558826117815</v>
      </c>
      <c r="AP291" s="26">
        <f t="shared" si="231"/>
        <v>-9.9253452902774804</v>
      </c>
      <c r="AQ291" s="26">
        <f t="shared" si="232"/>
        <v>-17.007930923620744</v>
      </c>
      <c r="AR291" s="25">
        <f t="shared" si="226"/>
        <v>18.562359853877492</v>
      </c>
      <c r="AS291" s="25">
        <f t="shared" si="227"/>
        <v>-26.547178687726607</v>
      </c>
      <c r="AT291" s="56">
        <f t="shared" si="233"/>
        <v>-7.6235503732530097</v>
      </c>
      <c r="AU291" s="57">
        <f t="shared" si="212"/>
        <v>-119.17100262260503</v>
      </c>
      <c r="AV291" s="26">
        <f t="shared" si="213"/>
        <v>2.3866256156234581E-8</v>
      </c>
      <c r="AW291" s="26">
        <f t="shared" si="214"/>
        <v>4.2473948058564318E-3</v>
      </c>
      <c r="AX291" s="27">
        <f t="shared" si="215"/>
        <v>-2.3866256221811994E-8</v>
      </c>
      <c r="AY291" s="26">
        <f t="shared" si="216"/>
        <v>-4.2473948058564318E-3</v>
      </c>
      <c r="AZ291" s="28">
        <f t="shared" si="217"/>
        <v>-6.557741319915859E-17</v>
      </c>
      <c r="BA291" s="29">
        <f t="shared" si="218"/>
        <v>0</v>
      </c>
      <c r="BB291" s="5">
        <f t="shared" si="234"/>
        <v>-8.0712309405296612</v>
      </c>
      <c r="BC291" s="5">
        <f t="shared" si="235"/>
        <v>-138.46621415400031</v>
      </c>
      <c r="BD291" s="5">
        <f t="shared" si="219"/>
        <v>41.533785845999688</v>
      </c>
      <c r="BE291" s="41"/>
      <c r="BF291" s="40">
        <f t="shared" si="220"/>
        <v>-8</v>
      </c>
      <c r="BG291" s="40">
        <f t="shared" si="221"/>
        <v>-138</v>
      </c>
      <c r="BH291" s="40">
        <f t="shared" si="222"/>
        <v>42</v>
      </c>
      <c r="BL291" s="26">
        <f t="shared" si="228"/>
        <v>-1.5072617058329734E-3</v>
      </c>
      <c r="BM291" s="26">
        <f t="shared" si="229"/>
        <v>-1.0673632578351113</v>
      </c>
      <c r="BO291" s="238" t="str">
        <f t="shared" si="236"/>
        <v>74131.0241300935i</v>
      </c>
      <c r="BP291" s="238" t="str">
        <f t="shared" si="237"/>
        <v>0.902262078516842-0.297134699754197i</v>
      </c>
      <c r="BQ291" s="238">
        <f t="shared" si="238"/>
        <v>-0.44617330557081913</v>
      </c>
      <c r="BR291" s="238">
        <f t="shared" si="239"/>
        <v>-18.227848273560163</v>
      </c>
    </row>
    <row r="292" spans="22:70" x14ac:dyDescent="0.35">
      <c r="V292" s="24">
        <v>3.8800000000000101</v>
      </c>
      <c r="W292" s="32">
        <f t="shared" si="197"/>
        <v>75857.757502920154</v>
      </c>
      <c r="X292" s="25">
        <f t="shared" si="230"/>
        <v>26.994438391274116</v>
      </c>
      <c r="Y292" s="26">
        <f t="shared" si="198"/>
        <v>-25.229273112557276</v>
      </c>
      <c r="Z292" s="26">
        <f t="shared" si="199"/>
        <v>-86.860385407591039</v>
      </c>
      <c r="AA292" s="26">
        <f t="shared" si="200"/>
        <v>0.35219053236449699</v>
      </c>
      <c r="AB292" s="26">
        <f t="shared" si="201"/>
        <v>-16.206174447609328</v>
      </c>
      <c r="AC292" s="26">
        <f t="shared" si="202"/>
        <v>3.1964879801711578E-4</v>
      </c>
      <c r="AD292" s="26">
        <f t="shared" si="203"/>
        <v>0.49154620884076239</v>
      </c>
      <c r="AE292" s="26">
        <f t="shared" si="204"/>
        <v>2.1176754598793539</v>
      </c>
      <c r="AF292" s="26">
        <f t="shared" si="205"/>
        <v>-102.57501364635961</v>
      </c>
      <c r="AG292" s="26">
        <f t="shared" si="223"/>
        <v>64.334182199278899</v>
      </c>
      <c r="AH292" s="26">
        <f t="shared" si="206"/>
        <v>-107.58631868908876</v>
      </c>
      <c r="AI292" s="26">
        <f t="shared" si="207"/>
        <v>-89.999760774925804</v>
      </c>
      <c r="AJ292" s="26">
        <f t="shared" si="208"/>
        <v>33.565508667806121</v>
      </c>
      <c r="AK292" s="26">
        <f t="shared" si="209"/>
        <v>88.798070340623724</v>
      </c>
      <c r="AL292" s="27">
        <f t="shared" si="210"/>
        <v>-0.23990193152799999</v>
      </c>
      <c r="AM292" s="26">
        <f t="shared" si="211"/>
        <v>-13.404368287541567</v>
      </c>
      <c r="AN292" s="26">
        <f t="shared" si="224"/>
        <v>-9.8664612833625522E-3</v>
      </c>
      <c r="AO292" s="26">
        <f t="shared" si="225"/>
        <v>-2.730416886114956</v>
      </c>
      <c r="AP292" s="26">
        <f t="shared" si="231"/>
        <v>-9.9363962148150975</v>
      </c>
      <c r="AQ292" s="26">
        <f t="shared" si="232"/>
        <v>-17.336475607958604</v>
      </c>
      <c r="AR292" s="25">
        <f t="shared" si="226"/>
        <v>18.562359853877492</v>
      </c>
      <c r="AS292" s="25">
        <f t="shared" si="227"/>
        <v>-26.547178687726607</v>
      </c>
      <c r="AT292" s="56">
        <f t="shared" si="233"/>
        <v>-7.8187207549357431</v>
      </c>
      <c r="AU292" s="57">
        <f t="shared" si="212"/>
        <v>-119.91148925431821</v>
      </c>
      <c r="AV292" s="26">
        <f t="shared" si="213"/>
        <v>2.4991038066784277E-8</v>
      </c>
      <c r="AW292" s="26">
        <f t="shared" si="214"/>
        <v>4.3463293399073422E-3</v>
      </c>
      <c r="AX292" s="27">
        <f t="shared" si="215"/>
        <v>-2.4991038138688477E-8</v>
      </c>
      <c r="AY292" s="26">
        <f t="shared" si="216"/>
        <v>-4.3463293399073422E-3</v>
      </c>
      <c r="AZ292" s="28">
        <f t="shared" si="217"/>
        <v>-7.1904200067221478E-17</v>
      </c>
      <c r="BA292" s="29">
        <f t="shared" si="218"/>
        <v>0</v>
      </c>
      <c r="BB292" s="5">
        <f t="shared" si="234"/>
        <v>-8.2864099382722696</v>
      </c>
      <c r="BC292" s="5">
        <f t="shared" si="235"/>
        <v>-139.62725047620157</v>
      </c>
      <c r="BD292" s="5">
        <f t="shared" si="219"/>
        <v>40.372749523798433</v>
      </c>
      <c r="BE292" s="31"/>
      <c r="BF292" s="40">
        <f t="shared" si="220"/>
        <v>-8</v>
      </c>
      <c r="BG292" s="40">
        <f t="shared" si="221"/>
        <v>-140</v>
      </c>
      <c r="BH292" s="40">
        <f t="shared" si="222"/>
        <v>40</v>
      </c>
      <c r="BL292" s="26">
        <f t="shared" si="228"/>
        <v>-1.5782838555472574E-3</v>
      </c>
      <c r="BM292" s="26">
        <f t="shared" si="229"/>
        <v>-1.0922193878091058</v>
      </c>
      <c r="BO292" s="238" t="str">
        <f t="shared" si="236"/>
        <v>75857.7575029202i</v>
      </c>
      <c r="BP292" s="238" t="str">
        <f t="shared" si="237"/>
        <v>0.898124596447305-0.302663195359264i</v>
      </c>
      <c r="BQ292" s="238">
        <f t="shared" si="238"/>
        <v>-0.46611089948097845</v>
      </c>
      <c r="BR292" s="238">
        <f t="shared" si="239"/>
        <v>-18.623541834074238</v>
      </c>
    </row>
    <row r="293" spans="22:70" x14ac:dyDescent="0.35">
      <c r="V293" s="24">
        <v>3.8900000000000099</v>
      </c>
      <c r="W293" s="32">
        <f t="shared" si="197"/>
        <v>77624.711662870977</v>
      </c>
      <c r="X293" s="25">
        <f t="shared" si="230"/>
        <v>26.994438391274116</v>
      </c>
      <c r="Y293" s="26">
        <f t="shared" si="198"/>
        <v>-25.42868674439957</v>
      </c>
      <c r="Z293" s="26">
        <f t="shared" si="199"/>
        <v>-86.9317136203708</v>
      </c>
      <c r="AA293" s="26">
        <f t="shared" si="200"/>
        <v>0.36810438279760854</v>
      </c>
      <c r="AB293" s="26">
        <f t="shared" si="201"/>
        <v>-16.563198047400522</v>
      </c>
      <c r="AC293" s="26">
        <f t="shared" si="202"/>
        <v>3.3471280125083741E-4</v>
      </c>
      <c r="AD293" s="26">
        <f t="shared" si="203"/>
        <v>0.50299520931718222</v>
      </c>
      <c r="AE293" s="26">
        <f t="shared" si="204"/>
        <v>1.9341907424734048</v>
      </c>
      <c r="AF293" s="26">
        <f t="shared" si="205"/>
        <v>-102.99191645845414</v>
      </c>
      <c r="AG293" s="26">
        <f t="shared" si="223"/>
        <v>64.334182199278899</v>
      </c>
      <c r="AH293" s="26">
        <f t="shared" si="206"/>
        <v>-107.78631868908533</v>
      </c>
      <c r="AI293" s="26">
        <f t="shared" si="207"/>
        <v>-89.999766220353308</v>
      </c>
      <c r="AJ293" s="26">
        <f t="shared" si="208"/>
        <v>33.765422663181461</v>
      </c>
      <c r="AK293" s="26">
        <f t="shared" si="209"/>
        <v>88.825421845961088</v>
      </c>
      <c r="AL293" s="27">
        <f t="shared" si="210"/>
        <v>-0.25088765143108988</v>
      </c>
      <c r="AM293" s="26">
        <f t="shared" si="211"/>
        <v>-13.704948440284813</v>
      </c>
      <c r="AN293" s="26">
        <f t="shared" si="224"/>
        <v>-1.0330900650163696E-2</v>
      </c>
      <c r="AO293" s="26">
        <f t="shared" si="225"/>
        <v>-2.7939168380516461</v>
      </c>
      <c r="AP293" s="26">
        <f t="shared" si="231"/>
        <v>-9.947932378706227</v>
      </c>
      <c r="AQ293" s="26">
        <f t="shared" si="232"/>
        <v>-17.67320965272868</v>
      </c>
      <c r="AR293" s="25">
        <f t="shared" si="226"/>
        <v>18.562359853877492</v>
      </c>
      <c r="AS293" s="25">
        <f t="shared" si="227"/>
        <v>-26.547178687726607</v>
      </c>
      <c r="AT293" s="56">
        <f t="shared" si="233"/>
        <v>-8.0137416362328224</v>
      </c>
      <c r="AU293" s="57">
        <f t="shared" si="212"/>
        <v>-120.66512611118281</v>
      </c>
      <c r="AV293" s="26">
        <f t="shared" si="213"/>
        <v>2.6168829057865204E-8</v>
      </c>
      <c r="AW293" s="26">
        <f t="shared" si="214"/>
        <v>4.4475683552693624E-3</v>
      </c>
      <c r="AX293" s="27">
        <f t="shared" si="215"/>
        <v>-2.6168829136706594E-8</v>
      </c>
      <c r="AY293" s="26">
        <f t="shared" si="216"/>
        <v>-4.4475683552693624E-3</v>
      </c>
      <c r="AZ293" s="28">
        <f t="shared" si="217"/>
        <v>-7.8841389979066848E-17</v>
      </c>
      <c r="BA293" s="29">
        <f t="shared" si="218"/>
        <v>0</v>
      </c>
      <c r="BB293" s="5">
        <f t="shared" si="234"/>
        <v>-8.5022847721450372</v>
      </c>
      <c r="BC293" s="5">
        <f t="shared" si="235"/>
        <v>-140.80934114167886</v>
      </c>
      <c r="BD293" s="5">
        <f t="shared" si="219"/>
        <v>39.190658858321143</v>
      </c>
      <c r="BE293" s="31"/>
      <c r="BF293" s="40">
        <f t="shared" si="220"/>
        <v>-9</v>
      </c>
      <c r="BG293" s="40">
        <f t="shared" si="221"/>
        <v>-141</v>
      </c>
      <c r="BH293" s="40">
        <f t="shared" si="222"/>
        <v>39</v>
      </c>
      <c r="BL293" s="26">
        <f t="shared" si="228"/>
        <v>-1.6526519312263916E-3</v>
      </c>
      <c r="BM293" s="26">
        <f t="shared" si="229"/>
        <v>-1.1176540657180865</v>
      </c>
      <c r="BO293" s="238" t="str">
        <f t="shared" si="236"/>
        <v>77624.711662871i</v>
      </c>
      <c r="BP293" s="238" t="str">
        <f t="shared" si="237"/>
        <v>0.893832550011383-0.308234789324302i</v>
      </c>
      <c r="BQ293" s="238">
        <f t="shared" si="238"/>
        <v>-0.48689048398098789</v>
      </c>
      <c r="BR293" s="238">
        <f t="shared" si="239"/>
        <v>-19.02656096477795</v>
      </c>
    </row>
    <row r="294" spans="22:70" x14ac:dyDescent="0.35">
      <c r="V294" s="24">
        <v>3.9000000000000101</v>
      </c>
      <c r="W294" s="30">
        <f t="shared" si="197"/>
        <v>79432.823472430129</v>
      </c>
      <c r="X294" s="25">
        <f t="shared" si="230"/>
        <v>26.994438391274116</v>
      </c>
      <c r="Y294" s="26">
        <f t="shared" si="198"/>
        <v>-25.628126693242006</v>
      </c>
      <c r="Z294" s="26">
        <f t="shared" si="199"/>
        <v>-87.001427404661953</v>
      </c>
      <c r="AA294" s="26">
        <f t="shared" si="200"/>
        <v>0.38470596495331266</v>
      </c>
      <c r="AB294" s="26">
        <f t="shared" si="201"/>
        <v>-16.927172803301019</v>
      </c>
      <c r="AC294" s="26">
        <f t="shared" si="202"/>
        <v>3.5048669308429086E-4</v>
      </c>
      <c r="AD294" s="26">
        <f t="shared" si="203"/>
        <v>0.51471084968237057</v>
      </c>
      <c r="AE294" s="26">
        <f t="shared" si="204"/>
        <v>1.751368149678507</v>
      </c>
      <c r="AF294" s="26">
        <f t="shared" si="205"/>
        <v>-103.4138893582806</v>
      </c>
      <c r="AG294" s="26">
        <f t="shared" si="223"/>
        <v>64.334182199278899</v>
      </c>
      <c r="AH294" s="26">
        <f t="shared" si="206"/>
        <v>-107.9863186890821</v>
      </c>
      <c r="AI294" s="26">
        <f t="shared" si="207"/>
        <v>-89.999771541827755</v>
      </c>
      <c r="AJ294" s="26">
        <f t="shared" si="208"/>
        <v>33.965340527812614</v>
      </c>
      <c r="AK294" s="26">
        <f t="shared" si="209"/>
        <v>88.852151272399013</v>
      </c>
      <c r="AL294" s="27">
        <f t="shared" si="210"/>
        <v>-0.26236140552015996</v>
      </c>
      <c r="AM294" s="26">
        <f t="shared" si="211"/>
        <v>-14.011735763572938</v>
      </c>
      <c r="AN294" s="26">
        <f t="shared" si="224"/>
        <v>-1.0817175141877602E-2</v>
      </c>
      <c r="AO294" s="26">
        <f t="shared" si="225"/>
        <v>-2.8588887826105309</v>
      </c>
      <c r="AP294" s="26">
        <f t="shared" si="231"/>
        <v>-9.9599745426526205</v>
      </c>
      <c r="AQ294" s="26">
        <f t="shared" si="232"/>
        <v>-18.01824481561221</v>
      </c>
      <c r="AR294" s="25">
        <f t="shared" si="226"/>
        <v>18.562359853877492</v>
      </c>
      <c r="AS294" s="25">
        <f t="shared" si="227"/>
        <v>-26.547178687726607</v>
      </c>
      <c r="AT294" s="56">
        <f t="shared" si="233"/>
        <v>-8.2086063929741133</v>
      </c>
      <c r="AU294" s="57">
        <f t="shared" si="212"/>
        <v>-121.43213417389281</v>
      </c>
      <c r="AV294" s="26">
        <f t="shared" si="213"/>
        <v>2.740212866624123E-8</v>
      </c>
      <c r="AW294" s="26">
        <f t="shared" si="214"/>
        <v>4.5511655302059757E-3</v>
      </c>
      <c r="AX294" s="27">
        <f t="shared" si="215"/>
        <v>-2.7402128752689098E-8</v>
      </c>
      <c r="AY294" s="26">
        <f t="shared" si="216"/>
        <v>-4.5511655302059757E-3</v>
      </c>
      <c r="AZ294" s="28">
        <f t="shared" si="217"/>
        <v>-8.6447868268141122E-17</v>
      </c>
      <c r="BA294" s="29">
        <f t="shared" si="218"/>
        <v>0</v>
      </c>
      <c r="BB294" s="5">
        <f t="shared" si="234"/>
        <v>-8.7188802574238871</v>
      </c>
      <c r="BC294" s="5">
        <f t="shared" si="235"/>
        <v>-142.01277525490414</v>
      </c>
      <c r="BD294" s="5">
        <f t="shared" si="219"/>
        <v>37.987224745095858</v>
      </c>
      <c r="BE294" s="41"/>
      <c r="BF294" s="40">
        <f t="shared" si="220"/>
        <v>-9</v>
      </c>
      <c r="BG294" s="40">
        <f t="shared" si="221"/>
        <v>-142</v>
      </c>
      <c r="BH294" s="40">
        <f t="shared" si="222"/>
        <v>38</v>
      </c>
      <c r="BL294" s="26">
        <f t="shared" si="228"/>
        <v>-1.7305235014455069E-3</v>
      </c>
      <c r="BM294" s="26">
        <f t="shared" si="229"/>
        <v>-1.1436807372438853</v>
      </c>
      <c r="BO294" s="238" t="str">
        <f t="shared" si="236"/>
        <v>79432.8234724301i</v>
      </c>
      <c r="BP294" s="238" t="str">
        <f t="shared" si="237"/>
        <v>0.889381923268428-0.313845834349392i</v>
      </c>
      <c r="BQ294" s="238">
        <f t="shared" si="238"/>
        <v>-0.50854334094832898</v>
      </c>
      <c r="BR294" s="238">
        <f t="shared" si="239"/>
        <v>-19.436960343767442</v>
      </c>
    </row>
    <row r="295" spans="22:70" x14ac:dyDescent="0.35">
      <c r="V295" s="24">
        <v>3.9100000000000099</v>
      </c>
      <c r="W295" s="32">
        <f t="shared" si="197"/>
        <v>81283.051616411802</v>
      </c>
      <c r="X295" s="25">
        <f t="shared" si="230"/>
        <v>26.994438391274116</v>
      </c>
      <c r="Y295" s="26">
        <f t="shared" si="198"/>
        <v>-25.827591781110669</v>
      </c>
      <c r="Z295" s="26">
        <f t="shared" si="199"/>
        <v>-87.069562897508504</v>
      </c>
      <c r="AA295" s="26">
        <f t="shared" si="200"/>
        <v>0.40202220368543429</v>
      </c>
      <c r="AB295" s="26">
        <f t="shared" si="201"/>
        <v>-17.298174150177477</v>
      </c>
      <c r="AC295" s="26">
        <f t="shared" si="202"/>
        <v>3.6700392412747422E-4</v>
      </c>
      <c r="AD295" s="26">
        <f t="shared" si="203"/>
        <v>0.52669933780296341</v>
      </c>
      <c r="AE295" s="26">
        <f t="shared" si="204"/>
        <v>1.5692358177730084</v>
      </c>
      <c r="AF295" s="26">
        <f t="shared" si="205"/>
        <v>-103.84103770988301</v>
      </c>
      <c r="AG295" s="26">
        <f t="shared" si="223"/>
        <v>64.334182199278899</v>
      </c>
      <c r="AH295" s="26">
        <f t="shared" si="206"/>
        <v>-108.18631868907897</v>
      </c>
      <c r="AI295" s="26">
        <f t="shared" si="207"/>
        <v>-89.999776742170653</v>
      </c>
      <c r="AJ295" s="26">
        <f t="shared" si="208"/>
        <v>34.165262087694181</v>
      </c>
      <c r="AK295" s="26">
        <f t="shared" si="209"/>
        <v>88.8782727456679</v>
      </c>
      <c r="AL295" s="27">
        <f t="shared" si="210"/>
        <v>-0.27434349983623729</v>
      </c>
      <c r="AM295" s="26">
        <f t="shared" si="211"/>
        <v>-14.324822524733088</v>
      </c>
      <c r="AN295" s="26">
        <f t="shared" si="224"/>
        <v>-1.1326308693967594E-2</v>
      </c>
      <c r="AO295" s="26">
        <f t="shared" si="225"/>
        <v>-2.9253665000186575</v>
      </c>
      <c r="AP295" s="26">
        <f t="shared" si="231"/>
        <v>-9.972544210636098</v>
      </c>
      <c r="AQ295" s="26">
        <f t="shared" si="232"/>
        <v>-18.371693021254497</v>
      </c>
      <c r="AR295" s="25">
        <f t="shared" si="226"/>
        <v>18.562359853877492</v>
      </c>
      <c r="AS295" s="25">
        <f t="shared" si="227"/>
        <v>-26.547178687726607</v>
      </c>
      <c r="AT295" s="56">
        <f t="shared" si="233"/>
        <v>-8.4033083928630887</v>
      </c>
      <c r="AU295" s="57">
        <f t="shared" si="212"/>
        <v>-122.21273073113751</v>
      </c>
      <c r="AV295" s="26">
        <f t="shared" si="213"/>
        <v>2.8693552147969355E-8</v>
      </c>
      <c r="AW295" s="26">
        <f t="shared" si="214"/>
        <v>4.6571757933078686E-3</v>
      </c>
      <c r="AX295" s="27">
        <f t="shared" si="215"/>
        <v>-2.8693552242757566E-8</v>
      </c>
      <c r="AY295" s="26">
        <f t="shared" si="216"/>
        <v>-4.6571757933078686E-3</v>
      </c>
      <c r="AZ295" s="28">
        <f t="shared" si="217"/>
        <v>-9.4788211270505093E-17</v>
      </c>
      <c r="BA295" s="29">
        <f t="shared" si="218"/>
        <v>0</v>
      </c>
      <c r="BB295" s="5">
        <f t="shared" si="234"/>
        <v>-8.9362220066172284</v>
      </c>
      <c r="BC295" s="5">
        <f t="shared" si="235"/>
        <v>-143.23783356052203</v>
      </c>
      <c r="BD295" s="5">
        <f t="shared" si="219"/>
        <v>36.762166439477966</v>
      </c>
      <c r="BE295" s="31"/>
      <c r="BF295" s="40">
        <f t="shared" si="220"/>
        <v>-9</v>
      </c>
      <c r="BG295" s="40">
        <f t="shared" si="221"/>
        <v>-143</v>
      </c>
      <c r="BH295" s="40">
        <f t="shared" si="222"/>
        <v>37</v>
      </c>
      <c r="BL295" s="26">
        <f t="shared" si="228"/>
        <v>-1.8120635491920803E-3</v>
      </c>
      <c r="BM295" s="26">
        <f t="shared" si="229"/>
        <v>-1.1703131590840095</v>
      </c>
      <c r="BO295" s="238" t="str">
        <f t="shared" si="236"/>
        <v>81283.0516164118i</v>
      </c>
      <c r="BP295" s="238" t="str">
        <f t="shared" si="237"/>
        <v>0.884768746756082-0.319492411776039i</v>
      </c>
      <c r="BQ295" s="238">
        <f t="shared" si="238"/>
        <v>-0.53110155020494809</v>
      </c>
      <c r="BR295" s="238">
        <f t="shared" si="239"/>
        <v>-19.854789670300519</v>
      </c>
    </row>
    <row r="296" spans="22:70" x14ac:dyDescent="0.35">
      <c r="V296" s="24">
        <v>3.9200000000000199</v>
      </c>
      <c r="W296" s="32">
        <f t="shared" si="197"/>
        <v>83176.377110270929</v>
      </c>
      <c r="X296" s="25">
        <f t="shared" si="230"/>
        <v>26.994438391274116</v>
      </c>
      <c r="Y296" s="26">
        <f t="shared" si="198"/>
        <v>-26.02708088248102</v>
      </c>
      <c r="Z296" s="26">
        <f t="shared" si="199"/>
        <v>-87.136155453972094</v>
      </c>
      <c r="AA296" s="26">
        <f t="shared" si="200"/>
        <v>0.42008083352309827</v>
      </c>
      <c r="AB296" s="26">
        <f t="shared" si="201"/>
        <v>-17.676274309265978</v>
      </c>
      <c r="AC296" s="26">
        <f t="shared" si="202"/>
        <v>3.8429952096154729E-4</v>
      </c>
      <c r="AD296" s="26">
        <f t="shared" si="203"/>
        <v>0.53896702593272883</v>
      </c>
      <c r="AE296" s="26">
        <f t="shared" si="204"/>
        <v>1.3878226418371562</v>
      </c>
      <c r="AF296" s="26">
        <f t="shared" si="205"/>
        <v>-104.27346273730534</v>
      </c>
      <c r="AG296" s="26">
        <f t="shared" si="223"/>
        <v>64.334182199278899</v>
      </c>
      <c r="AH296" s="26">
        <f t="shared" si="206"/>
        <v>-108.38631868907621</v>
      </c>
      <c r="AI296" s="26">
        <f t="shared" si="207"/>
        <v>-89.999781824139291</v>
      </c>
      <c r="AJ296" s="26">
        <f t="shared" si="208"/>
        <v>34.365187176640291</v>
      </c>
      <c r="AK296" s="26">
        <f t="shared" si="209"/>
        <v>88.903800072258932</v>
      </c>
      <c r="AL296" s="27">
        <f t="shared" si="210"/>
        <v>-0.2868549613276109</v>
      </c>
      <c r="AM296" s="26">
        <f t="shared" si="211"/>
        <v>-14.644299905527829</v>
      </c>
      <c r="AN296" s="26">
        <f t="shared" si="224"/>
        <v>-1.185937300623097E-2</v>
      </c>
      <c r="AO296" s="26">
        <f t="shared" si="225"/>
        <v>-2.9933845213012824</v>
      </c>
      <c r="AP296" s="26">
        <f t="shared" si="231"/>
        <v>-9.985663647490858</v>
      </c>
      <c r="AQ296" s="26">
        <f t="shared" si="232"/>
        <v>-18.73366617870947</v>
      </c>
      <c r="AR296" s="25">
        <f t="shared" si="226"/>
        <v>18.562359853877492</v>
      </c>
      <c r="AS296" s="25">
        <f t="shared" si="227"/>
        <v>-26.547178687726607</v>
      </c>
      <c r="AT296" s="56">
        <f t="shared" si="233"/>
        <v>-8.5978410056537022</v>
      </c>
      <c r="AU296" s="57">
        <f t="shared" si="212"/>
        <v>-123.00712891601481</v>
      </c>
      <c r="AV296" s="26">
        <f t="shared" si="213"/>
        <v>3.0045836264364267E-8</v>
      </c>
      <c r="AW296" s="26">
        <f t="shared" si="214"/>
        <v>4.765655352616977E-3</v>
      </c>
      <c r="AX296" s="27">
        <f t="shared" si="215"/>
        <v>-3.0045836368297467E-8</v>
      </c>
      <c r="AY296" s="26">
        <f t="shared" si="216"/>
        <v>-4.765655352616977E-3</v>
      </c>
      <c r="AZ296" s="28">
        <f t="shared" si="217"/>
        <v>-1.039331991768137E-16</v>
      </c>
      <c r="BA296" s="29">
        <f t="shared" si="218"/>
        <v>0</v>
      </c>
      <c r="BB296" s="5">
        <f t="shared" si="234"/>
        <v>-9.1543364291675129</v>
      </c>
      <c r="BC296" s="5">
        <f t="shared" si="235"/>
        <v>-144.48478762486891</v>
      </c>
      <c r="BD296" s="5">
        <f t="shared" si="219"/>
        <v>35.515212375131085</v>
      </c>
      <c r="BE296" s="31"/>
      <c r="BF296" s="40">
        <f t="shared" si="220"/>
        <v>-9</v>
      </c>
      <c r="BG296" s="40">
        <f t="shared" si="221"/>
        <v>-144</v>
      </c>
      <c r="BH296" s="40">
        <f t="shared" si="222"/>
        <v>36</v>
      </c>
      <c r="BL296" s="26">
        <f t="shared" si="228"/>
        <v>-1.8974448201646815E-3</v>
      </c>
      <c r="BM296" s="26">
        <f t="shared" si="229"/>
        <v>-1.19756540604089</v>
      </c>
      <c r="BO296" s="238" t="str">
        <f t="shared" si="236"/>
        <v>83176.3771102709i</v>
      </c>
      <c r="BP296" s="238" t="str">
        <f t="shared" si="237"/>
        <v>0.879989113059198-0.325170324865263i</v>
      </c>
      <c r="BQ296" s="238">
        <f t="shared" si="238"/>
        <v>-0.55459797869364591</v>
      </c>
      <c r="BR296" s="238">
        <f t="shared" si="239"/>
        <v>-20.28009330281321</v>
      </c>
    </row>
    <row r="297" spans="22:70" x14ac:dyDescent="0.35">
      <c r="V297" s="24">
        <v>3.9300000000000099</v>
      </c>
      <c r="W297" s="30">
        <f t="shared" ref="W297:W360" si="240">10*10^V297</f>
        <v>85113.803820239584</v>
      </c>
      <c r="X297" s="25">
        <f t="shared" si="230"/>
        <v>26.994438391274116</v>
      </c>
      <c r="Y297" s="26">
        <f t="shared" ref="Y297:Y360" si="241">20*LOG(1/SQRT((W297/fp)^2+1))</f>
        <v>-26.226592921965867</v>
      </c>
      <c r="Z297" s="26">
        <f t="shared" ref="Z297:Z360" si="242">-180/PI()*ATAN(W297/fp)</f>
        <v>-87.201239662248099</v>
      </c>
      <c r="AA297" s="26">
        <f t="shared" ref="AA297:AA360" si="243">20*LOG(SQRT((W297/fzRHP)^2+1))</f>
        <v>0.43891040163378037</v>
      </c>
      <c r="AB297" s="26">
        <f t="shared" ref="AB297:AB360" si="244">-180/PI()*ATAN(W297/fzRHP)</f>
        <v>-18.061541983181197</v>
      </c>
      <c r="AC297" s="26">
        <f t="shared" ref="AC297:AC360" si="245">20*LOG(SQRT((W297/fzESR)^2+1))</f>
        <v>4.024101603371205E-4</v>
      </c>
      <c r="AD297" s="26">
        <f t="shared" ref="AD297:AD360" si="246">180/PI()*ATAN(W297/fzESR)</f>
        <v>0.55152041406049834</v>
      </c>
      <c r="AE297" s="26">
        <f t="shared" ref="AE297:AE360" si="247">X297+Y297+AA297+AC297</f>
        <v>1.207158281102366</v>
      </c>
      <c r="AF297" s="26">
        <f t="shared" ref="AF297:AF360" si="248">Z297+AB297+AD297</f>
        <v>-104.71126123136879</v>
      </c>
      <c r="AG297" s="26">
        <f t="shared" si="223"/>
        <v>64.334182199278899</v>
      </c>
      <c r="AH297" s="26">
        <f t="shared" ref="AH297:AH360" si="249">20*LOG(1/SQRT((W297/fp_comp1)^2+1))</f>
        <v>-108.58631868907317</v>
      </c>
      <c r="AI297" s="26">
        <f t="shared" ref="AI297:AI360" si="250">-180/PI()*ATAN(W297/fp_comp1)</f>
        <v>-89.999786790428203</v>
      </c>
      <c r="AJ297" s="26">
        <f t="shared" ref="AJ297:AJ360" si="251">20*LOG(SQRT((W297/fz_comp)^2+1))</f>
        <v>34.565115635932585</v>
      </c>
      <c r="AK297" s="26">
        <f t="shared" ref="AK297:AK360" si="252">180/PI()*ATAN(W297/fz_comp)</f>
        <v>88.928746746537414</v>
      </c>
      <c r="AL297" s="27">
        <f t="shared" ref="AL297:AL360" si="253">20*LOG(1/SQRT((W297/fp_comp2)^2+1))</f>
        <v>-0.29991755228086359</v>
      </c>
      <c r="AM297" s="26">
        <f t="shared" ref="AM297:AM360" si="254">-180/PI()*ATAN(W297/fp_comp2)</f>
        <v>-14.970257800782694</v>
      </c>
      <c r="AN297" s="26">
        <f t="shared" si="224"/>
        <v>-1.2417489746656544E-2</v>
      </c>
      <c r="AO297" s="26">
        <f t="shared" si="225"/>
        <v>-3.0629781432171557</v>
      </c>
      <c r="AP297" s="26">
        <f t="shared" si="231"/>
        <v>-9.9993558958892024</v>
      </c>
      <c r="AQ297" s="26">
        <f t="shared" si="232"/>
        <v>-19.104275987890638</v>
      </c>
      <c r="AR297" s="25">
        <f t="shared" si="226"/>
        <v>18.562359853877492</v>
      </c>
      <c r="AS297" s="25">
        <f t="shared" si="227"/>
        <v>-26.547178687726607</v>
      </c>
      <c r="AT297" s="56">
        <f t="shared" si="233"/>
        <v>-8.7921976147868364</v>
      </c>
      <c r="AU297" s="57">
        <f t="shared" ref="AU297:AU360" si="255">AF297+AQ297</f>
        <v>-123.81553721925943</v>
      </c>
      <c r="AV297" s="26">
        <f t="shared" ref="AV297:AV360" si="256">20*LOG(SQRT((W297/fz_ff)^2+1))</f>
        <v>3.1461852782582534E-8</v>
      </c>
      <c r="AW297" s="26">
        <f t="shared" ref="AW297:AW360" si="257">180/PI()*ATAN(W297/fz_ff)</f>
        <v>4.8766617254280943E-3</v>
      </c>
      <c r="AX297" s="27">
        <f t="shared" ref="AX297:AX360" si="258">20*LOG(1/SQRT((W297/fp_ff)^2+1))</f>
        <v>-3.1461852896543022E-8</v>
      </c>
      <c r="AY297" s="26">
        <f t="shared" ref="AY297:AY360" si="259">-180/PI()*ATAN(W297/fp_ff)</f>
        <v>-4.8766617254280943E-3</v>
      </c>
      <c r="AZ297" s="28">
        <f t="shared" ref="AZ297:AZ360" si="260">AV297+AX297</f>
        <v>-1.1396048770297341E-16</v>
      </c>
      <c r="BA297" s="29">
        <f t="shared" ref="BA297:BA360" si="261">AW297+AY297</f>
        <v>0</v>
      </c>
      <c r="BB297" s="5">
        <f t="shared" si="234"/>
        <v>-9.3732507294145524</v>
      </c>
      <c r="BC297" s="5">
        <f t="shared" si="235"/>
        <v>-145.75389898606969</v>
      </c>
      <c r="BD297" s="5">
        <f t="shared" ref="BD297:BD360" si="262">BC297+180</f>
        <v>34.246101013930314</v>
      </c>
      <c r="BE297" s="41"/>
      <c r="BF297" s="40">
        <f t="shared" ref="BF297:BF360" si="263">ROUND(BB297,0)</f>
        <v>-9</v>
      </c>
      <c r="BG297" s="40">
        <f t="shared" ref="BG297:BG360" si="264">ROUND(BC297,0)</f>
        <v>-146</v>
      </c>
      <c r="BH297" s="40">
        <f t="shared" ref="BH297:BH360" si="265">ROUND(BD297,0)</f>
        <v>34</v>
      </c>
      <c r="BL297" s="26">
        <f t="shared" si="228"/>
        <v>-1.9868481873995462E-3</v>
      </c>
      <c r="BM297" s="26">
        <f t="shared" si="229"/>
        <v>-1.2254518782649764</v>
      </c>
      <c r="BO297" s="238" t="str">
        <f t="shared" si="236"/>
        <v>85113.8038202396i</v>
      </c>
      <c r="BP297" s="238" t="str">
        <f t="shared" si="237"/>
        <v>0.875039193414349-0.330875092803535i</v>
      </c>
      <c r="BQ297" s="238">
        <f t="shared" si="238"/>
        <v>-0.57906626644031578</v>
      </c>
      <c r="BR297" s="238">
        <f t="shared" si="239"/>
        <v>-20.71290988854528</v>
      </c>
    </row>
    <row r="298" spans="22:70" x14ac:dyDescent="0.35">
      <c r="V298" s="24">
        <v>3.9400000000000199</v>
      </c>
      <c r="W298" s="32">
        <f t="shared" si="240"/>
        <v>87096.358995612216</v>
      </c>
      <c r="X298" s="25">
        <f t="shared" si="230"/>
        <v>26.994438391274116</v>
      </c>
      <c r="Y298" s="26">
        <f t="shared" si="241"/>
        <v>-26.426126872106465</v>
      </c>
      <c r="Z298" s="26">
        <f t="shared" si="242"/>
        <v>-87.264849358614967</v>
      </c>
      <c r="AA298" s="26">
        <f t="shared" si="243"/>
        <v>0.45854026865370817</v>
      </c>
      <c r="AB298" s="26">
        <f t="shared" si="244"/>
        <v>-18.454042039240214</v>
      </c>
      <c r="AC298" s="26">
        <f t="shared" si="245"/>
        <v>4.2137424690302517E-4</v>
      </c>
      <c r="AD298" s="26">
        <f t="shared" si="246"/>
        <v>0.56436615333520967</v>
      </c>
      <c r="AE298" s="26">
        <f t="shared" si="247"/>
        <v>1.0272731620682618</v>
      </c>
      <c r="AF298" s="26">
        <f t="shared" si="248"/>
        <v>-105.15452524451996</v>
      </c>
      <c r="AG298" s="26">
        <f t="shared" si="223"/>
        <v>64.334182199278899</v>
      </c>
      <c r="AH298" s="26">
        <f t="shared" si="249"/>
        <v>-108.78631868907067</v>
      </c>
      <c r="AI298" s="26">
        <f t="shared" si="250"/>
        <v>-89.999791643670562</v>
      </c>
      <c r="AJ298" s="26">
        <f t="shared" si="251"/>
        <v>34.765047313987417</v>
      </c>
      <c r="AK298" s="26">
        <f t="shared" si="252"/>
        <v>88.9531259577046</v>
      </c>
      <c r="AL298" s="27">
        <f t="shared" si="253"/>
        <v>-0.31355378396980099</v>
      </c>
      <c r="AM298" s="26">
        <f t="shared" si="254"/>
        <v>-15.302784605438312</v>
      </c>
      <c r="AN298" s="26">
        <f t="shared" si="224"/>
        <v>-1.3001832854637789E-2</v>
      </c>
      <c r="AO298" s="26">
        <f t="shared" si="225"/>
        <v>-3.1341834433633893</v>
      </c>
      <c r="AP298" s="26">
        <f t="shared" si="231"/>
        <v>-10.013644792628792</v>
      </c>
      <c r="AQ298" s="26">
        <f t="shared" si="232"/>
        <v>-19.483633734767665</v>
      </c>
      <c r="AR298" s="25">
        <f t="shared" si="226"/>
        <v>18.562359853877492</v>
      </c>
      <c r="AS298" s="25">
        <f t="shared" si="227"/>
        <v>-26.547178687726607</v>
      </c>
      <c r="AT298" s="56">
        <f t="shared" si="233"/>
        <v>-8.9863716305605301</v>
      </c>
      <c r="AU298" s="57">
        <f t="shared" si="255"/>
        <v>-124.63815897928762</v>
      </c>
      <c r="AV298" s="26">
        <f t="shared" si="256"/>
        <v>3.2944604618312453E-8</v>
      </c>
      <c r="AW298" s="26">
        <f t="shared" si="257"/>
        <v>4.9902537687865458E-3</v>
      </c>
      <c r="AX298" s="27">
        <f t="shared" si="258"/>
        <v>-3.294460474326764E-8</v>
      </c>
      <c r="AY298" s="26">
        <f t="shared" si="259"/>
        <v>-4.9902537687865458E-3</v>
      </c>
      <c r="AZ298" s="28">
        <f t="shared" si="260"/>
        <v>-1.2495518711657104E-16</v>
      </c>
      <c r="BA298" s="29">
        <f t="shared" si="261"/>
        <v>0</v>
      </c>
      <c r="BB298" s="5">
        <f t="shared" si="234"/>
        <v>-9.5929929026899341</v>
      </c>
      <c r="BC298" s="5">
        <f t="shared" si="235"/>
        <v>-147.04541827376045</v>
      </c>
      <c r="BD298" s="5">
        <f t="shared" si="262"/>
        <v>32.954581726239553</v>
      </c>
      <c r="BE298" s="31"/>
      <c r="BF298" s="40">
        <f t="shared" si="263"/>
        <v>-10</v>
      </c>
      <c r="BG298" s="40">
        <f t="shared" si="264"/>
        <v>-147</v>
      </c>
      <c r="BH298" s="40">
        <f t="shared" si="265"/>
        <v>33</v>
      </c>
      <c r="BL298" s="26">
        <f t="shared" si="228"/>
        <v>-2.0804630329679598E-3</v>
      </c>
      <c r="BM298" s="26">
        <f t="shared" si="229"/>
        <v>-1.2539873086551556</v>
      </c>
      <c r="BO298" s="238" t="str">
        <f t="shared" si="236"/>
        <v>87096.3589956122i</v>
      </c>
      <c r="BP298" s="238" t="str">
        <f t="shared" si="237"/>
        <v>0.869915255342267-0.336601945547747i</v>
      </c>
      <c r="BQ298" s="238">
        <f t="shared" si="238"/>
        <v>-0.60454080909643582</v>
      </c>
      <c r="BR298" s="238">
        <f t="shared" si="239"/>
        <v>-21.153271985817675</v>
      </c>
    </row>
    <row r="299" spans="22:70" x14ac:dyDescent="0.35">
      <c r="V299" s="24">
        <v>3.9500000000000202</v>
      </c>
      <c r="W299" s="32">
        <f t="shared" si="240"/>
        <v>89125.093813378786</v>
      </c>
      <c r="X299" s="25">
        <f t="shared" si="230"/>
        <v>26.994438391274116</v>
      </c>
      <c r="Y299" s="26">
        <f t="shared" si="241"/>
        <v>-26.625681751254</v>
      </c>
      <c r="Z299" s="26">
        <f t="shared" si="242"/>
        <v>-87.327017642206528</v>
      </c>
      <c r="AA299" s="26">
        <f t="shared" si="243"/>
        <v>0.47900060719252402</v>
      </c>
      <c r="AB299" s="26">
        <f t="shared" si="244"/>
        <v>-18.853835181444332</v>
      </c>
      <c r="AC299" s="26">
        <f t="shared" si="245"/>
        <v>4.412319945789042E-4</v>
      </c>
      <c r="AD299" s="26">
        <f t="shared" si="246"/>
        <v>0.57751104956923816</v>
      </c>
      <c r="AE299" s="26">
        <f t="shared" si="247"/>
        <v>0.84819847920721925</v>
      </c>
      <c r="AF299" s="26">
        <f t="shared" si="248"/>
        <v>-105.60334177408163</v>
      </c>
      <c r="AG299" s="26">
        <f t="shared" si="223"/>
        <v>64.334182199278899</v>
      </c>
      <c r="AH299" s="26">
        <f t="shared" si="249"/>
        <v>-108.9863186890681</v>
      </c>
      <c r="AI299" s="26">
        <f t="shared" si="250"/>
        <v>-89.99979638643967</v>
      </c>
      <c r="AJ299" s="26">
        <f t="shared" si="251"/>
        <v>34.964982066032739</v>
      </c>
      <c r="AK299" s="26">
        <f t="shared" si="252"/>
        <v>88.976950596610152</v>
      </c>
      <c r="AL299" s="27">
        <f t="shared" si="253"/>
        <v>-0.32778692939638898</v>
      </c>
      <c r="AM299" s="26">
        <f t="shared" si="254"/>
        <v>-15.641966989788038</v>
      </c>
      <c r="AN299" s="26">
        <f t="shared" si="224"/>
        <v>-1.3613630947781114E-2</v>
      </c>
      <c r="AO299" s="26">
        <f t="shared" si="225"/>
        <v>-3.2070372954383668</v>
      </c>
      <c r="AP299" s="26">
        <f t="shared" si="231"/>
        <v>-10.02855498410063</v>
      </c>
      <c r="AQ299" s="26">
        <f t="shared" si="232"/>
        <v>-19.871850075055924</v>
      </c>
      <c r="AR299" s="25">
        <f t="shared" si="226"/>
        <v>18.562359853877492</v>
      </c>
      <c r="AS299" s="25">
        <f t="shared" si="227"/>
        <v>-26.547178687726607</v>
      </c>
      <c r="AT299" s="56">
        <f t="shared" si="233"/>
        <v>-9.1803565048934104</v>
      </c>
      <c r="AU299" s="57">
        <f t="shared" si="255"/>
        <v>-125.47519184913756</v>
      </c>
      <c r="AV299" s="26">
        <f t="shared" si="256"/>
        <v>3.4497235479048318E-8</v>
      </c>
      <c r="AW299" s="26">
        <f t="shared" si="257"/>
        <v>5.1064917106933595E-3</v>
      </c>
      <c r="AX299" s="27">
        <f t="shared" si="258"/>
        <v>-3.4497235616058954E-8</v>
      </c>
      <c r="AY299" s="26">
        <f t="shared" si="259"/>
        <v>-5.1064917106933595E-3</v>
      </c>
      <c r="AZ299" s="28">
        <f t="shared" si="260"/>
        <v>-1.3701063647792708E-16</v>
      </c>
      <c r="BA299" s="29">
        <f t="shared" si="261"/>
        <v>0</v>
      </c>
      <c r="BB299" s="5">
        <f t="shared" si="234"/>
        <v>-9.8135917293976611</v>
      </c>
      <c r="BC299" s="5">
        <f t="shared" si="235"/>
        <v>-148.35958429967945</v>
      </c>
      <c r="BD299" s="5">
        <f t="shared" si="262"/>
        <v>31.640415700320546</v>
      </c>
      <c r="BE299" s="31"/>
      <c r="BF299" s="40">
        <f t="shared" si="263"/>
        <v>-10</v>
      </c>
      <c r="BG299" s="40">
        <f t="shared" si="264"/>
        <v>-148</v>
      </c>
      <c r="BH299" s="40">
        <f t="shared" si="265"/>
        <v>32</v>
      </c>
      <c r="BL299" s="26">
        <f t="shared" si="228"/>
        <v>-2.1784876475154013E-3</v>
      </c>
      <c r="BM299" s="26">
        <f t="shared" si="229"/>
        <v>-1.2831867704181137</v>
      </c>
      <c r="BO299" s="238" t="str">
        <f t="shared" si="236"/>
        <v>89125.0938133788i</v>
      </c>
      <c r="BP299" s="238" t="str">
        <f t="shared" si="237"/>
        <v>0.864613681290907-0.342345819625052i</v>
      </c>
      <c r="BQ299" s="238">
        <f t="shared" si="238"/>
        <v>-0.63105673685673391</v>
      </c>
      <c r="BR299" s="238">
        <f t="shared" si="239"/>
        <v>-21.601205680123794</v>
      </c>
    </row>
    <row r="300" spans="22:70" x14ac:dyDescent="0.35">
      <c r="V300" s="24">
        <v>3.9600000000000199</v>
      </c>
      <c r="W300" s="30">
        <f t="shared" si="240"/>
        <v>91201.083935595307</v>
      </c>
      <c r="X300" s="25">
        <f t="shared" si="230"/>
        <v>26.994438391274116</v>
      </c>
      <c r="Y300" s="26">
        <f t="shared" si="241"/>
        <v>-26.825256621547826</v>
      </c>
      <c r="Z300" s="26">
        <f t="shared" si="242"/>
        <v>-87.387776889603842</v>
      </c>
      <c r="AA300" s="26">
        <f t="shared" si="243"/>
        <v>0.50032239781557597</v>
      </c>
      <c r="AB300" s="26">
        <f t="shared" si="244"/>
        <v>-19.260977611605448</v>
      </c>
      <c r="AC300" s="26">
        <f t="shared" si="245"/>
        <v>4.6202551175434129E-4</v>
      </c>
      <c r="AD300" s="26">
        <f t="shared" si="246"/>
        <v>0.59096206682241392</v>
      </c>
      <c r="AE300" s="26">
        <f t="shared" si="247"/>
        <v>0.66996619305362015</v>
      </c>
      <c r="AF300" s="26">
        <f t="shared" si="248"/>
        <v>-106.05779243438687</v>
      </c>
      <c r="AG300" s="26">
        <f t="shared" si="223"/>
        <v>64.334182199278899</v>
      </c>
      <c r="AH300" s="26">
        <f t="shared" si="249"/>
        <v>-109.18631868906562</v>
      </c>
      <c r="AI300" s="26">
        <f t="shared" si="250"/>
        <v>-89.999801021250136</v>
      </c>
      <c r="AJ300" s="26">
        <f t="shared" si="251"/>
        <v>35.164919753804668</v>
      </c>
      <c r="AK300" s="26">
        <f t="shared" si="252"/>
        <v>89.000233262418902</v>
      </c>
      <c r="AL300" s="27">
        <f t="shared" si="253"/>
        <v>-0.34264103499061327</v>
      </c>
      <c r="AM300" s="26">
        <f t="shared" si="254"/>
        <v>-15.987889662733206</v>
      </c>
      <c r="AN300" s="26">
        <f t="shared" si="224"/>
        <v>-1.4254169836751689E-2</v>
      </c>
      <c r="AO300" s="26">
        <f t="shared" si="225"/>
        <v>-3.281577384656722</v>
      </c>
      <c r="AP300" s="26">
        <f t="shared" si="231"/>
        <v>-10.044111940809413</v>
      </c>
      <c r="AQ300" s="26">
        <f t="shared" si="232"/>
        <v>-20.26903480622116</v>
      </c>
      <c r="AR300" s="25">
        <f t="shared" si="226"/>
        <v>18.562359853877492</v>
      </c>
      <c r="AS300" s="25">
        <f t="shared" si="227"/>
        <v>-26.547178687726607</v>
      </c>
      <c r="AT300" s="56">
        <f t="shared" si="233"/>
        <v>-9.3741457477557937</v>
      </c>
      <c r="AU300" s="57">
        <f t="shared" si="255"/>
        <v>-126.32682724060803</v>
      </c>
      <c r="AV300" s="26">
        <f t="shared" si="256"/>
        <v>3.6123041436019621E-8</v>
      </c>
      <c r="AW300" s="26">
        <f t="shared" si="257"/>
        <v>5.2254371820402183E-3</v>
      </c>
      <c r="AX300" s="27">
        <f t="shared" si="258"/>
        <v>-3.6123041586248809E-8</v>
      </c>
      <c r="AY300" s="26">
        <f t="shared" si="259"/>
        <v>-5.2254371820402183E-3</v>
      </c>
      <c r="AZ300" s="28">
        <f t="shared" si="260"/>
        <v>-1.5022918780731637E-16</v>
      </c>
      <c r="BA300" s="29">
        <f t="shared" si="261"/>
        <v>0</v>
      </c>
      <c r="BB300" s="5">
        <f t="shared" si="234"/>
        <v>-10.035076766958595</v>
      </c>
      <c r="BC300" s="5">
        <f t="shared" si="235"/>
        <v>-149.69662312079541</v>
      </c>
      <c r="BD300" s="5">
        <f t="shared" si="262"/>
        <v>30.303376879204592</v>
      </c>
      <c r="BE300" s="41"/>
      <c r="BF300" s="40">
        <f t="shared" si="263"/>
        <v>-10</v>
      </c>
      <c r="BG300" s="40">
        <f t="shared" si="264"/>
        <v>-150</v>
      </c>
      <c r="BH300" s="40">
        <f t="shared" si="265"/>
        <v>30</v>
      </c>
      <c r="BL300" s="26">
        <f t="shared" si="228"/>
        <v>-2.2811296484925776E-3</v>
      </c>
      <c r="BM300" s="26">
        <f t="shared" si="229"/>
        <v>-1.3130656847908941</v>
      </c>
      <c r="BO300" s="238" t="str">
        <f t="shared" si="236"/>
        <v>91201.0839355953i</v>
      </c>
      <c r="BP300" s="238" t="str">
        <f t="shared" si="237"/>
        <v>0.859130988260188-0.348101355008324i</v>
      </c>
      <c r="BQ300" s="238">
        <f t="shared" si="238"/>
        <v>-0.65864988955430759</v>
      </c>
      <c r="BR300" s="238">
        <f t="shared" si="239"/>
        <v>-22.056730195396486</v>
      </c>
    </row>
    <row r="301" spans="22:70" x14ac:dyDescent="0.35">
      <c r="V301" s="24">
        <v>3.9700000000000202</v>
      </c>
      <c r="W301" s="32">
        <f t="shared" si="240"/>
        <v>93325.430079703525</v>
      </c>
      <c r="X301" s="25">
        <f t="shared" si="230"/>
        <v>26.994438391274116</v>
      </c>
      <c r="Y301" s="26">
        <f t="shared" si="241"/>
        <v>-27.024850586978193</v>
      </c>
      <c r="Z301" s="26">
        <f t="shared" si="242"/>
        <v>-87.447158769237703</v>
      </c>
      <c r="AA301" s="26">
        <f t="shared" si="243"/>
        <v>0.52253742230114097</v>
      </c>
      <c r="AB301" s="26">
        <f t="shared" si="244"/>
        <v>-19.675520680182139</v>
      </c>
      <c r="AC301" s="26">
        <f t="shared" si="245"/>
        <v>4.8379889049913051E-4</v>
      </c>
      <c r="AD301" s="26">
        <f t="shared" si="246"/>
        <v>0.60472633106796714</v>
      </c>
      <c r="AE301" s="26">
        <f t="shared" si="247"/>
        <v>0.49260902548756308</v>
      </c>
      <c r="AF301" s="26">
        <f t="shared" si="248"/>
        <v>-106.51795311835188</v>
      </c>
      <c r="AG301" s="26">
        <f t="shared" si="223"/>
        <v>64.334182199278899</v>
      </c>
      <c r="AH301" s="26">
        <f t="shared" si="249"/>
        <v>-109.38631868906326</v>
      </c>
      <c r="AI301" s="26">
        <f t="shared" si="250"/>
        <v>-89.999805550559472</v>
      </c>
      <c r="AJ301" s="26">
        <f t="shared" si="251"/>
        <v>35.364860245254228</v>
      </c>
      <c r="AK301" s="26">
        <f t="shared" si="252"/>
        <v>89.022986269133895</v>
      </c>
      <c r="AL301" s="27">
        <f t="shared" si="253"/>
        <v>-0.35814093112646861</v>
      </c>
      <c r="AM301" s="26">
        <f t="shared" si="254"/>
        <v>-16.340635122904157</v>
      </c>
      <c r="AN301" s="26">
        <f t="shared" si="224"/>
        <v>-1.4924795152686731E-2</v>
      </c>
      <c r="AO301" s="26">
        <f t="shared" si="225"/>
        <v>-3.3578422233026646</v>
      </c>
      <c r="AP301" s="26">
        <f t="shared" si="231"/>
        <v>-10.060341970809288</v>
      </c>
      <c r="AQ301" s="26">
        <f t="shared" si="232"/>
        <v>-20.675296627632399</v>
      </c>
      <c r="AR301" s="25">
        <f t="shared" si="226"/>
        <v>18.562359853877492</v>
      </c>
      <c r="AS301" s="25">
        <f t="shared" si="227"/>
        <v>-26.547178687726607</v>
      </c>
      <c r="AT301" s="56">
        <f t="shared" si="233"/>
        <v>-9.5677329453217244</v>
      </c>
      <c r="AU301" s="57">
        <f t="shared" si="255"/>
        <v>-127.19324974598428</v>
      </c>
      <c r="AV301" s="26">
        <f t="shared" si="256"/>
        <v>3.7825467066880811E-8</v>
      </c>
      <c r="AW301" s="26">
        <f t="shared" si="257"/>
        <v>5.347153249286354E-3</v>
      </c>
      <c r="AX301" s="27">
        <f t="shared" si="258"/>
        <v>-3.7825467231603831E-8</v>
      </c>
      <c r="AY301" s="26">
        <f t="shared" si="259"/>
        <v>-5.347153249286354E-3</v>
      </c>
      <c r="AZ301" s="28">
        <f t="shared" si="260"/>
        <v>-1.6472302003069092E-16</v>
      </c>
      <c r="BA301" s="29">
        <f t="shared" si="261"/>
        <v>0</v>
      </c>
      <c r="BB301" s="5">
        <f t="shared" si="234"/>
        <v>-10.257478339479434</v>
      </c>
      <c r="BC301" s="5">
        <f t="shared" si="235"/>
        <v>-151.0567470768417</v>
      </c>
      <c r="BD301" s="5">
        <f t="shared" si="262"/>
        <v>28.943252923158298</v>
      </c>
      <c r="BE301" s="31"/>
      <c r="BF301" s="40">
        <f t="shared" si="263"/>
        <v>-10</v>
      </c>
      <c r="BG301" s="40">
        <f t="shared" si="264"/>
        <v>-151</v>
      </c>
      <c r="BH301" s="40">
        <f t="shared" si="265"/>
        <v>29</v>
      </c>
      <c r="BL301" s="26">
        <f t="shared" si="228"/>
        <v>-2.3886064179624404E-3</v>
      </c>
      <c r="BM301" s="26">
        <f t="shared" si="229"/>
        <v>-1.3436398289282718</v>
      </c>
      <c r="BO301" s="238" t="str">
        <f t="shared" si="236"/>
        <v>93325.4300797035i</v>
      </c>
      <c r="BP301" s="238" t="str">
        <f t="shared" si="237"/>
        <v>0.853463848367824-0.353862893190874i</v>
      </c>
      <c r="BQ301" s="238">
        <f t="shared" si="238"/>
        <v>-0.68735678773974673</v>
      </c>
      <c r="BR301" s="238">
        <f t="shared" si="239"/>
        <v>-22.519857501929138</v>
      </c>
    </row>
    <row r="302" spans="22:70" x14ac:dyDescent="0.35">
      <c r="V302" s="24">
        <v>3.98000000000002</v>
      </c>
      <c r="W302" s="32">
        <f t="shared" si="240"/>
        <v>95499.258602148111</v>
      </c>
      <c r="X302" s="25">
        <f t="shared" si="230"/>
        <v>26.994438391274116</v>
      </c>
      <c r="Y302" s="26">
        <f t="shared" si="241"/>
        <v>-27.224462791534325</v>
      </c>
      <c r="Z302" s="26">
        <f t="shared" si="242"/>
        <v>-87.505194255598653</v>
      </c>
      <c r="AA302" s="26">
        <f t="shared" si="243"/>
        <v>0.54567825396802516</v>
      </c>
      <c r="AB302" s="26">
        <f t="shared" si="244"/>
        <v>-20.097510527540088</v>
      </c>
      <c r="AC302" s="26">
        <f t="shared" si="245"/>
        <v>5.0659829996923644E-4</v>
      </c>
      <c r="AD302" s="26">
        <f t="shared" si="246"/>
        <v>0.61881113394251686</v>
      </c>
      <c r="AE302" s="26">
        <f t="shared" si="247"/>
        <v>0.3161604520077852</v>
      </c>
      <c r="AF302" s="26">
        <f t="shared" si="248"/>
        <v>-106.98389364919622</v>
      </c>
      <c r="AG302" s="26">
        <f t="shared" si="223"/>
        <v>64.334182199278899</v>
      </c>
      <c r="AH302" s="26">
        <f t="shared" si="249"/>
        <v>-109.58631868906102</v>
      </c>
      <c r="AI302" s="26">
        <f t="shared" si="250"/>
        <v>-89.999809976769114</v>
      </c>
      <c r="AJ302" s="26">
        <f t="shared" si="251"/>
        <v>35.564803414268567</v>
      </c>
      <c r="AK302" s="26">
        <f t="shared" si="252"/>
        <v>89.045221651978736</v>
      </c>
      <c r="AL302" s="27">
        <f t="shared" si="253"/>
        <v>-0.37431224130380458</v>
      </c>
      <c r="AM302" s="26">
        <f t="shared" si="254"/>
        <v>-16.700283397570495</v>
      </c>
      <c r="AN302" s="26">
        <f t="shared" si="224"/>
        <v>-1.5626915091971533E-2</v>
      </c>
      <c r="AO302" s="26">
        <f t="shared" si="225"/>
        <v>-3.435871166411363</v>
      </c>
      <c r="AP302" s="26">
        <f t="shared" si="231"/>
        <v>-10.077272231909326</v>
      </c>
      <c r="AQ302" s="26">
        <f t="shared" si="232"/>
        <v>-21.090742888772237</v>
      </c>
      <c r="AR302" s="25">
        <f t="shared" si="226"/>
        <v>18.562359853877492</v>
      </c>
      <c r="AS302" s="25">
        <f t="shared" si="227"/>
        <v>-26.547178687726607</v>
      </c>
      <c r="AT302" s="56">
        <f t="shared" si="233"/>
        <v>-9.7611117799015403</v>
      </c>
      <c r="AU302" s="57">
        <f t="shared" si="255"/>
        <v>-128.07463653796844</v>
      </c>
      <c r="AV302" s="26">
        <f t="shared" si="256"/>
        <v>3.9608126670914992E-8</v>
      </c>
      <c r="AW302" s="26">
        <f t="shared" si="257"/>
        <v>5.4717044478973294E-3</v>
      </c>
      <c r="AX302" s="27">
        <f t="shared" si="258"/>
        <v>-3.9608126851530189E-8</v>
      </c>
      <c r="AY302" s="26">
        <f t="shared" si="259"/>
        <v>-5.4717044478973294E-3</v>
      </c>
      <c r="AZ302" s="28">
        <f t="shared" si="260"/>
        <v>-1.8061519777086391E-16</v>
      </c>
      <c r="BA302" s="29">
        <f t="shared" si="261"/>
        <v>0</v>
      </c>
      <c r="BB302" s="5">
        <f t="shared" si="234"/>
        <v>-10.480827525024328</v>
      </c>
      <c r="BC302" s="5">
        <f t="shared" si="235"/>
        <v>-152.44015380455275</v>
      </c>
      <c r="BD302" s="5">
        <f t="shared" si="262"/>
        <v>27.55984619544725</v>
      </c>
      <c r="BE302" s="31"/>
      <c r="BF302" s="40">
        <f t="shared" si="263"/>
        <v>-10</v>
      </c>
      <c r="BG302" s="40">
        <f t="shared" si="264"/>
        <v>-152</v>
      </c>
      <c r="BH302" s="40">
        <f t="shared" si="265"/>
        <v>28</v>
      </c>
      <c r="BL302" s="26">
        <f t="shared" si="228"/>
        <v>-2.5011455608434526E-3</v>
      </c>
      <c r="BM302" s="26">
        <f t="shared" si="229"/>
        <v>-1.3749253439584128</v>
      </c>
      <c r="BO302" s="238" t="str">
        <f t="shared" si="236"/>
        <v>95499.2586021481i</v>
      </c>
      <c r="BP302" s="238" t="str">
        <f t="shared" si="237"/>
        <v>0.847609110302111-0.359624476586907i</v>
      </c>
      <c r="BQ302" s="238">
        <f t="shared" si="238"/>
        <v>-0.71721459956194267</v>
      </c>
      <c r="BR302" s="238">
        <f t="shared" si="239"/>
        <v>-22.990591922625896</v>
      </c>
    </row>
    <row r="303" spans="22:70" x14ac:dyDescent="0.35">
      <c r="V303" s="24">
        <v>3.9900000000000202</v>
      </c>
      <c r="W303" s="30">
        <f t="shared" si="240"/>
        <v>97723.722095585676</v>
      </c>
      <c r="X303" s="25">
        <f t="shared" si="230"/>
        <v>26.994438391274116</v>
      </c>
      <c r="Y303" s="26">
        <f t="shared" si="241"/>
        <v>-27.424092417432906</v>
      </c>
      <c r="Z303" s="26">
        <f t="shared" si="242"/>
        <v>-87.561913643249156</v>
      </c>
      <c r="AA303" s="26">
        <f t="shared" si="243"/>
        <v>0.56977824486675244</v>
      </c>
      <c r="AB303" s="26">
        <f t="shared" si="244"/>
        <v>-20.52698771647157</v>
      </c>
      <c r="AC303" s="26">
        <f t="shared" si="245"/>
        <v>5.3047208422186097E-4</v>
      </c>
      <c r="AD303" s="26">
        <f t="shared" si="246"/>
        <v>0.63322393658185627</v>
      </c>
      <c r="AE303" s="26">
        <f t="shared" si="247"/>
        <v>0.14065469079218429</v>
      </c>
      <c r="AF303" s="26">
        <f t="shared" si="248"/>
        <v>-107.45567742313887</v>
      </c>
      <c r="AG303" s="26">
        <f t="shared" si="223"/>
        <v>64.334182199278899</v>
      </c>
      <c r="AH303" s="26">
        <f t="shared" si="249"/>
        <v>-109.78631868905886</v>
      </c>
      <c r="AI303" s="26">
        <f t="shared" si="250"/>
        <v>-89.999814302225928</v>
      </c>
      <c r="AJ303" s="26">
        <f t="shared" si="251"/>
        <v>35.764749140404362</v>
      </c>
      <c r="AK303" s="26">
        <f t="shared" si="252"/>
        <v>89.066951173642011</v>
      </c>
      <c r="AL303" s="27">
        <f t="shared" si="253"/>
        <v>-0.39118138983699924</v>
      </c>
      <c r="AM303" s="26">
        <f t="shared" si="254"/>
        <v>-17.066911769314451</v>
      </c>
      <c r="AN303" s="26">
        <f t="shared" si="224"/>
        <v>-1.6362003283264405E-2</v>
      </c>
      <c r="AO303" s="26">
        <f t="shared" si="225"/>
        <v>-3.5157044275646232</v>
      </c>
      <c r="AP303" s="26">
        <f t="shared" si="231"/>
        <v>-10.094930742495862</v>
      </c>
      <c r="AQ303" s="26">
        <f t="shared" si="232"/>
        <v>-21.515479325462991</v>
      </c>
      <c r="AR303" s="25">
        <f t="shared" si="226"/>
        <v>18.562359853877492</v>
      </c>
      <c r="AS303" s="25">
        <f t="shared" si="227"/>
        <v>-26.547178687726607</v>
      </c>
      <c r="AT303" s="56">
        <f t="shared" si="233"/>
        <v>-9.9542760517036779</v>
      </c>
      <c r="AU303" s="57">
        <f t="shared" si="255"/>
        <v>-128.97115674860186</v>
      </c>
      <c r="AV303" s="26">
        <f t="shared" si="256"/>
        <v>4.1474800411723606E-8</v>
      </c>
      <c r="AW303" s="26">
        <f t="shared" si="257"/>
        <v>5.5991568165625642E-3</v>
      </c>
      <c r="AX303" s="27">
        <f t="shared" si="258"/>
        <v>-4.1474800609764237E-8</v>
      </c>
      <c r="AY303" s="26">
        <f t="shared" si="259"/>
        <v>-5.5991568165625642E-3</v>
      </c>
      <c r="AZ303" s="28">
        <f t="shared" si="260"/>
        <v>-1.980406308770203E-16</v>
      </c>
      <c r="BA303" s="29">
        <f t="shared" si="261"/>
        <v>0</v>
      </c>
      <c r="BB303" s="5">
        <f t="shared" si="234"/>
        <v>-10.705156140368171</v>
      </c>
      <c r="BC303" s="5">
        <f t="shared" si="235"/>
        <v>-153.84702523121973</v>
      </c>
      <c r="BD303" s="5">
        <f t="shared" si="262"/>
        <v>26.152974768780268</v>
      </c>
      <c r="BE303" s="41"/>
      <c r="BF303" s="40">
        <f t="shared" si="263"/>
        <v>-11</v>
      </c>
      <c r="BG303" s="40">
        <f t="shared" si="264"/>
        <v>-154</v>
      </c>
      <c r="BH303" s="40">
        <f t="shared" si="265"/>
        <v>26</v>
      </c>
      <c r="BL303" s="26">
        <f t="shared" si="228"/>
        <v>-2.6189853845790521E-3</v>
      </c>
      <c r="BM303" s="26">
        <f t="shared" si="229"/>
        <v>-1.4069387432094043</v>
      </c>
      <c r="BO303" s="238" t="str">
        <f t="shared" si="236"/>
        <v>97723.7220955857i</v>
      </c>
      <c r="BP303" s="238" t="str">
        <f t="shared" si="237"/>
        <v>0.841563821593509-0.365379849385196i</v>
      </c>
      <c r="BQ303" s="238">
        <f t="shared" si="238"/>
        <v>-0.74826110327991335</v>
      </c>
      <c r="BR303" s="238">
        <f t="shared" si="239"/>
        <v>-23.468929739408495</v>
      </c>
    </row>
    <row r="304" spans="22:70" x14ac:dyDescent="0.35">
      <c r="V304" s="24">
        <v>4.0000000000000204</v>
      </c>
      <c r="W304" s="43">
        <f t="shared" si="240"/>
        <v>100000.00000000471</v>
      </c>
      <c r="X304" s="25">
        <f t="shared" si="230"/>
        <v>26.994438391274116</v>
      </c>
      <c r="Y304" s="26">
        <f t="shared" si="241"/>
        <v>-27.623738683423824</v>
      </c>
      <c r="Z304" s="26">
        <f t="shared" si="242"/>
        <v>-87.617346560634516</v>
      </c>
      <c r="AA304" s="26">
        <f t="shared" si="243"/>
        <v>0.59487150962763613</v>
      </c>
      <c r="AB304" s="26">
        <f t="shared" si="244"/>
        <v>-20.963986856951873</v>
      </c>
      <c r="AC304" s="26">
        <f t="shared" si="245"/>
        <v>5.5547086460090559E-4</v>
      </c>
      <c r="AD304" s="26">
        <f t="shared" si="246"/>
        <v>0.64797237354444459</v>
      </c>
      <c r="AE304" s="26">
        <f t="shared" si="247"/>
        <v>-3.3873311657470692E-2</v>
      </c>
      <c r="AF304" s="26">
        <f t="shared" si="248"/>
        <v>-107.93336104404194</v>
      </c>
      <c r="AG304" s="26">
        <f t="shared" si="223"/>
        <v>64.334182199278899</v>
      </c>
      <c r="AH304" s="26">
        <f t="shared" si="249"/>
        <v>-109.98631868905682</v>
      </c>
      <c r="AI304" s="26">
        <f t="shared" si="250"/>
        <v>-89.999818529223319</v>
      </c>
      <c r="AJ304" s="26">
        <f t="shared" si="251"/>
        <v>35.964697308633269</v>
      </c>
      <c r="AK304" s="26">
        <f t="shared" si="252"/>
        <v>89.088186330386222</v>
      </c>
      <c r="AL304" s="27">
        <f t="shared" si="253"/>
        <v>-0.40877560788355977</v>
      </c>
      <c r="AM304" s="26">
        <f t="shared" si="254"/>
        <v>-17.440594490512641</v>
      </c>
      <c r="AN304" s="26">
        <f t="shared" si="224"/>
        <v>-1.7131601781858411E-2</v>
      </c>
      <c r="AO304" s="26">
        <f t="shared" si="225"/>
        <v>-3.5973830947863155</v>
      </c>
      <c r="AP304" s="26">
        <f t="shared" si="231"/>
        <v>-10.113346390810065</v>
      </c>
      <c r="AQ304" s="26">
        <f t="shared" si="232"/>
        <v>-21.949609784136054</v>
      </c>
      <c r="AR304" s="25">
        <f t="shared" si="226"/>
        <v>18.562359853877492</v>
      </c>
      <c r="AS304" s="25">
        <f t="shared" si="227"/>
        <v>-26.547178687726607</v>
      </c>
      <c r="AT304" s="56">
        <f t="shared" si="233"/>
        <v>-10.147219702467536</v>
      </c>
      <c r="AU304" s="57">
        <f t="shared" si="255"/>
        <v>-129.882970828178</v>
      </c>
      <c r="AV304" s="26">
        <f t="shared" si="256"/>
        <v>4.3429447817810355E-8</v>
      </c>
      <c r="AW304" s="26">
        <f t="shared" si="257"/>
        <v>5.7295779322099095E-3</v>
      </c>
      <c r="AX304" s="27">
        <f t="shared" si="258"/>
        <v>-4.3429448034957588E-8</v>
      </c>
      <c r="AY304" s="26">
        <f t="shared" si="259"/>
        <v>-5.7295779322099095E-3</v>
      </c>
      <c r="AZ304" s="28">
        <f t="shared" si="260"/>
        <v>-2.1714723247757435E-16</v>
      </c>
      <c r="BA304" s="29">
        <f t="shared" si="261"/>
        <v>0</v>
      </c>
      <c r="BB304" s="5">
        <f t="shared" si="234"/>
        <v>-10.9304967231188</v>
      </c>
      <c r="BC304" s="5">
        <f t="shared" si="235"/>
        <v>-155.27752655056653</v>
      </c>
      <c r="BD304" s="5">
        <f t="shared" si="262"/>
        <v>24.722473449433465</v>
      </c>
      <c r="BE304" s="31"/>
      <c r="BF304" s="40">
        <f t="shared" si="263"/>
        <v>-11</v>
      </c>
      <c r="BG304" s="40">
        <f t="shared" si="264"/>
        <v>-155</v>
      </c>
      <c r="BH304" s="40">
        <f t="shared" si="265"/>
        <v>25</v>
      </c>
      <c r="BL304" s="26">
        <f t="shared" si="228"/>
        <v>-2.7423754011977773E-3</v>
      </c>
      <c r="BM304" s="26">
        <f t="shared" si="229"/>
        <v>-1.4396969206094867</v>
      </c>
      <c r="BO304" s="238" t="str">
        <f t="shared" si="236"/>
        <v>100000.000000005i</v>
      </c>
      <c r="BP304" s="238" t="str">
        <f t="shared" si="237"/>
        <v>0.835325251621791-0.371122459983304i</v>
      </c>
      <c r="BQ304" s="238">
        <f t="shared" si="238"/>
        <v>-0.78053464525006666</v>
      </c>
      <c r="BR304" s="238">
        <f t="shared" si="239"/>
        <v>-23.954858801779029</v>
      </c>
    </row>
    <row r="305" spans="22:70" x14ac:dyDescent="0.35">
      <c r="V305" s="24">
        <v>4.0100000000000202</v>
      </c>
      <c r="W305" s="32">
        <f t="shared" si="240"/>
        <v>102329.29922808021</v>
      </c>
      <c r="X305" s="25">
        <f t="shared" si="230"/>
        <v>26.994438391274116</v>
      </c>
      <c r="Y305" s="26">
        <f t="shared" si="241"/>
        <v>-27.823400843169797</v>
      </c>
      <c r="Z305" s="26">
        <f t="shared" si="242"/>
        <v>-87.671521983689303</v>
      </c>
      <c r="AA305" s="26">
        <f t="shared" si="243"/>
        <v>0.62099290576074084</v>
      </c>
      <c r="AB305" s="26">
        <f t="shared" si="244"/>
        <v>-21.408536224257357</v>
      </c>
      <c r="AC305" s="26">
        <f t="shared" si="245"/>
        <v>5.8164764697361175E-4</v>
      </c>
      <c r="AD305" s="26">
        <f t="shared" si="246"/>
        <v>0.66306425682452153</v>
      </c>
      <c r="AE305" s="26">
        <f t="shared" si="247"/>
        <v>-0.20738789848796618</v>
      </c>
      <c r="AF305" s="26">
        <f t="shared" si="248"/>
        <v>-108.41699395112214</v>
      </c>
      <c r="AG305" s="26">
        <f t="shared" si="223"/>
        <v>64.334182199278899</v>
      </c>
      <c r="AH305" s="26">
        <f t="shared" si="249"/>
        <v>-110.18631868905484</v>
      </c>
      <c r="AI305" s="26">
        <f t="shared" si="250"/>
        <v>-89.999822660002522</v>
      </c>
      <c r="AJ305" s="26">
        <f t="shared" si="251"/>
        <v>36.164647809098682</v>
      </c>
      <c r="AK305" s="26">
        <f t="shared" si="252"/>
        <v>89.108938358023948</v>
      </c>
      <c r="AL305" s="27">
        <f t="shared" si="253"/>
        <v>-0.42712293763798181</v>
      </c>
      <c r="AM305" s="26">
        <f t="shared" si="254"/>
        <v>-17.821402485746987</v>
      </c>
      <c r="AN305" s="26">
        <f t="shared" si="224"/>
        <v>-1.7937324196651394E-2</v>
      </c>
      <c r="AO305" s="26">
        <f t="shared" si="225"/>
        <v>-3.6809491465214155</v>
      </c>
      <c r="AP305" s="26">
        <f t="shared" si="231"/>
        <v>-10.132548942511896</v>
      </c>
      <c r="AQ305" s="26">
        <f t="shared" si="232"/>
        <v>-22.393235934246974</v>
      </c>
      <c r="AR305" s="25">
        <f t="shared" si="226"/>
        <v>18.562359853877492</v>
      </c>
      <c r="AS305" s="25">
        <f t="shared" si="227"/>
        <v>-26.547178687726607</v>
      </c>
      <c r="AT305" s="56">
        <f t="shared" si="233"/>
        <v>-10.339936840999862</v>
      </c>
      <c r="AU305" s="57">
        <f t="shared" si="255"/>
        <v>-130.8102298853691</v>
      </c>
      <c r="AV305" s="26">
        <f t="shared" si="256"/>
        <v>4.5476213568545397E-8</v>
      </c>
      <c r="AW305" s="26">
        <f t="shared" si="257"/>
        <v>5.863036945835798E-3</v>
      </c>
      <c r="AX305" s="27">
        <f t="shared" si="258"/>
        <v>-4.5476213806642593E-8</v>
      </c>
      <c r="AY305" s="26">
        <f t="shared" si="259"/>
        <v>-5.863036945835798E-3</v>
      </c>
      <c r="AZ305" s="28">
        <f t="shared" si="260"/>
        <v>-2.3809719614703548E-16</v>
      </c>
      <c r="BA305" s="29">
        <f t="shared" si="261"/>
        <v>0</v>
      </c>
      <c r="BB305" s="5">
        <f t="shared" si="234"/>
        <v>-11.156882511104165</v>
      </c>
      <c r="BC305" s="5">
        <f t="shared" si="235"/>
        <v>-156.73180518433853</v>
      </c>
      <c r="BD305" s="5">
        <f t="shared" si="262"/>
        <v>23.268194815661474</v>
      </c>
      <c r="BE305" s="31"/>
      <c r="BF305" s="40">
        <f t="shared" si="263"/>
        <v>-11</v>
      </c>
      <c r="BG305" s="40">
        <f t="shared" si="264"/>
        <v>-157</v>
      </c>
      <c r="BH305" s="40">
        <f t="shared" si="265"/>
        <v>23</v>
      </c>
      <c r="BL305" s="26">
        <f t="shared" si="228"/>
        <v>-2.8715768528237481E-3</v>
      </c>
      <c r="BM305" s="26">
        <f t="shared" si="229"/>
        <v>-1.4732171592637504</v>
      </c>
      <c r="BO305" s="238" t="str">
        <f t="shared" si="236"/>
        <v>102329.29922808i</v>
      </c>
      <c r="BP305" s="238" t="str">
        <f t="shared" si="237"/>
        <v>0.828890915259695-0.376845465127894i</v>
      </c>
      <c r="BQ305" s="238">
        <f t="shared" si="238"/>
        <v>-0.81407409325147839</v>
      </c>
      <c r="BR305" s="238">
        <f t="shared" si="239"/>
        <v>-24.448358139705686</v>
      </c>
    </row>
    <row r="306" spans="22:70" x14ac:dyDescent="0.35">
      <c r="V306" s="24">
        <v>4.02000000000002</v>
      </c>
      <c r="W306" s="30">
        <f t="shared" si="240"/>
        <v>104712.85480509486</v>
      </c>
      <c r="X306" s="25">
        <f t="shared" si="230"/>
        <v>26.994438391274116</v>
      </c>
      <c r="Y306" s="26">
        <f t="shared" si="241"/>
        <v>-28.023078183696928</v>
      </c>
      <c r="Z306" s="26">
        <f t="shared" si="242"/>
        <v>-87.724468249236963</v>
      </c>
      <c r="AA306" s="26">
        <f t="shared" si="243"/>
        <v>0.64817801020654242</v>
      </c>
      <c r="AB306" s="26">
        <f t="shared" si="244"/>
        <v>-21.860657371723637</v>
      </c>
      <c r="AC306" s="26">
        <f t="shared" si="245"/>
        <v>6.090579339853091E-4</v>
      </c>
      <c r="AD306" s="26">
        <f t="shared" si="246"/>
        <v>0.6785075799568181</v>
      </c>
      <c r="AE306" s="26">
        <f t="shared" si="247"/>
        <v>-0.37985272428228417</v>
      </c>
      <c r="AF306" s="26">
        <f t="shared" si="248"/>
        <v>-108.90661804100378</v>
      </c>
      <c r="AG306" s="26">
        <f t="shared" si="223"/>
        <v>64.334182199278899</v>
      </c>
      <c r="AH306" s="26">
        <f t="shared" si="249"/>
        <v>-110.38631868905297</v>
      </c>
      <c r="AI306" s="26">
        <f t="shared" si="250"/>
        <v>-89.999826696753701</v>
      </c>
      <c r="AJ306" s="26">
        <f t="shared" si="251"/>
        <v>36.364600536883479</v>
      </c>
      <c r="AK306" s="26">
        <f t="shared" si="252"/>
        <v>89.12921823776405</v>
      </c>
      <c r="AL306" s="27">
        <f t="shared" si="253"/>
        <v>-0.4462522345090032</v>
      </c>
      <c r="AM306" s="26">
        <f t="shared" si="254"/>
        <v>-18.209403042350178</v>
      </c>
      <c r="AN306" s="26">
        <f t="shared" si="224"/>
        <v>-1.8780858955183929E-2</v>
      </c>
      <c r="AO306" s="26">
        <f t="shared" si="225"/>
        <v>-3.7664454676809442</v>
      </c>
      <c r="AP306" s="26">
        <f t="shared" si="231"/>
        <v>-10.152569046354779</v>
      </c>
      <c r="AQ306" s="26">
        <f t="shared" si="232"/>
        <v>-22.846456969020775</v>
      </c>
      <c r="AR306" s="25">
        <f t="shared" si="226"/>
        <v>18.562359853877492</v>
      </c>
      <c r="AS306" s="25">
        <f t="shared" si="227"/>
        <v>-26.547178687726607</v>
      </c>
      <c r="AT306" s="56">
        <f t="shared" si="233"/>
        <v>-10.532421770637063</v>
      </c>
      <c r="AU306" s="57">
        <f t="shared" si="255"/>
        <v>-131.75307501002456</v>
      </c>
      <c r="AV306" s="26">
        <f t="shared" si="256"/>
        <v>4.7619442923404071E-8</v>
      </c>
      <c r="AW306" s="26">
        <f t="shared" si="257"/>
        <v>5.9996046191699995E-3</v>
      </c>
      <c r="AX306" s="27">
        <f t="shared" si="258"/>
        <v>-4.761944318447247E-8</v>
      </c>
      <c r="AY306" s="26">
        <f t="shared" si="259"/>
        <v>-5.9996046191699995E-3</v>
      </c>
      <c r="AZ306" s="28">
        <f t="shared" si="260"/>
        <v>-2.6106839880432709E-16</v>
      </c>
      <c r="BA306" s="29">
        <f t="shared" si="261"/>
        <v>0</v>
      </c>
      <c r="BB306" s="5">
        <f t="shared" si="234"/>
        <v>-11.384347418932242</v>
      </c>
      <c r="BC306" s="5">
        <f t="shared" si="235"/>
        <v>-158.20998973339539</v>
      </c>
      <c r="BD306" s="5">
        <f t="shared" si="262"/>
        <v>21.790010266604611</v>
      </c>
      <c r="BE306" s="41"/>
      <c r="BF306" s="40">
        <f t="shared" si="263"/>
        <v>-11</v>
      </c>
      <c r="BG306" s="40">
        <f t="shared" si="264"/>
        <v>-158</v>
      </c>
      <c r="BH306" s="40">
        <f t="shared" si="265"/>
        <v>22</v>
      </c>
      <c r="BL306" s="26">
        <f t="shared" si="228"/>
        <v>-3.0068632616980576E-3</v>
      </c>
      <c r="BM306" s="26">
        <f t="shared" si="229"/>
        <v>-1.507517140210052</v>
      </c>
      <c r="BO306" s="238" t="str">
        <f t="shared" si="236"/>
        <v>104712.854805095i</v>
      </c>
      <c r="BP306" s="238" t="str">
        <f t="shared" si="237"/>
        <v>0.822258597037531-0.382541735883054i</v>
      </c>
      <c r="BQ306" s="238">
        <f t="shared" si="238"/>
        <v>-0.84891878503348162</v>
      </c>
      <c r="BR306" s="238">
        <f t="shared" si="239"/>
        <v>-24.949397583160792</v>
      </c>
    </row>
    <row r="307" spans="22:70" x14ac:dyDescent="0.35">
      <c r="V307" s="24">
        <v>4.0300000000000198</v>
      </c>
      <c r="W307" s="32">
        <f t="shared" si="240"/>
        <v>107151.93052376565</v>
      </c>
      <c r="X307" s="25">
        <f t="shared" si="230"/>
        <v>26.994438391274116</v>
      </c>
      <c r="Y307" s="26">
        <f t="shared" si="241"/>
        <v>-28.222770023912997</v>
      </c>
      <c r="Z307" s="26">
        <f t="shared" si="242"/>
        <v>-87.776213068180198</v>
      </c>
      <c r="AA307" s="26">
        <f t="shared" si="243"/>
        <v>0.67646309194214171</v>
      </c>
      <c r="AB307" s="26">
        <f t="shared" si="244"/>
        <v>-22.320364739581496</v>
      </c>
      <c r="AC307" s="26">
        <f t="shared" si="245"/>
        <v>6.3775984260710746E-4</v>
      </c>
      <c r="AD307" s="26">
        <f t="shared" si="246"/>
        <v>0.69431052221484957</v>
      </c>
      <c r="AE307" s="26">
        <f t="shared" si="247"/>
        <v>-0.55123078085413191</v>
      </c>
      <c r="AF307" s="26">
        <f t="shared" si="248"/>
        <v>-109.40226728554684</v>
      </c>
      <c r="AG307" s="26">
        <f t="shared" si="223"/>
        <v>64.334182199278899</v>
      </c>
      <c r="AH307" s="26">
        <f t="shared" si="249"/>
        <v>-110.58631868905118</v>
      </c>
      <c r="AI307" s="26">
        <f t="shared" si="250"/>
        <v>-89.999830641617208</v>
      </c>
      <c r="AJ307" s="26">
        <f t="shared" si="251"/>
        <v>36.56455539178809</v>
      </c>
      <c r="AK307" s="26">
        <f t="shared" si="252"/>
        <v>89.149036701930029</v>
      </c>
      <c r="AL307" s="27">
        <f t="shared" si="253"/>
        <v>-0.46619316709169217</v>
      </c>
      <c r="AM307" s="26">
        <f t="shared" si="254"/>
        <v>-18.604659489383536</v>
      </c>
      <c r="AN307" s="26">
        <f t="shared" si="224"/>
        <v>-1.9663972712327341E-2</v>
      </c>
      <c r="AO307" s="26">
        <f t="shared" si="225"/>
        <v>-3.853915865733315</v>
      </c>
      <c r="AP307" s="26">
        <f t="shared" si="231"/>
        <v>-10.173438237788213</v>
      </c>
      <c r="AQ307" s="26">
        <f t="shared" si="232"/>
        <v>-23.309369294804029</v>
      </c>
      <c r="AR307" s="25">
        <f t="shared" si="226"/>
        <v>18.562359853877492</v>
      </c>
      <c r="AS307" s="25">
        <f t="shared" si="227"/>
        <v>-26.547178687726607</v>
      </c>
      <c r="AT307" s="56">
        <f t="shared" si="233"/>
        <v>-10.724669018642345</v>
      </c>
      <c r="AU307" s="57">
        <f t="shared" si="255"/>
        <v>-132.71163658035087</v>
      </c>
      <c r="AV307" s="26">
        <f t="shared" si="256"/>
        <v>4.9863677864656376E-8</v>
      </c>
      <c r="AW307" s="26">
        <f t="shared" si="257"/>
        <v>6.1393533621943901E-3</v>
      </c>
      <c r="AX307" s="27">
        <f t="shared" si="258"/>
        <v>-4.9863678150912186E-8</v>
      </c>
      <c r="AY307" s="26">
        <f t="shared" si="259"/>
        <v>-6.1393533621943901E-3</v>
      </c>
      <c r="AZ307" s="28">
        <f t="shared" si="260"/>
        <v>-2.8625581022855037E-16</v>
      </c>
      <c r="BA307" s="29">
        <f t="shared" si="261"/>
        <v>0</v>
      </c>
      <c r="BB307" s="5">
        <f t="shared" si="234"/>
        <v>-11.612926011642458</v>
      </c>
      <c r="BC307" s="5">
        <f t="shared" si="235"/>
        <v>-159.71218892250295</v>
      </c>
      <c r="BD307" s="5">
        <f t="shared" si="262"/>
        <v>20.287811077497054</v>
      </c>
      <c r="BE307" s="31"/>
      <c r="BF307" s="40">
        <f t="shared" si="263"/>
        <v>-12</v>
      </c>
      <c r="BG307" s="40">
        <f t="shared" si="264"/>
        <v>-160</v>
      </c>
      <c r="BH307" s="40">
        <f t="shared" si="265"/>
        <v>20</v>
      </c>
      <c r="BL307" s="26">
        <f t="shared" si="228"/>
        <v>-3.1485210058527211E-3</v>
      </c>
      <c r="BM307" s="26">
        <f t="shared" si="229"/>
        <v>-1.5426149513568537</v>
      </c>
      <c r="BO307" s="238" t="str">
        <f t="shared" si="236"/>
        <v>107151.930523766i</v>
      </c>
      <c r="BP307" s="238" t="str">
        <f t="shared" si="237"/>
        <v>0.815426375696344-0.388203865543003i</v>
      </c>
      <c r="BQ307" s="238">
        <f t="shared" si="238"/>
        <v>-0.88510847199425968</v>
      </c>
      <c r="BR307" s="238">
        <f t="shared" si="239"/>
        <v>-25.457937390795212</v>
      </c>
    </row>
    <row r="308" spans="22:70" x14ac:dyDescent="0.35">
      <c r="V308" s="24">
        <v>4.0400000000000196</v>
      </c>
      <c r="W308" s="32">
        <f t="shared" si="240"/>
        <v>109647.81961432361</v>
      </c>
      <c r="X308" s="25">
        <f t="shared" si="230"/>
        <v>26.994438391274116</v>
      </c>
      <c r="Y308" s="26">
        <f t="shared" si="241"/>
        <v>-28.42247571319076</v>
      </c>
      <c r="Z308" s="26">
        <f t="shared" si="242"/>
        <v>-87.826783538480996</v>
      </c>
      <c r="AA308" s="26">
        <f t="shared" si="243"/>
        <v>0.70588508045629828</v>
      </c>
      <c r="AB308" s="26">
        <f t="shared" si="244"/>
        <v>-22.787665261472071</v>
      </c>
      <c r="AC308" s="26">
        <f t="shared" si="245"/>
        <v>6.678142272030736E-4</v>
      </c>
      <c r="AD308" s="26">
        <f t="shared" si="246"/>
        <v>0.71048145290483622</v>
      </c>
      <c r="AE308" s="26">
        <f t="shared" si="247"/>
        <v>-0.72148442723314288</v>
      </c>
      <c r="AF308" s="26">
        <f t="shared" si="248"/>
        <v>-109.90396734704824</v>
      </c>
      <c r="AG308" s="26">
        <f t="shared" si="223"/>
        <v>64.334182199278899</v>
      </c>
      <c r="AH308" s="26">
        <f t="shared" si="249"/>
        <v>-110.78631868904948</v>
      </c>
      <c r="AI308" s="26">
        <f t="shared" si="250"/>
        <v>-89.999834496684642</v>
      </c>
      <c r="AJ308" s="26">
        <f t="shared" si="251"/>
        <v>36.764512278118616</v>
      </c>
      <c r="AK308" s="26">
        <f t="shared" si="252"/>
        <v>89.168404239553595</v>
      </c>
      <c r="AL308" s="27">
        <f t="shared" si="253"/>
        <v>-0.48697621473999886</v>
      </c>
      <c r="AM308" s="26">
        <f t="shared" si="254"/>
        <v>-19.007230865446591</v>
      </c>
      <c r="AN308" s="26">
        <f t="shared" si="224"/>
        <v>-2.0588513908498359E-2</v>
      </c>
      <c r="AO308" s="26">
        <f t="shared" si="225"/>
        <v>-3.9434050868208272</v>
      </c>
      <c r="AP308" s="26">
        <f t="shared" si="231"/>
        <v>-10.195188940300461</v>
      </c>
      <c r="AQ308" s="26">
        <f t="shared" si="232"/>
        <v>-23.782066209398465</v>
      </c>
      <c r="AR308" s="25">
        <f t="shared" si="226"/>
        <v>18.562359853877492</v>
      </c>
      <c r="AS308" s="25">
        <f t="shared" si="227"/>
        <v>-26.547178687726607</v>
      </c>
      <c r="AT308" s="56">
        <f t="shared" si="233"/>
        <v>-10.916673367533605</v>
      </c>
      <c r="AU308" s="57">
        <f t="shared" si="255"/>
        <v>-133.68603355644672</v>
      </c>
      <c r="AV308" s="26">
        <f t="shared" si="256"/>
        <v>5.221368024122522E-8</v>
      </c>
      <c r="AW308" s="26">
        <f t="shared" si="257"/>
        <v>6.28235727153566E-3</v>
      </c>
      <c r="AX308" s="27">
        <f t="shared" si="258"/>
        <v>-5.2213680555098467E-8</v>
      </c>
      <c r="AY308" s="26">
        <f t="shared" si="259"/>
        <v>-6.28235727153566E-3</v>
      </c>
      <c r="AZ308" s="28">
        <f t="shared" si="260"/>
        <v>-3.1387324668188292E-16</v>
      </c>
      <c r="BA308" s="29">
        <f t="shared" si="261"/>
        <v>0</v>
      </c>
      <c r="BB308" s="5">
        <f t="shared" si="234"/>
        <v>-11.842653475382734</v>
      </c>
      <c r="BC308" s="5">
        <f t="shared" si="235"/>
        <v>-161.23849054344126</v>
      </c>
      <c r="BD308" s="5">
        <f t="shared" si="262"/>
        <v>18.761509456558741</v>
      </c>
      <c r="BE308" s="31"/>
      <c r="BF308" s="40">
        <f t="shared" si="263"/>
        <v>-12</v>
      </c>
      <c r="BG308" s="40">
        <f t="shared" si="264"/>
        <v>-161</v>
      </c>
      <c r="BH308" s="40">
        <f t="shared" si="265"/>
        <v>19</v>
      </c>
      <c r="BL308" s="26">
        <f t="shared" si="228"/>
        <v>-3.2968499216254141E-3</v>
      </c>
      <c r="BM308" s="26">
        <f t="shared" si="229"/>
        <v>-1.5785290966056689</v>
      </c>
      <c r="BO308" s="238" t="str">
        <f t="shared" si="236"/>
        <v>109647.819614324i</v>
      </c>
      <c r="BP308" s="238" t="str">
        <f t="shared" si="237"/>
        <v>0.808392648979999-0.393824179597973i</v>
      </c>
      <c r="BQ308" s="238">
        <f t="shared" si="238"/>
        <v>-0.92268325792750472</v>
      </c>
      <c r="BR308" s="238">
        <f t="shared" si="239"/>
        <v>-25.973927890388868</v>
      </c>
    </row>
    <row r="309" spans="22:70" x14ac:dyDescent="0.35">
      <c r="V309" s="24">
        <v>4.0500000000000203</v>
      </c>
      <c r="W309" s="30">
        <f t="shared" si="240"/>
        <v>112201.84543020178</v>
      </c>
      <c r="X309" s="25">
        <f t="shared" si="230"/>
        <v>26.994438391274116</v>
      </c>
      <c r="Y309" s="26">
        <f t="shared" si="241"/>
        <v>-28.622194630013411</v>
      </c>
      <c r="Z309" s="26">
        <f t="shared" si="242"/>
        <v>-87.876206157928934</v>
      </c>
      <c r="AA309" s="26">
        <f t="shared" si="243"/>
        <v>0.73648152991779614</v>
      </c>
      <c r="AB309" s="26">
        <f t="shared" si="244"/>
        <v>-23.262557970409507</v>
      </c>
      <c r="AC309" s="26">
        <f t="shared" si="245"/>
        <v>6.9928480838961035E-4</v>
      </c>
      <c r="AD309" s="26">
        <f t="shared" si="246"/>
        <v>0.72702893575732064</v>
      </c>
      <c r="AE309" s="26">
        <f t="shared" si="247"/>
        <v>-0.89057542401310896</v>
      </c>
      <c r="AF309" s="26">
        <f t="shared" si="248"/>
        <v>-110.41173519258112</v>
      </c>
      <c r="AG309" s="26">
        <f t="shared" si="223"/>
        <v>64.334182199278899</v>
      </c>
      <c r="AH309" s="26">
        <f t="shared" si="249"/>
        <v>-110.98631868904786</v>
      </c>
      <c r="AI309" s="26">
        <f t="shared" si="250"/>
        <v>-89.999838264000047</v>
      </c>
      <c r="AJ309" s="26">
        <f t="shared" si="251"/>
        <v>36.964471104484389</v>
      </c>
      <c r="AK309" s="26">
        <f t="shared" si="252"/>
        <v>89.18733110184553</v>
      </c>
      <c r="AL309" s="27">
        <f t="shared" si="253"/>
        <v>-0.50863266254039219</v>
      </c>
      <c r="AM309" s="26">
        <f t="shared" si="254"/>
        <v>-19.417171575827645</v>
      </c>
      <c r="AN309" s="26">
        <f t="shared" si="224"/>
        <v>-2.1556416483313322E-2</v>
      </c>
      <c r="AO309" s="26">
        <f t="shared" si="225"/>
        <v>-4.0349588318780025</v>
      </c>
      <c r="AP309" s="26">
        <f t="shared" si="231"/>
        <v>-10.217854464308282</v>
      </c>
      <c r="AQ309" s="26">
        <f t="shared" si="232"/>
        <v>-24.264637569860163</v>
      </c>
      <c r="AR309" s="25">
        <f t="shared" si="226"/>
        <v>18.562359853877492</v>
      </c>
      <c r="AS309" s="25">
        <f t="shared" si="227"/>
        <v>-26.547178687726607</v>
      </c>
      <c r="AT309" s="56">
        <f t="shared" si="233"/>
        <v>-11.108429888321391</v>
      </c>
      <c r="AU309" s="57">
        <f t="shared" si="255"/>
        <v>-134.67637276244128</v>
      </c>
      <c r="AV309" s="26">
        <f t="shared" si="256"/>
        <v>5.4674435625995465E-8</v>
      </c>
      <c r="AW309" s="26">
        <f t="shared" si="257"/>
        <v>6.4286921697523048E-3</v>
      </c>
      <c r="AX309" s="27">
        <f t="shared" si="258"/>
        <v>-5.4674435970150649E-8</v>
      </c>
      <c r="AY309" s="26">
        <f t="shared" si="259"/>
        <v>-6.4286921697523048E-3</v>
      </c>
      <c r="AZ309" s="28">
        <f t="shared" si="260"/>
        <v>-3.4415518408948149E-16</v>
      </c>
      <c r="BA309" s="29">
        <f t="shared" si="261"/>
        <v>0</v>
      </c>
      <c r="BB309" s="5">
        <f t="shared" si="234"/>
        <v>-12.07356558506153</v>
      </c>
      <c r="BC309" s="5">
        <f t="shared" si="235"/>
        <v>-162.78896040144755</v>
      </c>
      <c r="BD309" s="5">
        <f t="shared" si="262"/>
        <v>17.211039598552446</v>
      </c>
      <c r="BE309" s="41"/>
      <c r="BF309" s="40">
        <f t="shared" si="263"/>
        <v>-12</v>
      </c>
      <c r="BG309" s="40">
        <f t="shared" si="264"/>
        <v>-163</v>
      </c>
      <c r="BH309" s="40">
        <f t="shared" si="265"/>
        <v>17</v>
      </c>
      <c r="BL309" s="26">
        <f t="shared" si="228"/>
        <v>-3.4521639342393749E-3</v>
      </c>
      <c r="BM309" s="26">
        <f t="shared" si="229"/>
        <v>-1.6152785051607379</v>
      </c>
      <c r="BO309" s="238" t="str">
        <f t="shared" si="236"/>
        <v>112201.845430202i</v>
      </c>
      <c r="BP309" s="238" t="str">
        <f t="shared" si="237"/>
        <v>0.801156158499468-0.399394747852007i</v>
      </c>
      <c r="BQ309" s="238">
        <f t="shared" si="238"/>
        <v>-0.96168353280589935</v>
      </c>
      <c r="BR309" s="238">
        <f t="shared" si="239"/>
        <v>-26.49730913384553</v>
      </c>
    </row>
    <row r="310" spans="22:70" x14ac:dyDescent="0.35">
      <c r="V310" s="24">
        <v>4.06000000000002</v>
      </c>
      <c r="W310" s="32">
        <f t="shared" si="240"/>
        <v>114815.36214969361</v>
      </c>
      <c r="X310" s="25">
        <f t="shared" si="230"/>
        <v>26.994438391274116</v>
      </c>
      <c r="Y310" s="26">
        <f t="shared" si="241"/>
        <v>-28.821926180679419</v>
      </c>
      <c r="Z310" s="26">
        <f t="shared" si="242"/>
        <v>-87.924506836697063</v>
      </c>
      <c r="AA310" s="26">
        <f t="shared" si="243"/>
        <v>0.76829057887552576</v>
      </c>
      <c r="AB310" s="26">
        <f t="shared" si="244"/>
        <v>-23.74503360612691</v>
      </c>
      <c r="AC310" s="26">
        <f t="shared" si="245"/>
        <v>7.322383079538655E-4</v>
      </c>
      <c r="AD310" s="26">
        <f t="shared" si="246"/>
        <v>0.74396173341858285</v>
      </c>
      <c r="AE310" s="26">
        <f t="shared" si="247"/>
        <v>-1.058464972221824</v>
      </c>
      <c r="AF310" s="26">
        <f t="shared" si="248"/>
        <v>-110.92557870940539</v>
      </c>
      <c r="AG310" s="26">
        <f t="shared" si="223"/>
        <v>64.334182199278899</v>
      </c>
      <c r="AH310" s="26">
        <f t="shared" si="249"/>
        <v>-111.18631868904629</v>
      </c>
      <c r="AI310" s="26">
        <f t="shared" si="250"/>
        <v>-89.999841945560888</v>
      </c>
      <c r="AJ310" s="26">
        <f t="shared" si="251"/>
        <v>37.164431783604527</v>
      </c>
      <c r="AK310" s="26">
        <f t="shared" si="252"/>
        <v>89.205827307546571</v>
      </c>
      <c r="AL310" s="27">
        <f t="shared" si="253"/>
        <v>-0.53119459348335518</v>
      </c>
      <c r="AM310" s="26">
        <f t="shared" si="254"/>
        <v>-19.834531039622657</v>
      </c>
      <c r="AN310" s="26">
        <f t="shared" si="224"/>
        <v>-2.2569703750932042E-2</v>
      </c>
      <c r="AO310" s="26">
        <f t="shared" si="225"/>
        <v>-4.1286237727263471</v>
      </c>
      <c r="AP310" s="26">
        <f t="shared" si="231"/>
        <v>-10.24146900339715</v>
      </c>
      <c r="AQ310" s="26">
        <f t="shared" si="232"/>
        <v>-24.757169450363321</v>
      </c>
      <c r="AR310" s="25">
        <f t="shared" si="226"/>
        <v>18.562359853877492</v>
      </c>
      <c r="AS310" s="25">
        <f t="shared" si="227"/>
        <v>-26.547178687726607</v>
      </c>
      <c r="AT310" s="56">
        <f t="shared" si="233"/>
        <v>-11.299933975618973</v>
      </c>
      <c r="AU310" s="57">
        <f t="shared" si="255"/>
        <v>-135.68274815976872</v>
      </c>
      <c r="AV310" s="26">
        <f t="shared" si="256"/>
        <v>5.7251162959087571E-8</v>
      </c>
      <c r="AW310" s="26">
        <f t="shared" si="257"/>
        <v>6.5784356455366516E-3</v>
      </c>
      <c r="AX310" s="27">
        <f t="shared" si="258"/>
        <v>-5.7251163336446235E-8</v>
      </c>
      <c r="AY310" s="26">
        <f t="shared" si="259"/>
        <v>-6.5784356455366516E-3</v>
      </c>
      <c r="AZ310" s="28">
        <f t="shared" si="260"/>
        <v>-3.7735866386361325E-16</v>
      </c>
      <c r="BA310" s="29">
        <f t="shared" si="261"/>
        <v>0</v>
      </c>
      <c r="BB310" s="5">
        <f t="shared" si="234"/>
        <v>-12.305698668941663</v>
      </c>
      <c r="BC310" s="5">
        <f t="shared" si="235"/>
        <v>-164.36364127042569</v>
      </c>
      <c r="BD310" s="5">
        <f t="shared" si="262"/>
        <v>15.636358729574312</v>
      </c>
      <c r="BE310" s="31"/>
      <c r="BF310" s="40">
        <f t="shared" si="263"/>
        <v>-12</v>
      </c>
      <c r="BG310" s="40">
        <f t="shared" si="264"/>
        <v>-164</v>
      </c>
      <c r="BH310" s="40">
        <f t="shared" si="265"/>
        <v>16</v>
      </c>
      <c r="BL310" s="26">
        <f t="shared" si="228"/>
        <v>-3.6147917177574798E-3</v>
      </c>
      <c r="BM310" s="26">
        <f t="shared" si="229"/>
        <v>-1.6528825410284769</v>
      </c>
      <c r="BO310" s="238" t="str">
        <f t="shared" si="236"/>
        <v>114815.362149694i</v>
      </c>
      <c r="BP310" s="238" t="str">
        <f t="shared" si="237"/>
        <v>0.793716014485705-0.404907398779193i</v>
      </c>
      <c r="BQ310" s="238">
        <f t="shared" si="238"/>
        <v>-1.0021499016049318</v>
      </c>
      <c r="BR310" s="238">
        <f t="shared" si="239"/>
        <v>-27.028010569628481</v>
      </c>
    </row>
    <row r="311" spans="22:70" x14ac:dyDescent="0.35">
      <c r="V311" s="24">
        <v>4.0700000000000198</v>
      </c>
      <c r="W311" s="32">
        <f t="shared" si="240"/>
        <v>117489.75549395839</v>
      </c>
      <c r="X311" s="25">
        <f t="shared" si="230"/>
        <v>26.994438391274116</v>
      </c>
      <c r="Y311" s="26">
        <f t="shared" si="241"/>
        <v>-29.021669798064686</v>
      </c>
      <c r="Z311" s="26">
        <f t="shared" si="242"/>
        <v>-87.971710909685413</v>
      </c>
      <c r="AA311" s="26">
        <f t="shared" si="243"/>
        <v>0.80135090534586717</v>
      </c>
      <c r="AB311" s="26">
        <f t="shared" si="244"/>
        <v>-24.235074225910338</v>
      </c>
      <c r="AC311" s="26">
        <f t="shared" si="245"/>
        <v>7.6674459010751556E-4</v>
      </c>
      <c r="AD311" s="26">
        <f t="shared" si="246"/>
        <v>0.76128881204403043</v>
      </c>
      <c r="AE311" s="26">
        <f t="shared" si="247"/>
        <v>-1.2251137568545949</v>
      </c>
      <c r="AF311" s="26">
        <f t="shared" si="248"/>
        <v>-111.44549632355172</v>
      </c>
      <c r="AG311" s="26">
        <f t="shared" si="223"/>
        <v>64.334182199278899</v>
      </c>
      <c r="AH311" s="26">
        <f t="shared" si="249"/>
        <v>-111.3863186890448</v>
      </c>
      <c r="AI311" s="26">
        <f t="shared" si="250"/>
        <v>-89.999845543319154</v>
      </c>
      <c r="AJ311" s="26">
        <f t="shared" si="251"/>
        <v>37.364394232123466</v>
      </c>
      <c r="AK311" s="26">
        <f t="shared" si="252"/>
        <v>89.223902648160674</v>
      </c>
      <c r="AL311" s="27">
        <f t="shared" si="253"/>
        <v>-0.55469487762700198</v>
      </c>
      <c r="AM311" s="26">
        <f t="shared" si="254"/>
        <v>-20.259353327577927</v>
      </c>
      <c r="AN311" s="26">
        <f t="shared" si="224"/>
        <v>-2.3630492443395879E-2</v>
      </c>
      <c r="AO311" s="26">
        <f t="shared" si="225"/>
        <v>-4.2244475681180385</v>
      </c>
      <c r="AP311" s="26">
        <f t="shared" si="231"/>
        <v>-10.266067627712831</v>
      </c>
      <c r="AQ311" s="26">
        <f t="shared" si="232"/>
        <v>-25.259743790854444</v>
      </c>
      <c r="AR311" s="25">
        <f t="shared" si="226"/>
        <v>18.562359853877492</v>
      </c>
      <c r="AS311" s="25">
        <f t="shared" si="227"/>
        <v>-26.547178687726607</v>
      </c>
      <c r="AT311" s="56">
        <f t="shared" si="233"/>
        <v>-11.491181384567426</v>
      </c>
      <c r="AU311" s="57">
        <f t="shared" si="255"/>
        <v>-136.70524011440617</v>
      </c>
      <c r="AV311" s="26">
        <f t="shared" si="256"/>
        <v>5.9949326119786097E-8</v>
      </c>
      <c r="AW311" s="26">
        <f t="shared" si="257"/>
        <v>6.731667094853502E-3</v>
      </c>
      <c r="AX311" s="27">
        <f t="shared" si="258"/>
        <v>-5.9949326533551633E-8</v>
      </c>
      <c r="AY311" s="26">
        <f t="shared" si="259"/>
        <v>-6.731667094853502E-3</v>
      </c>
      <c r="AZ311" s="28">
        <f t="shared" si="260"/>
        <v>-4.1376553621747707E-16</v>
      </c>
      <c r="BA311" s="29">
        <f t="shared" si="261"/>
        <v>0</v>
      </c>
      <c r="BB311" s="5">
        <f t="shared" si="234"/>
        <v>-12.539089570162172</v>
      </c>
      <c r="BC311" s="5">
        <f t="shared" si="235"/>
        <v>-165.96255186275096</v>
      </c>
      <c r="BD311" s="5">
        <f t="shared" si="262"/>
        <v>14.037448137249044</v>
      </c>
      <c r="BE311" s="31"/>
      <c r="BF311" s="40">
        <f t="shared" si="263"/>
        <v>-13</v>
      </c>
      <c r="BG311" s="40">
        <f t="shared" si="264"/>
        <v>-166</v>
      </c>
      <c r="BH311" s="40">
        <f t="shared" si="265"/>
        <v>14</v>
      </c>
      <c r="BL311" s="26">
        <f t="shared" si="228"/>
        <v>-3.7850773857387881E-3</v>
      </c>
      <c r="BM311" s="26">
        <f t="shared" si="229"/>
        <v>-1.691361012709274</v>
      </c>
      <c r="BO311" s="238" t="str">
        <f t="shared" si="236"/>
        <v>117489.755493958i</v>
      </c>
      <c r="BP311" s="238" t="str">
        <f t="shared" si="237"/>
        <v>0.786071720231243-0.410353736190025i</v>
      </c>
      <c r="BQ311" s="238">
        <f t="shared" si="238"/>
        <v>-1.0441231082090063</v>
      </c>
      <c r="BR311" s="238">
        <f t="shared" si="239"/>
        <v>-27.5659507356355</v>
      </c>
    </row>
    <row r="312" spans="22:70" x14ac:dyDescent="0.35">
      <c r="V312" s="24">
        <v>4.0800000000000196</v>
      </c>
      <c r="W312" s="30">
        <f t="shared" si="240"/>
        <v>120226.44346174685</v>
      </c>
      <c r="X312" s="25">
        <f t="shared" si="230"/>
        <v>26.994438391274116</v>
      </c>
      <c r="Y312" s="26">
        <f t="shared" si="241"/>
        <v>-29.221424940438734</v>
      </c>
      <c r="Z312" s="26">
        <f t="shared" si="242"/>
        <v>-88.017843148651508</v>
      </c>
      <c r="AA312" s="26">
        <f t="shared" si="243"/>
        <v>0.8357016771629161</v>
      </c>
      <c r="AB312" s="26">
        <f t="shared" si="244"/>
        <v>-24.732652821187969</v>
      </c>
      <c r="AC312" s="26">
        <f t="shared" si="245"/>
        <v>8.0287680939071472E-4</v>
      </c>
      <c r="AD312" s="26">
        <f t="shared" si="246"/>
        <v>0.77901934599569866</v>
      </c>
      <c r="AE312" s="26">
        <f t="shared" si="247"/>
        <v>-1.3904819951923111</v>
      </c>
      <c r="AF312" s="26">
        <f t="shared" si="248"/>
        <v>-111.97147662384378</v>
      </c>
      <c r="AG312" s="26">
        <f t="shared" si="223"/>
        <v>64.334182199278899</v>
      </c>
      <c r="AH312" s="26">
        <f t="shared" si="249"/>
        <v>-111.58631868904337</v>
      </c>
      <c r="AI312" s="26">
        <f t="shared" si="250"/>
        <v>-89.999849059182452</v>
      </c>
      <c r="AJ312" s="26">
        <f t="shared" si="251"/>
        <v>37.564358370434356</v>
      </c>
      <c r="AK312" s="26">
        <f t="shared" si="252"/>
        <v>89.241566693072997</v>
      </c>
      <c r="AL312" s="27">
        <f t="shared" si="253"/>
        <v>-0.57916715804581753</v>
      </c>
      <c r="AM312" s="26">
        <f t="shared" si="254"/>
        <v>-20.691676791545046</v>
      </c>
      <c r="AN312" s="26">
        <f t="shared" si="224"/>
        <v>-2.4740996928555029E-2</v>
      </c>
      <c r="AO312" s="26">
        <f t="shared" si="225"/>
        <v>-4.322478879698223</v>
      </c>
      <c r="AP312" s="26">
        <f t="shared" si="231"/>
        <v>-10.291686274304485</v>
      </c>
      <c r="AQ312" s="26">
        <f t="shared" si="232"/>
        <v>-25.772438037352725</v>
      </c>
      <c r="AR312" s="25">
        <f t="shared" si="226"/>
        <v>18.562359853877492</v>
      </c>
      <c r="AS312" s="25">
        <f t="shared" si="227"/>
        <v>-26.547178687726607</v>
      </c>
      <c r="AT312" s="56">
        <f t="shared" si="233"/>
        <v>-11.682168269496795</v>
      </c>
      <c r="AU312" s="57">
        <f t="shared" si="255"/>
        <v>-137.7439146611965</v>
      </c>
      <c r="AV312" s="26">
        <f t="shared" si="256"/>
        <v>6.2774651284432905E-8</v>
      </c>
      <c r="AW312" s="26">
        <f t="shared" si="257"/>
        <v>6.888467763036755E-3</v>
      </c>
      <c r="AX312" s="27">
        <f t="shared" si="258"/>
        <v>-6.2774651738117794E-8</v>
      </c>
      <c r="AY312" s="26">
        <f t="shared" si="259"/>
        <v>-6.888467763036755E-3</v>
      </c>
      <c r="AZ312" s="28">
        <f t="shared" si="260"/>
        <v>-4.5368488876748196E-16</v>
      </c>
      <c r="BA312" s="29">
        <f t="shared" si="261"/>
        <v>0</v>
      </c>
      <c r="BB312" s="5">
        <f t="shared" si="234"/>
        <v>-12.773775605194265</v>
      </c>
      <c r="BC312" s="5">
        <f t="shared" si="235"/>
        <v>-167.58568581987703</v>
      </c>
      <c r="BD312" s="5">
        <f t="shared" si="262"/>
        <v>12.414314180122972</v>
      </c>
      <c r="BE312" s="41"/>
      <c r="BF312" s="40">
        <f t="shared" si="263"/>
        <v>-13</v>
      </c>
      <c r="BG312" s="40">
        <f t="shared" si="264"/>
        <v>-168</v>
      </c>
      <c r="BH312" s="40">
        <f t="shared" si="265"/>
        <v>12</v>
      </c>
      <c r="BL312" s="26">
        <f t="shared" si="228"/>
        <v>-3.963381214018717E-3</v>
      </c>
      <c r="BM312" s="26">
        <f t="shared" si="229"/>
        <v>-1.7307341830839431</v>
      </c>
      <c r="BO312" s="238" t="str">
        <f t="shared" si="236"/>
        <v>120226.443461747i</v>
      </c>
      <c r="BP312" s="238" t="str">
        <f t="shared" si="237"/>
        <v>0.778223196005298-0.415725158262285i</v>
      </c>
      <c r="BQ312" s="238">
        <f t="shared" si="238"/>
        <v>-1.08764395448345</v>
      </c>
      <c r="BR312" s="238">
        <f t="shared" si="239"/>
        <v>-28.111036975596587</v>
      </c>
    </row>
    <row r="313" spans="22:70" x14ac:dyDescent="0.35">
      <c r="V313" s="24">
        <v>4.0900000000000203</v>
      </c>
      <c r="W313" s="32">
        <f t="shared" si="240"/>
        <v>123026.87708124405</v>
      </c>
      <c r="X313" s="25">
        <f t="shared" si="230"/>
        <v>26.994438391274116</v>
      </c>
      <c r="Y313" s="26">
        <f t="shared" si="241"/>
        <v>-29.421191090333441</v>
      </c>
      <c r="Z313" s="26">
        <f t="shared" si="242"/>
        <v>-88.062927774128894</v>
      </c>
      <c r="AA313" s="26">
        <f t="shared" si="243"/>
        <v>0.87138249749085861</v>
      </c>
      <c r="AB313" s="26">
        <f t="shared" si="244"/>
        <v>-25.237732942304298</v>
      </c>
      <c r="AC313" s="26">
        <f t="shared" si="245"/>
        <v>8.407115655138461E-4</v>
      </c>
      <c r="AD313" s="26">
        <f t="shared" si="246"/>
        <v>0.79716272264613175</v>
      </c>
      <c r="AE313" s="26">
        <f t="shared" si="247"/>
        <v>-1.5545294900029523</v>
      </c>
      <c r="AF313" s="26">
        <f t="shared" si="248"/>
        <v>-112.50349799378705</v>
      </c>
      <c r="AG313" s="26">
        <f t="shared" si="223"/>
        <v>64.334182199278899</v>
      </c>
      <c r="AH313" s="26">
        <f t="shared" si="249"/>
        <v>-111.78631868904203</v>
      </c>
      <c r="AI313" s="26">
        <f t="shared" si="250"/>
        <v>-89.99985249501492</v>
      </c>
      <c r="AJ313" s="26">
        <f t="shared" si="251"/>
        <v>37.764324122510715</v>
      </c>
      <c r="AK313" s="26">
        <f t="shared" si="252"/>
        <v>89.258828794555029</v>
      </c>
      <c r="AL313" s="27">
        <f t="shared" si="253"/>
        <v>-0.60464583335835842</v>
      </c>
      <c r="AM313" s="26">
        <f t="shared" si="254"/>
        <v>-21.131533686581754</v>
      </c>
      <c r="AN313" s="26">
        <f t="shared" si="224"/>
        <v>-2.5903533609253453E-2</v>
      </c>
      <c r="AO313" s="26">
        <f t="shared" si="225"/>
        <v>-4.4227673878535683</v>
      </c>
      <c r="AP313" s="26">
        <f t="shared" si="231"/>
        <v>-10.318361734220032</v>
      </c>
      <c r="AQ313" s="26">
        <f t="shared" si="232"/>
        <v>-26.295324774895214</v>
      </c>
      <c r="AR313" s="25">
        <f t="shared" si="226"/>
        <v>18.562359853877492</v>
      </c>
      <c r="AS313" s="25">
        <f t="shared" si="227"/>
        <v>-26.547178687726607</v>
      </c>
      <c r="AT313" s="56">
        <f t="shared" si="233"/>
        <v>-11.872891224222984</v>
      </c>
      <c r="AU313" s="57">
        <f t="shared" si="255"/>
        <v>-138.79882276868227</v>
      </c>
      <c r="AV313" s="26">
        <f t="shared" si="256"/>
        <v>6.5733128855080791E-8</v>
      </c>
      <c r="AW313" s="26">
        <f t="shared" si="257"/>
        <v>7.0489207878667946E-3</v>
      </c>
      <c r="AX313" s="27">
        <f t="shared" si="258"/>
        <v>-6.5733128388208896E-8</v>
      </c>
      <c r="AY313" s="26">
        <f t="shared" si="259"/>
        <v>-7.0489207878667946E-3</v>
      </c>
      <c r="AZ313" s="28">
        <f t="shared" si="260"/>
        <v>4.6687189473703093E-16</v>
      </c>
      <c r="BA313" s="29">
        <f t="shared" si="261"/>
        <v>0</v>
      </c>
      <c r="BB313" s="5">
        <f t="shared" si="234"/>
        <v>-13.00979451926001</v>
      </c>
      <c r="BC313" s="5">
        <f t="shared" si="235"/>
        <v>-169.23301073031271</v>
      </c>
      <c r="BD313" s="5">
        <f t="shared" si="262"/>
        <v>10.766989269687286</v>
      </c>
      <c r="BE313" s="31"/>
      <c r="BF313" s="40">
        <f t="shared" si="263"/>
        <v>-13</v>
      </c>
      <c r="BG313" s="40">
        <f t="shared" si="264"/>
        <v>-169</v>
      </c>
      <c r="BH313" s="40">
        <f t="shared" si="265"/>
        <v>11</v>
      </c>
      <c r="BL313" s="26">
        <f t="shared" si="228"/>
        <v>-4.1500803971011415E-3</v>
      </c>
      <c r="BM313" s="26">
        <f t="shared" si="229"/>
        <v>-1.7710227794972804</v>
      </c>
      <c r="BO313" s="238" t="str">
        <f t="shared" si="236"/>
        <v>123026.877081244i</v>
      </c>
      <c r="BP313" s="238" t="str">
        <f t="shared" si="237"/>
        <v>0.770170802213217-0.421012878970974i</v>
      </c>
      <c r="BQ313" s="238">
        <f t="shared" si="238"/>
        <v>-1.1327532146399251</v>
      </c>
      <c r="BR313" s="238">
        <f t="shared" si="239"/>
        <v>-28.663165182133159</v>
      </c>
    </row>
    <row r="314" spans="22:70" x14ac:dyDescent="0.35">
      <c r="V314" s="24">
        <v>4.1000000000000201</v>
      </c>
      <c r="W314" s="32">
        <f t="shared" si="240"/>
        <v>125892.54117942275</v>
      </c>
      <c r="X314" s="25">
        <f t="shared" si="230"/>
        <v>26.994438391274116</v>
      </c>
      <c r="Y314" s="26">
        <f t="shared" si="241"/>
        <v>-29.620967753461471</v>
      </c>
      <c r="Z314" s="26">
        <f t="shared" si="242"/>
        <v>-88.106988467133874</v>
      </c>
      <c r="AA314" s="26">
        <f t="shared" si="243"/>
        <v>0.90843334542449961</v>
      </c>
      <c r="AB314" s="26">
        <f t="shared" si="244"/>
        <v>-25.750268334059037</v>
      </c>
      <c r="AC314" s="26">
        <f t="shared" si="245"/>
        <v>8.8032906548627646E-4</v>
      </c>
      <c r="AD314" s="26">
        <f t="shared" si="246"/>
        <v>0.81572854729086874</v>
      </c>
      <c r="AE314" s="26">
        <f t="shared" si="247"/>
        <v>-1.7172156876973694</v>
      </c>
      <c r="AF314" s="26">
        <f t="shared" si="248"/>
        <v>-113.04152825390203</v>
      </c>
      <c r="AG314" s="26">
        <f t="shared" si="223"/>
        <v>64.334182199278899</v>
      </c>
      <c r="AH314" s="26">
        <f t="shared" si="249"/>
        <v>-111.98631868904073</v>
      </c>
      <c r="AI314" s="26">
        <f t="shared" si="250"/>
        <v>-89.999855852638319</v>
      </c>
      <c r="AJ314" s="26">
        <f t="shared" si="251"/>
        <v>37.964291415745414</v>
      </c>
      <c r="AK314" s="26">
        <f t="shared" si="252"/>
        <v>89.275698092659226</v>
      </c>
      <c r="AL314" s="27">
        <f t="shared" si="253"/>
        <v>-0.6311660366300198</v>
      </c>
      <c r="AM314" s="26">
        <f t="shared" si="254"/>
        <v>-21.578949786880131</v>
      </c>
      <c r="AN314" s="26">
        <f t="shared" si="224"/>
        <v>-2.7120525510739173E-2</v>
      </c>
      <c r="AO314" s="26">
        <f t="shared" si="225"/>
        <v>-4.5253638074114901</v>
      </c>
      <c r="AP314" s="26">
        <f t="shared" si="231"/>
        <v>-10.346131636157175</v>
      </c>
      <c r="AQ314" s="26">
        <f t="shared" si="232"/>
        <v>-26.828471354270714</v>
      </c>
      <c r="AR314" s="25">
        <f t="shared" si="226"/>
        <v>18.562359853877492</v>
      </c>
      <c r="AS314" s="25">
        <f t="shared" si="227"/>
        <v>-26.547178687726607</v>
      </c>
      <c r="AT314" s="56">
        <f t="shared" si="233"/>
        <v>-12.063347323854543</v>
      </c>
      <c r="AU314" s="57">
        <f t="shared" si="255"/>
        <v>-139.86999960817275</v>
      </c>
      <c r="AV314" s="26">
        <f t="shared" si="256"/>
        <v>6.8831036603351204E-8</v>
      </c>
      <c r="AW314" s="26">
        <f t="shared" si="257"/>
        <v>7.2131112436511413E-3</v>
      </c>
      <c r="AX314" s="27">
        <f t="shared" si="258"/>
        <v>-6.8831036184472937E-8</v>
      </c>
      <c r="AY314" s="26">
        <f t="shared" si="259"/>
        <v>-7.2131112436511413E-3</v>
      </c>
      <c r="AZ314" s="28">
        <f t="shared" si="260"/>
        <v>4.1887826679177343E-16</v>
      </c>
      <c r="BA314" s="29">
        <f t="shared" si="261"/>
        <v>0</v>
      </c>
      <c r="BB314" s="5">
        <f t="shared" si="234"/>
        <v>-13.247184438764922</v>
      </c>
      <c r="BC314" s="5">
        <f t="shared" si="235"/>
        <v>-170.90446718186888</v>
      </c>
      <c r="BD314" s="5">
        <f t="shared" si="262"/>
        <v>9.0955328181311188</v>
      </c>
      <c r="BE314" s="31"/>
      <c r="BF314" s="40">
        <f t="shared" si="263"/>
        <v>-13</v>
      </c>
      <c r="BG314" s="40">
        <f t="shared" si="264"/>
        <v>-171</v>
      </c>
      <c r="BH314" s="40">
        <f t="shared" si="265"/>
        <v>9</v>
      </c>
      <c r="BL314" s="26">
        <f t="shared" si="228"/>
        <v>-4.3455698396651053E-3</v>
      </c>
      <c r="BM314" s="26">
        <f t="shared" si="229"/>
        <v>-1.8122480040408857</v>
      </c>
      <c r="BO314" s="238" t="str">
        <f t="shared" si="236"/>
        <v>125892.541179423i</v>
      </c>
      <c r="BP314" s="238" t="str">
        <f t="shared" si="237"/>
        <v>0.761915361558673-0.426207951929557i</v>
      </c>
      <c r="BQ314" s="238">
        <f t="shared" si="238"/>
        <v>-1.1794915450707122</v>
      </c>
      <c r="BR314" s="238">
        <f t="shared" si="239"/>
        <v>-29.222219569655248</v>
      </c>
    </row>
    <row r="315" spans="22:70" x14ac:dyDescent="0.35">
      <c r="V315" s="24">
        <v>4.1100000000000199</v>
      </c>
      <c r="W315" s="30">
        <f t="shared" si="240"/>
        <v>128824.95516931932</v>
      </c>
      <c r="X315" s="25">
        <f t="shared" si="230"/>
        <v>26.994438391274116</v>
      </c>
      <c r="Y315" s="26">
        <f t="shared" si="241"/>
        <v>-29.8207544576826</v>
      </c>
      <c r="Z315" s="26">
        <f t="shared" si="242"/>
        <v>-88.150048380661474</v>
      </c>
      <c r="AA315" s="26">
        <f t="shared" si="243"/>
        <v>0.94689451163435978</v>
      </c>
      <c r="AB315" s="26">
        <f t="shared" si="244"/>
        <v>-26.270202584733696</v>
      </c>
      <c r="AC315" s="26">
        <f t="shared" si="245"/>
        <v>9.2181329336184659E-4</v>
      </c>
      <c r="AD315" s="26">
        <f t="shared" si="246"/>
        <v>0.83472664817185804</v>
      </c>
      <c r="AE315" s="26">
        <f t="shared" si="247"/>
        <v>-1.8784997414807627</v>
      </c>
      <c r="AF315" s="26">
        <f t="shared" si="248"/>
        <v>-113.58552431722332</v>
      </c>
      <c r="AG315" s="26">
        <f t="shared" si="223"/>
        <v>64.334182199278899</v>
      </c>
      <c r="AH315" s="26">
        <f t="shared" si="249"/>
        <v>-112.18631868903948</v>
      </c>
      <c r="AI315" s="26">
        <f t="shared" si="250"/>
        <v>-89.999859133832857</v>
      </c>
      <c r="AJ315" s="26">
        <f t="shared" si="251"/>
        <v>38.164260180797086</v>
      </c>
      <c r="AK315" s="26">
        <f t="shared" si="252"/>
        <v>89.292183520005381</v>
      </c>
      <c r="AL315" s="27">
        <f t="shared" si="253"/>
        <v>-0.65876361045174425</v>
      </c>
      <c r="AM315" s="26">
        <f t="shared" si="254"/>
        <v>-22.033943996860796</v>
      </c>
      <c r="AN315" s="26">
        <f t="shared" si="224"/>
        <v>-2.8394507063315755E-2</v>
      </c>
      <c r="AO315" s="26">
        <f t="shared" si="225"/>
        <v>-4.6303199031519204</v>
      </c>
      <c r="AP315" s="26">
        <f t="shared" si="231"/>
        <v>-10.375034426478557</v>
      </c>
      <c r="AQ315" s="26">
        <f t="shared" si="232"/>
        <v>-27.371939513840193</v>
      </c>
      <c r="AR315" s="25">
        <f t="shared" si="226"/>
        <v>18.562359853877492</v>
      </c>
      <c r="AS315" s="25">
        <f t="shared" si="227"/>
        <v>-26.547178687726607</v>
      </c>
      <c r="AT315" s="56">
        <f t="shared" si="233"/>
        <v>-12.253534167959319</v>
      </c>
      <c r="AU315" s="57">
        <f t="shared" si="255"/>
        <v>-140.95746383106351</v>
      </c>
      <c r="AV315" s="26">
        <f t="shared" si="256"/>
        <v>7.2074943527742627E-8</v>
      </c>
      <c r="AW315" s="26">
        <f t="shared" si="257"/>
        <v>7.3811261863319672E-3</v>
      </c>
      <c r="AX315" s="27">
        <f t="shared" si="258"/>
        <v>-7.2074943161488334E-8</v>
      </c>
      <c r="AY315" s="26">
        <f t="shared" si="259"/>
        <v>-7.3811261863319672E-3</v>
      </c>
      <c r="AZ315" s="28">
        <f t="shared" si="260"/>
        <v>3.6625429353568089E-16</v>
      </c>
      <c r="BA315" s="29">
        <f t="shared" si="261"/>
        <v>0</v>
      </c>
      <c r="BB315" s="5">
        <f t="shared" si="234"/>
        <v>-13.485983820819639</v>
      </c>
      <c r="BC315" s="5">
        <f t="shared" si="235"/>
        <v>-172.59996785536592</v>
      </c>
      <c r="BD315" s="5">
        <f t="shared" si="262"/>
        <v>7.400032144634082</v>
      </c>
      <c r="BE315" s="41"/>
      <c r="BF315" s="40">
        <f t="shared" si="263"/>
        <v>-13</v>
      </c>
      <c r="BG315" s="40">
        <f t="shared" si="264"/>
        <v>-173</v>
      </c>
      <c r="BH315" s="40">
        <f t="shared" si="265"/>
        <v>7</v>
      </c>
      <c r="BL315" s="26">
        <f t="shared" si="228"/>
        <v>-4.5502629848270856E-3</v>
      </c>
      <c r="BM315" s="26">
        <f t="shared" si="229"/>
        <v>-1.8544315440374197</v>
      </c>
      <c r="BO315" s="238" t="str">
        <f t="shared" si="236"/>
        <v>128824.955169319i</v>
      </c>
      <c r="BP315" s="238" t="str">
        <f t="shared" si="237"/>
        <v>0.753458179956947-0.431301296630033i</v>
      </c>
      <c r="BQ315" s="238">
        <f t="shared" si="238"/>
        <v>-1.2278993898754933</v>
      </c>
      <c r="BR315" s="238">
        <f t="shared" si="239"/>
        <v>-29.788072480264987</v>
      </c>
    </row>
    <row r="316" spans="22:70" x14ac:dyDescent="0.35">
      <c r="V316" s="24">
        <v>4.1200000000000196</v>
      </c>
      <c r="W316" s="32">
        <f t="shared" si="240"/>
        <v>131825.67385564678</v>
      </c>
      <c r="X316" s="25">
        <f t="shared" si="230"/>
        <v>26.994438391274116</v>
      </c>
      <c r="Y316" s="26">
        <f t="shared" si="241"/>
        <v>-30.02055075201568</v>
      </c>
      <c r="Z316" s="26">
        <f t="shared" si="242"/>
        <v>-88.192130150971863</v>
      </c>
      <c r="AA316" s="26">
        <f t="shared" si="243"/>
        <v>0.98680652904645683</v>
      </c>
      <c r="AB316" s="26">
        <f t="shared" si="244"/>
        <v>-26.797468791455874</v>
      </c>
      <c r="AC316" s="26">
        <f t="shared" si="245"/>
        <v>9.6525218795378924E-4</v>
      </c>
      <c r="AD316" s="26">
        <f t="shared" si="246"/>
        <v>0.85416708161411359</v>
      </c>
      <c r="AE316" s="26">
        <f t="shared" si="247"/>
        <v>-2.0383405795071532</v>
      </c>
      <c r="AF316" s="26">
        <f t="shared" si="248"/>
        <v>-114.13543186081363</v>
      </c>
      <c r="AG316" s="26">
        <f t="shared" si="223"/>
        <v>64.334182199278899</v>
      </c>
      <c r="AH316" s="26">
        <f t="shared" si="249"/>
        <v>-112.3863186890383</v>
      </c>
      <c r="AI316" s="26">
        <f t="shared" si="250"/>
        <v>-89.999862340338296</v>
      </c>
      <c r="AJ316" s="26">
        <f t="shared" si="251"/>
        <v>38.364230351443318</v>
      </c>
      <c r="AK316" s="26">
        <f t="shared" si="252"/>
        <v>89.308293806460952</v>
      </c>
      <c r="AL316" s="27">
        <f t="shared" si="253"/>
        <v>-0.68747507800238805</v>
      </c>
      <c r="AM316" s="26">
        <f t="shared" si="254"/>
        <v>-22.496527958932216</v>
      </c>
      <c r="AN316" s="26">
        <f t="shared" si="224"/>
        <v>-2.9728129087538337E-2</v>
      </c>
      <c r="AO316" s="26">
        <f t="shared" si="225"/>
        <v>-4.7376885050900963</v>
      </c>
      <c r="AP316" s="26">
        <f t="shared" si="231"/>
        <v>-10.405109345406013</v>
      </c>
      <c r="AQ316" s="26">
        <f t="shared" si="232"/>
        <v>-27.925784997899655</v>
      </c>
      <c r="AR316" s="25">
        <f t="shared" si="226"/>
        <v>18.562359853877492</v>
      </c>
      <c r="AS316" s="25">
        <f t="shared" si="227"/>
        <v>-26.547178687726607</v>
      </c>
      <c r="AT316" s="56">
        <f t="shared" si="233"/>
        <v>-12.443449924913166</v>
      </c>
      <c r="AU316" s="57">
        <f t="shared" si="255"/>
        <v>-142.06121685871329</v>
      </c>
      <c r="AV316" s="26">
        <f t="shared" si="256"/>
        <v>7.5471731068833013E-8</v>
      </c>
      <c r="AW316" s="26">
        <f t="shared" si="257"/>
        <v>7.5530546996442904E-3</v>
      </c>
      <c r="AX316" s="27">
        <f t="shared" si="258"/>
        <v>-7.5471730760279729E-8</v>
      </c>
      <c r="AY316" s="26">
        <f t="shared" si="259"/>
        <v>-7.5530546996442904E-3</v>
      </c>
      <c r="AZ316" s="28">
        <f t="shared" si="260"/>
        <v>3.0855328420308488E-16</v>
      </c>
      <c r="BA316" s="29">
        <f t="shared" si="261"/>
        <v>0</v>
      </c>
      <c r="BB316" s="5">
        <f t="shared" si="234"/>
        <v>-13.726231399950471</v>
      </c>
      <c r="BC316" s="5">
        <f t="shared" si="235"/>
        <v>-174.31939666725052</v>
      </c>
      <c r="BD316" s="5">
        <f t="shared" si="262"/>
        <v>5.6806033327494845</v>
      </c>
      <c r="BE316" s="31"/>
      <c r="BF316" s="40">
        <f t="shared" si="263"/>
        <v>-14</v>
      </c>
      <c r="BG316" s="40">
        <f t="shared" si="264"/>
        <v>-174</v>
      </c>
      <c r="BH316" s="40">
        <f t="shared" si="265"/>
        <v>6</v>
      </c>
      <c r="BL316" s="26">
        <f t="shared" si="228"/>
        <v>-4.7645926808168393E-3</v>
      </c>
      <c r="BM316" s="26">
        <f t="shared" si="229"/>
        <v>-1.89759558272826</v>
      </c>
      <c r="BO316" s="238" t="str">
        <f t="shared" si="236"/>
        <v>131825.673855647i</v>
      </c>
      <c r="BP316" s="238" t="str">
        <f t="shared" si="237"/>
        <v>0.744801065939776-0.436283727042509i</v>
      </c>
      <c r="BQ316" s="238">
        <f t="shared" si="238"/>
        <v>-1.2780168823564884</v>
      </c>
      <c r="BR316" s="238">
        <f t="shared" si="239"/>
        <v>-30.360584225808971</v>
      </c>
    </row>
    <row r="317" spans="22:70" x14ac:dyDescent="0.35">
      <c r="V317" s="24">
        <v>4.1300000000000203</v>
      </c>
      <c r="W317" s="32">
        <f t="shared" si="240"/>
        <v>134896.28825917176</v>
      </c>
      <c r="X317" s="25">
        <f t="shared" si="230"/>
        <v>26.994438391274116</v>
      </c>
      <c r="Y317" s="26">
        <f t="shared" si="241"/>
        <v>-30.22035620569422</v>
      </c>
      <c r="Z317" s="26">
        <f t="shared" si="242"/>
        <v>-88.233255908668269</v>
      </c>
      <c r="AA317" s="26">
        <f t="shared" si="243"/>
        <v>1.0282100985839751</v>
      </c>
      <c r="AB317" s="26">
        <f t="shared" si="244"/>
        <v>-27.331989244863443</v>
      </c>
      <c r="AC317" s="26">
        <f t="shared" si="245"/>
        <v>1.0107378289024079E-3</v>
      </c>
      <c r="AD317" s="26">
        <f t="shared" si="246"/>
        <v>0.87406013727797993</v>
      </c>
      <c r="AE317" s="26">
        <f t="shared" si="247"/>
        <v>-2.1966969780072261</v>
      </c>
      <c r="AF317" s="26">
        <f t="shared" si="248"/>
        <v>-114.69118501625374</v>
      </c>
      <c r="AG317" s="26">
        <f t="shared" si="223"/>
        <v>64.334182199278899</v>
      </c>
      <c r="AH317" s="26">
        <f t="shared" si="249"/>
        <v>-112.58631868903718</v>
      </c>
      <c r="AI317" s="26">
        <f t="shared" si="250"/>
        <v>-89.999865473854754</v>
      </c>
      <c r="AJ317" s="26">
        <f t="shared" si="251"/>
        <v>38.564201864440378</v>
      </c>
      <c r="AK317" s="26">
        <f t="shared" si="252"/>
        <v>89.324037483717689</v>
      </c>
      <c r="AL317" s="27">
        <f t="shared" si="253"/>
        <v>-0.71733760991193785</v>
      </c>
      <c r="AM317" s="26">
        <f t="shared" si="254"/>
        <v>-22.966705659579173</v>
      </c>
      <c r="AN317" s="26">
        <f t="shared" si="224"/>
        <v>-3.1124163989311275E-2</v>
      </c>
      <c r="AO317" s="26">
        <f t="shared" si="225"/>
        <v>-4.8475235234856173</v>
      </c>
      <c r="AP317" s="26">
        <f t="shared" si="231"/>
        <v>-10.436396399219158</v>
      </c>
      <c r="AQ317" s="26">
        <f t="shared" si="232"/>
        <v>-28.490057173201855</v>
      </c>
      <c r="AR317" s="25">
        <f t="shared" si="226"/>
        <v>18.562359853877492</v>
      </c>
      <c r="AS317" s="25">
        <f t="shared" si="227"/>
        <v>-26.547178687726607</v>
      </c>
      <c r="AT317" s="56">
        <f t="shared" si="233"/>
        <v>-12.633093377226384</v>
      </c>
      <c r="AU317" s="57">
        <f t="shared" si="255"/>
        <v>-143.18124218945559</v>
      </c>
      <c r="AV317" s="26">
        <f t="shared" si="256"/>
        <v>7.9028602752552614E-8</v>
      </c>
      <c r="AW317" s="26">
        <f t="shared" si="257"/>
        <v>7.7289879423492148E-3</v>
      </c>
      <c r="AX317" s="27">
        <f t="shared" si="258"/>
        <v>-7.9028602507267225E-8</v>
      </c>
      <c r="AY317" s="26">
        <f t="shared" si="259"/>
        <v>-7.7289879423492148E-3</v>
      </c>
      <c r="AZ317" s="28">
        <f t="shared" si="260"/>
        <v>2.4528538905267639E-16</v>
      </c>
      <c r="BA317" s="29">
        <f t="shared" si="261"/>
        <v>0</v>
      </c>
      <c r="BB317" s="5">
        <f t="shared" si="234"/>
        <v>-13.967966132123376</v>
      </c>
      <c r="BC317" s="5">
        <f t="shared" si="235"/>
        <v>-176.06260796876504</v>
      </c>
      <c r="BD317" s="5">
        <f t="shared" si="262"/>
        <v>3.937392031234964</v>
      </c>
      <c r="BE317" s="31"/>
      <c r="BF317" s="40">
        <f t="shared" si="263"/>
        <v>-14</v>
      </c>
      <c r="BG317" s="40">
        <f t="shared" si="264"/>
        <v>-176</v>
      </c>
      <c r="BH317" s="40">
        <f t="shared" si="265"/>
        <v>4</v>
      </c>
      <c r="BL317" s="26">
        <f t="shared" si="228"/>
        <v>-4.9890120878291928E-3</v>
      </c>
      <c r="BM317" s="26">
        <f t="shared" si="229"/>
        <v>-1.9417628101663962</v>
      </c>
      <c r="BO317" s="238" t="str">
        <f t="shared" si="236"/>
        <v>134896.288259172i</v>
      </c>
      <c r="BP317" s="238" t="str">
        <f t="shared" si="237"/>
        <v>0.735946348287585-0.441145982506031i</v>
      </c>
      <c r="BQ317" s="238">
        <f t="shared" si="238"/>
        <v>-1.3298837428091619</v>
      </c>
      <c r="BR317" s="238">
        <f t="shared" si="239"/>
        <v>-30.939602969143046</v>
      </c>
    </row>
    <row r="318" spans="22:70" x14ac:dyDescent="0.35">
      <c r="V318" s="24">
        <v>4.1400000000000201</v>
      </c>
      <c r="W318" s="30">
        <f t="shared" si="240"/>
        <v>138038.42646029504</v>
      </c>
      <c r="X318" s="25">
        <f t="shared" si="230"/>
        <v>26.994438391274116</v>
      </c>
      <c r="Y318" s="26">
        <f t="shared" si="241"/>
        <v>-30.420170407263853</v>
      </c>
      <c r="Z318" s="26">
        <f t="shared" si="242"/>
        <v>-88.273447289568281</v>
      </c>
      <c r="AA318" s="26">
        <f t="shared" si="243"/>
        <v>1.0711460100383854</v>
      </c>
      <c r="AB318" s="26">
        <f t="shared" si="244"/>
        <v>-27.87367513612265</v>
      </c>
      <c r="AC318" s="26">
        <f t="shared" si="245"/>
        <v>1.0583666314709079E-3</v>
      </c>
      <c r="AD318" s="26">
        <f t="shared" si="246"/>
        <v>0.89441634352942967</v>
      </c>
      <c r="AE318" s="26">
        <f t="shared" si="247"/>
        <v>-2.3535276393198812</v>
      </c>
      <c r="AF318" s="26">
        <f t="shared" si="248"/>
        <v>-115.2527060821615</v>
      </c>
      <c r="AG318" s="26">
        <f t="shared" si="223"/>
        <v>64.334182199278899</v>
      </c>
      <c r="AH318" s="26">
        <f t="shared" si="249"/>
        <v>-112.78631868903611</v>
      </c>
      <c r="AI318" s="26">
        <f t="shared" si="250"/>
        <v>-89.999868536043678</v>
      </c>
      <c r="AJ318" s="26">
        <f t="shared" si="251"/>
        <v>38.764174659389326</v>
      </c>
      <c r="AK318" s="26">
        <f t="shared" si="252"/>
        <v>89.339422889766567</v>
      </c>
      <c r="AL318" s="27">
        <f t="shared" si="253"/>
        <v>-0.74838898675504195</v>
      </c>
      <c r="AM318" s="26">
        <f t="shared" si="254"/>
        <v>-23.444473035612727</v>
      </c>
      <c r="AN318" s="26">
        <f t="shared" si="224"/>
        <v>-3.258551117249546E-2</v>
      </c>
      <c r="AO318" s="26">
        <f t="shared" si="225"/>
        <v>-4.9598799635296382</v>
      </c>
      <c r="AP318" s="26">
        <f t="shared" si="231"/>
        <v>-10.46893632829542</v>
      </c>
      <c r="AQ318" s="26">
        <f t="shared" si="232"/>
        <v>-29.064798645419476</v>
      </c>
      <c r="AR318" s="25">
        <f t="shared" si="226"/>
        <v>18.562359853877492</v>
      </c>
      <c r="AS318" s="25">
        <f t="shared" si="227"/>
        <v>-26.547178687726607</v>
      </c>
      <c r="AT318" s="56">
        <f t="shared" si="233"/>
        <v>-12.822463967615302</v>
      </c>
      <c r="AU318" s="57">
        <f t="shared" si="255"/>
        <v>-144.31750472758097</v>
      </c>
      <c r="AV318" s="26">
        <f t="shared" si="256"/>
        <v>8.2753107334041013E-8</v>
      </c>
      <c r="AW318" s="26">
        <f t="shared" si="257"/>
        <v>7.9090191965674756E-3</v>
      </c>
      <c r="AX318" s="27">
        <f t="shared" si="258"/>
        <v>-8.2753107158127529E-8</v>
      </c>
      <c r="AY318" s="26">
        <f t="shared" si="259"/>
        <v>-7.9090191965674756E-3</v>
      </c>
      <c r="AZ318" s="28">
        <f t="shared" si="260"/>
        <v>1.759134833167778E-16</v>
      </c>
      <c r="BA318" s="29">
        <f t="shared" si="261"/>
        <v>0</v>
      </c>
      <c r="BB318" s="5">
        <f t="shared" si="234"/>
        <v>-14.211227136231845</v>
      </c>
      <c r="BC318" s="5">
        <f t="shared" si="235"/>
        <v>-177.82942580946946</v>
      </c>
      <c r="BD318" s="5">
        <f t="shared" si="262"/>
        <v>2.1705741905305445</v>
      </c>
      <c r="BE318" s="41"/>
      <c r="BF318" s="40">
        <f t="shared" si="263"/>
        <v>-14</v>
      </c>
      <c r="BG318" s="40">
        <f t="shared" si="264"/>
        <v>-178</v>
      </c>
      <c r="BH318" s="40">
        <f t="shared" si="265"/>
        <v>2</v>
      </c>
      <c r="BL318" s="26">
        <f t="shared" si="228"/>
        <v>-5.2239956268678375E-3</v>
      </c>
      <c r="BM318" s="26">
        <f t="shared" si="229"/>
        <v>-1.9869564343162871</v>
      </c>
      <c r="BO318" s="238" t="str">
        <f t="shared" si="236"/>
        <v>138038.426460295i</v>
      </c>
      <c r="BP318" s="238" t="str">
        <f t="shared" si="237"/>
        <v>0.726896891623257-0.445878760811983i</v>
      </c>
      <c r="BQ318" s="238">
        <f t="shared" si="238"/>
        <v>-1.3835391729896758</v>
      </c>
      <c r="BR318" s="238">
        <f t="shared" si="239"/>
        <v>-31.524964647572215</v>
      </c>
    </row>
    <row r="319" spans="22:70" x14ac:dyDescent="0.35">
      <c r="V319" s="24">
        <v>4.1500000000000199</v>
      </c>
      <c r="W319" s="32">
        <f t="shared" si="240"/>
        <v>141253.75446228212</v>
      </c>
      <c r="X319" s="25">
        <f t="shared" si="230"/>
        <v>26.994438391274116</v>
      </c>
      <c r="Y319" s="26">
        <f t="shared" si="241"/>
        <v>-30.619992963719866</v>
      </c>
      <c r="Z319" s="26">
        <f t="shared" si="242"/>
        <v>-88.312725445370077</v>
      </c>
      <c r="AA319" s="26">
        <f t="shared" si="243"/>
        <v>1.1156550581808959</v>
      </c>
      <c r="AB319" s="26">
        <f t="shared" si="244"/>
        <v>-28.422426289422486</v>
      </c>
      <c r="AC319" s="26">
        <f t="shared" si="245"/>
        <v>1.1082395505100917E-3</v>
      </c>
      <c r="AD319" s="26">
        <f t="shared" si="246"/>
        <v>0.91524647293082684</v>
      </c>
      <c r="AE319" s="26">
        <f t="shared" si="247"/>
        <v>-2.5087912747143446</v>
      </c>
      <c r="AF319" s="26">
        <f t="shared" si="248"/>
        <v>-115.81990526186173</v>
      </c>
      <c r="AG319" s="26">
        <f t="shared" si="223"/>
        <v>64.334182199278899</v>
      </c>
      <c r="AH319" s="26">
        <f t="shared" si="249"/>
        <v>-112.98631868903507</v>
      </c>
      <c r="AI319" s="26">
        <f t="shared" si="250"/>
        <v>-89.999871528528672</v>
      </c>
      <c r="AJ319" s="26">
        <f t="shared" si="251"/>
        <v>38.964148678608183</v>
      </c>
      <c r="AK319" s="26">
        <f t="shared" si="252"/>
        <v>89.354458173273358</v>
      </c>
      <c r="AL319" s="27">
        <f t="shared" si="253"/>
        <v>-0.78066755701936008</v>
      </c>
      <c r="AM319" s="26">
        <f t="shared" si="254"/>
        <v>-23.929817582581329</v>
      </c>
      <c r="AN319" s="26">
        <f t="shared" si="224"/>
        <v>-3.4115202676691096E-2</v>
      </c>
      <c r="AO319" s="26">
        <f t="shared" si="225"/>
        <v>-5.0748139396581395</v>
      </c>
      <c r="AP319" s="26">
        <f t="shared" si="231"/>
        <v>-10.502770570844042</v>
      </c>
      <c r="AQ319" s="26">
        <f t="shared" si="232"/>
        <v>-29.650044877494782</v>
      </c>
      <c r="AR319" s="25">
        <f t="shared" si="226"/>
        <v>18.562359853877492</v>
      </c>
      <c r="AS319" s="25">
        <f t="shared" si="227"/>
        <v>-26.547178687726607</v>
      </c>
      <c r="AT319" s="56">
        <f t="shared" si="233"/>
        <v>-13.011561845558386</v>
      </c>
      <c r="AU319" s="57">
        <f t="shared" si="255"/>
        <v>-145.46995013935651</v>
      </c>
      <c r="AV319" s="26">
        <f t="shared" si="256"/>
        <v>8.6653140726299975E-8</v>
      </c>
      <c r="AW319" s="26">
        <f t="shared" si="257"/>
        <v>8.0932439172388352E-3</v>
      </c>
      <c r="AX319" s="27">
        <f t="shared" si="258"/>
        <v>-8.6653140626451228E-8</v>
      </c>
      <c r="AY319" s="26">
        <f t="shared" si="259"/>
        <v>-8.0932439172388352E-3</v>
      </c>
      <c r="AZ319" s="28">
        <f t="shared" si="260"/>
        <v>9.9848746748149356E-17</v>
      </c>
      <c r="BA319" s="29">
        <f t="shared" si="261"/>
        <v>0</v>
      </c>
      <c r="BB319" s="5">
        <f t="shared" si="234"/>
        <v>-14.456053633223346</v>
      </c>
      <c r="BC319" s="5">
        <f t="shared" si="235"/>
        <v>-179.61964327298861</v>
      </c>
      <c r="BD319" s="5">
        <f t="shared" si="262"/>
        <v>0.38035672701138878</v>
      </c>
      <c r="BE319" s="31"/>
      <c r="BF319" s="40">
        <f t="shared" si="263"/>
        <v>-14</v>
      </c>
      <c r="BG319" s="40">
        <f t="shared" si="264"/>
        <v>-180</v>
      </c>
      <c r="BH319" s="40">
        <f t="shared" si="265"/>
        <v>0</v>
      </c>
      <c r="BL319" s="26">
        <f t="shared" si="228"/>
        <v>-5.4700399725092844E-3</v>
      </c>
      <c r="BM319" s="26">
        <f t="shared" si="229"/>
        <v>-2.0332001923621963</v>
      </c>
      <c r="BO319" s="238" t="str">
        <f t="shared" si="236"/>
        <v>141253.754462282i</v>
      </c>
      <c r="BP319" s="238" t="str">
        <f t="shared" si="237"/>
        <v>0.717656109703846-0.450472753349488i</v>
      </c>
      <c r="BQ319" s="238">
        <f t="shared" si="238"/>
        <v>-1.4390217476924509</v>
      </c>
      <c r="BR319" s="238">
        <f t="shared" si="239"/>
        <v>-32.116492941269911</v>
      </c>
    </row>
    <row r="320" spans="22:70" x14ac:dyDescent="0.35">
      <c r="V320" s="24">
        <v>4.1600000000000197</v>
      </c>
      <c r="W320" s="32">
        <f t="shared" si="240"/>
        <v>144543.97707459933</v>
      </c>
      <c r="X320" s="25">
        <f t="shared" si="230"/>
        <v>26.994438391274116</v>
      </c>
      <c r="Y320" s="26">
        <f t="shared" si="241"/>
        <v>-30.819823499682784</v>
      </c>
      <c r="Z320" s="26">
        <f t="shared" si="242"/>
        <v>-88.351111054115322</v>
      </c>
      <c r="AA320" s="26">
        <f t="shared" si="243"/>
        <v>1.1617779542712023</v>
      </c>
      <c r="AB320" s="26">
        <f t="shared" si="244"/>
        <v>-28.97813092310885</v>
      </c>
      <c r="AC320" s="26">
        <f t="shared" si="245"/>
        <v>1.1604622939706375E-3</v>
      </c>
      <c r="AD320" s="26">
        <f t="shared" si="246"/>
        <v>0.93656154785462054</v>
      </c>
      <c r="AE320" s="26">
        <f t="shared" si="247"/>
        <v>-2.6624466918434946</v>
      </c>
      <c r="AF320" s="26">
        <f t="shared" si="248"/>
        <v>-116.39268042936955</v>
      </c>
      <c r="AG320" s="26">
        <f t="shared" si="223"/>
        <v>64.334182199278899</v>
      </c>
      <c r="AH320" s="26">
        <f t="shared" si="249"/>
        <v>-113.18631868903408</v>
      </c>
      <c r="AI320" s="26">
        <f t="shared" si="250"/>
        <v>-89.999874452896378</v>
      </c>
      <c r="AJ320" s="26">
        <f t="shared" si="251"/>
        <v>39.164123867009707</v>
      </c>
      <c r="AK320" s="26">
        <f t="shared" si="252"/>
        <v>89.369151297856803</v>
      </c>
      <c r="AL320" s="27">
        <f t="shared" si="253"/>
        <v>-0.81421219041148918</v>
      </c>
      <c r="AM320" s="26">
        <f t="shared" si="254"/>
        <v>-24.422717967509424</v>
      </c>
      <c r="AN320" s="26">
        <f t="shared" si="224"/>
        <v>-3.5716409048070247E-2</v>
      </c>
      <c r="AO320" s="26">
        <f t="shared" si="225"/>
        <v>-5.1923826894352398</v>
      </c>
      <c r="AP320" s="26">
        <f t="shared" si="231"/>
        <v>-10.537941222205035</v>
      </c>
      <c r="AQ320" s="26">
        <f t="shared" si="232"/>
        <v>-30.245823811984238</v>
      </c>
      <c r="AR320" s="25">
        <f t="shared" si="226"/>
        <v>18.562359853877492</v>
      </c>
      <c r="AS320" s="25">
        <f t="shared" si="227"/>
        <v>-26.547178687726607</v>
      </c>
      <c r="AT320" s="56">
        <f t="shared" si="233"/>
        <v>-13.20038791404853</v>
      </c>
      <c r="AU320" s="57">
        <f t="shared" si="255"/>
        <v>-146.63850424135379</v>
      </c>
      <c r="AV320" s="26">
        <f t="shared" si="256"/>
        <v>9.0736976858669611E-8</v>
      </c>
      <c r="AW320" s="26">
        <f t="shared" si="257"/>
        <v>8.2817597827334402E-3</v>
      </c>
      <c r="AX320" s="27">
        <f t="shared" si="258"/>
        <v>-9.0736976842224215E-8</v>
      </c>
      <c r="AY320" s="26">
        <f t="shared" si="259"/>
        <v>-8.2817597827334402E-3</v>
      </c>
      <c r="AZ320" s="28">
        <f t="shared" si="260"/>
        <v>1.6445396133848457E-17</v>
      </c>
      <c r="BA320" s="29">
        <f t="shared" si="261"/>
        <v>0</v>
      </c>
      <c r="BB320" s="5">
        <f t="shared" si="234"/>
        <v>-14.702484883063706</v>
      </c>
      <c r="BC320" s="5">
        <f t="shared" si="235"/>
        <v>-181.43302189287098</v>
      </c>
      <c r="BD320" s="5">
        <f t="shared" si="262"/>
        <v>-1.4330218928709826</v>
      </c>
      <c r="BE320" s="31"/>
      <c r="BF320" s="40">
        <f t="shared" si="263"/>
        <v>-15</v>
      </c>
      <c r="BG320" s="40">
        <f t="shared" si="264"/>
        <v>-181</v>
      </c>
      <c r="BH320" s="40">
        <f t="shared" si="265"/>
        <v>-1</v>
      </c>
      <c r="BL320" s="26">
        <f t="shared" si="228"/>
        <v>-5.7276650915486869E-3</v>
      </c>
      <c r="BM320" s="26">
        <f t="shared" si="229"/>
        <v>-2.0805183622262717</v>
      </c>
      <c r="BO320" s="238" t="str">
        <f t="shared" si="236"/>
        <v>144543.977074599i</v>
      </c>
      <c r="BP320" s="238" t="str">
        <f t="shared" si="237"/>
        <v>0.708227976152669-0.454918682149643i</v>
      </c>
      <c r="BQ320" s="238">
        <f t="shared" si="238"/>
        <v>-1.4963693039236268</v>
      </c>
      <c r="BR320" s="238">
        <f t="shared" si="239"/>
        <v>-32.713999289290918</v>
      </c>
    </row>
    <row r="321" spans="22:70" x14ac:dyDescent="0.35">
      <c r="V321" s="24">
        <v>4.1700000000000204</v>
      </c>
      <c r="W321" s="30">
        <f t="shared" si="240"/>
        <v>147910.83881682772</v>
      </c>
      <c r="X321" s="25">
        <f t="shared" si="230"/>
        <v>26.994438391274116</v>
      </c>
      <c r="Y321" s="26">
        <f t="shared" si="241"/>
        <v>-31.019661656610712</v>
      </c>
      <c r="Z321" s="26">
        <f t="shared" si="242"/>
        <v>-88.388624330451023</v>
      </c>
      <c r="AA321" s="26">
        <f t="shared" si="243"/>
        <v>1.2095552331690775</v>
      </c>
      <c r="AB321" s="26">
        <f t="shared" si="244"/>
        <v>-29.54066544263554</v>
      </c>
      <c r="AC321" s="26">
        <f t="shared" si="245"/>
        <v>1.2151455464590186E-3</v>
      </c>
      <c r="AD321" s="26">
        <f t="shared" si="246"/>
        <v>0.95837284622250019</v>
      </c>
      <c r="AE321" s="26">
        <f t="shared" si="247"/>
        <v>-2.814452886621059</v>
      </c>
      <c r="AF321" s="26">
        <f t="shared" si="248"/>
        <v>-116.97091692686406</v>
      </c>
      <c r="AG321" s="26">
        <f t="shared" si="223"/>
        <v>64.334182199278899</v>
      </c>
      <c r="AH321" s="26">
        <f t="shared" si="249"/>
        <v>-113.38631868903315</v>
      </c>
      <c r="AI321" s="26">
        <f t="shared" si="250"/>
        <v>-89.999877310697372</v>
      </c>
      <c r="AJ321" s="26">
        <f t="shared" si="251"/>
        <v>39.364100171984823</v>
      </c>
      <c r="AK321" s="26">
        <f t="shared" si="252"/>
        <v>89.383510046271454</v>
      </c>
      <c r="AL321" s="27">
        <f t="shared" si="253"/>
        <v>-0.8490622263846701</v>
      </c>
      <c r="AM321" s="26">
        <f t="shared" si="254"/>
        <v>-24.923143648294086</v>
      </c>
      <c r="AN321" s="26">
        <f t="shared" si="224"/>
        <v>-3.7392445451180201E-2</v>
      </c>
      <c r="AO321" s="26">
        <f t="shared" si="225"/>
        <v>-5.3126445869464751</v>
      </c>
      <c r="AP321" s="26">
        <f t="shared" si="231"/>
        <v>-10.574490989605275</v>
      </c>
      <c r="AQ321" s="26">
        <f t="shared" si="232"/>
        <v>-30.85215549966648</v>
      </c>
      <c r="AR321" s="25">
        <f t="shared" si="226"/>
        <v>18.562359853877492</v>
      </c>
      <c r="AS321" s="25">
        <f t="shared" si="227"/>
        <v>-26.547178687726607</v>
      </c>
      <c r="AT321" s="56">
        <f t="shared" si="233"/>
        <v>-13.388943876226334</v>
      </c>
      <c r="AU321" s="57">
        <f t="shared" si="255"/>
        <v>-147.82307242653053</v>
      </c>
      <c r="AV321" s="26">
        <f t="shared" si="256"/>
        <v>9.5013279248755456E-8</v>
      </c>
      <c r="AW321" s="26">
        <f t="shared" si="257"/>
        <v>8.4746667466421843E-3</v>
      </c>
      <c r="AX321" s="27">
        <f t="shared" si="258"/>
        <v>-9.5013279323760012E-8</v>
      </c>
      <c r="AY321" s="26">
        <f t="shared" si="259"/>
        <v>-8.4746667466421843E-3</v>
      </c>
      <c r="AZ321" s="28">
        <f t="shared" si="260"/>
        <v>-7.5004555721131481E-17</v>
      </c>
      <c r="BA321" s="29">
        <f t="shared" si="261"/>
        <v>0</v>
      </c>
      <c r="BB321" s="5">
        <f t="shared" si="234"/>
        <v>-14.950560119762992</v>
      </c>
      <c r="BC321" s="5">
        <f t="shared" si="235"/>
        <v>-183.26929115638353</v>
      </c>
      <c r="BD321" s="5">
        <f t="shared" si="262"/>
        <v>-3.269291156383531</v>
      </c>
      <c r="BE321" s="41"/>
      <c r="BF321" s="40">
        <f t="shared" si="263"/>
        <v>-15</v>
      </c>
      <c r="BG321" s="40">
        <f t="shared" si="264"/>
        <v>-183</v>
      </c>
      <c r="BH321" s="40">
        <f t="shared" si="265"/>
        <v>-3</v>
      </c>
      <c r="BL321" s="26">
        <f t="shared" si="228"/>
        <v>-5.9974153296459224E-3</v>
      </c>
      <c r="BM321" s="26">
        <f t="shared" si="229"/>
        <v>-2.1289357742975366</v>
      </c>
      <c r="BO321" s="238" t="str">
        <f t="shared" si="236"/>
        <v>147910.838816828i</v>
      </c>
      <c r="BP321" s="238" t="str">
        <f t="shared" si="237"/>
        <v>0.698617032384497-0.459207338632427i</v>
      </c>
      <c r="BQ321" s="238">
        <f t="shared" si="238"/>
        <v>-1.5556188282070138</v>
      </c>
      <c r="BR321" s="238">
        <f t="shared" si="239"/>
        <v>-33.31728295555547</v>
      </c>
    </row>
    <row r="322" spans="22:70" x14ac:dyDescent="0.35">
      <c r="V322" s="24">
        <v>4.1800000000000201</v>
      </c>
      <c r="W322" s="32">
        <f t="shared" si="240"/>
        <v>151356.12484362794</v>
      </c>
      <c r="X322" s="25">
        <f t="shared" si="230"/>
        <v>26.994438391274116</v>
      </c>
      <c r="Y322" s="26">
        <f t="shared" si="241"/>
        <v>-31.219507092046431</v>
      </c>
      <c r="Z322" s="26">
        <f t="shared" si="242"/>
        <v>-88.42528503569217</v>
      </c>
      <c r="AA322" s="26">
        <f t="shared" si="243"/>
        <v>1.2590271563047288</v>
      </c>
      <c r="AB322" s="26">
        <f t="shared" si="244"/>
        <v>-30.109894268486407</v>
      </c>
      <c r="AC322" s="26">
        <f t="shared" si="245"/>
        <v>1.2724052032768688E-3</v>
      </c>
      <c r="AD322" s="26">
        <f t="shared" si="246"/>
        <v>0.9806919073725211</v>
      </c>
      <c r="AE322" s="26">
        <f t="shared" si="247"/>
        <v>-2.9647691392643094</v>
      </c>
      <c r="AF322" s="26">
        <f t="shared" si="248"/>
        <v>-117.55448739680605</v>
      </c>
      <c r="AG322" s="26">
        <f t="shared" si="223"/>
        <v>64.334182199278899</v>
      </c>
      <c r="AH322" s="26">
        <f t="shared" si="249"/>
        <v>-113.58631868903225</v>
      </c>
      <c r="AI322" s="26">
        <f t="shared" si="250"/>
        <v>-89.999880103446856</v>
      </c>
      <c r="AJ322" s="26">
        <f t="shared" si="251"/>
        <v>39.564077543291027</v>
      </c>
      <c r="AK322" s="26">
        <f t="shared" si="252"/>
        <v>89.397542024497341</v>
      </c>
      <c r="AL322" s="27">
        <f t="shared" si="253"/>
        <v>-0.88525741779720346</v>
      </c>
      <c r="AM322" s="26">
        <f t="shared" si="254"/>
        <v>-25.431054502245853</v>
      </c>
      <c r="AN322" s="26">
        <f t="shared" si="224"/>
        <v>-3.9146778029789518E-2</v>
      </c>
      <c r="AO322" s="26">
        <f t="shared" si="225"/>
        <v>-5.4356591556371727</v>
      </c>
      <c r="AP322" s="26">
        <f t="shared" si="231"/>
        <v>-10.61246314228932</v>
      </c>
      <c r="AQ322" s="26">
        <f t="shared" si="232"/>
        <v>-31.46905173683254</v>
      </c>
      <c r="AR322" s="25">
        <f t="shared" si="226"/>
        <v>18.562359853877492</v>
      </c>
      <c r="AS322" s="25">
        <f t="shared" si="227"/>
        <v>-26.547178687726607</v>
      </c>
      <c r="AT322" s="56">
        <f t="shared" si="233"/>
        <v>-13.577232281553629</v>
      </c>
      <c r="AU322" s="57">
        <f t="shared" si="255"/>
        <v>-149.02353913363859</v>
      </c>
      <c r="AV322" s="26">
        <f t="shared" si="256"/>
        <v>9.9491116431664809E-8</v>
      </c>
      <c r="AW322" s="26">
        <f t="shared" si="257"/>
        <v>8.6720670907732087E-3</v>
      </c>
      <c r="AX322" s="27">
        <f t="shared" si="258"/>
        <v>-9.9491116606942224E-8</v>
      </c>
      <c r="AY322" s="26">
        <f t="shared" si="259"/>
        <v>-8.6720670907732087E-3</v>
      </c>
      <c r="AZ322" s="28">
        <f t="shared" si="260"/>
        <v>-1.7527741451294903E-16</v>
      </c>
      <c r="BA322" s="29">
        <f t="shared" si="261"/>
        <v>0</v>
      </c>
      <c r="BB322" s="5">
        <f t="shared" si="234"/>
        <v>-15.200318484707935</v>
      </c>
      <c r="BC322" s="5">
        <f t="shared" si="235"/>
        <v>-185.12814810391126</v>
      </c>
      <c r="BD322" s="5">
        <f t="shared" si="262"/>
        <v>-5.1281481039112577</v>
      </c>
      <c r="BE322" s="31"/>
      <c r="BF322" s="40">
        <f t="shared" si="263"/>
        <v>-15</v>
      </c>
      <c r="BG322" s="40">
        <f t="shared" si="264"/>
        <v>-185</v>
      </c>
      <c r="BH322" s="40">
        <f t="shared" si="265"/>
        <v>-5</v>
      </c>
      <c r="BL322" s="26">
        <f t="shared" si="228"/>
        <v>-6.2798605480923943E-3</v>
      </c>
      <c r="BM322" s="26">
        <f t="shared" si="229"/>
        <v>-2.1784778233725648</v>
      </c>
      <c r="BO322" s="238" t="str">
        <f t="shared" si="236"/>
        <v>151356.124843628i</v>
      </c>
      <c r="BP322" s="238" t="str">
        <f t="shared" si="237"/>
        <v>0.688828392491369-0.463329623827413i</v>
      </c>
      <c r="BQ322" s="238">
        <f t="shared" si="238"/>
        <v>-1.6168063426062149</v>
      </c>
      <c r="BR322" s="238">
        <f t="shared" si="239"/>
        <v>-33.926131146900097</v>
      </c>
    </row>
    <row r="323" spans="22:70" x14ac:dyDescent="0.35">
      <c r="V323" s="24">
        <v>4.1900000000000199</v>
      </c>
      <c r="W323" s="32">
        <f t="shared" si="240"/>
        <v>154881.66189125541</v>
      </c>
      <c r="X323" s="25">
        <f t="shared" si="230"/>
        <v>26.994438391274116</v>
      </c>
      <c r="Y323" s="26">
        <f t="shared" si="241"/>
        <v>-31.41935947889818</v>
      </c>
      <c r="Z323" s="26">
        <f t="shared" si="242"/>
        <v>-88.461112487687743</v>
      </c>
      <c r="AA323" s="26">
        <f t="shared" si="243"/>
        <v>1.3102336108160271</v>
      </c>
      <c r="AB323" s="26">
        <f t="shared" si="244"/>
        <v>-30.685669702168937</v>
      </c>
      <c r="AC323" s="26">
        <f t="shared" si="245"/>
        <v>1.3323626154468607E-3</v>
      </c>
      <c r="AD323" s="26">
        <f t="shared" si="246"/>
        <v>1.0035305380568291</v>
      </c>
      <c r="AE323" s="26">
        <f t="shared" si="247"/>
        <v>-3.1133551141925899</v>
      </c>
      <c r="AF323" s="26">
        <f t="shared" si="248"/>
        <v>-118.14325165179984</v>
      </c>
      <c r="AG323" s="26">
        <f t="shared" si="223"/>
        <v>64.334182199278899</v>
      </c>
      <c r="AH323" s="26">
        <f t="shared" si="249"/>
        <v>-113.7863186890314</v>
      </c>
      <c r="AI323" s="26">
        <f t="shared" si="250"/>
        <v>-89.999882832625602</v>
      </c>
      <c r="AJ323" s="26">
        <f t="shared" si="251"/>
        <v>39.764055932946157</v>
      </c>
      <c r="AK323" s="26">
        <f t="shared" si="252"/>
        <v>89.411254665738326</v>
      </c>
      <c r="AL323" s="27">
        <f t="shared" si="253"/>
        <v>-0.92283786963881187</v>
      </c>
      <c r="AM323" s="26">
        <f t="shared" si="254"/>
        <v>-25.946400466410836</v>
      </c>
      <c r="AN323" s="26">
        <f t="shared" si="224"/>
        <v>-4.0983030524924947E-2</v>
      </c>
      <c r="AO323" s="26">
        <f t="shared" si="225"/>
        <v>-5.5614870805268115</v>
      </c>
      <c r="AP323" s="26">
        <f t="shared" si="231"/>
        <v>-10.651901456970085</v>
      </c>
      <c r="AQ323" s="26">
        <f t="shared" si="232"/>
        <v>-32.096515713824921</v>
      </c>
      <c r="AR323" s="25">
        <f t="shared" si="226"/>
        <v>18.562359853877492</v>
      </c>
      <c r="AS323" s="25">
        <f t="shared" si="227"/>
        <v>-26.547178687726607</v>
      </c>
      <c r="AT323" s="56">
        <f t="shared" si="233"/>
        <v>-13.765256571162675</v>
      </c>
      <c r="AU323" s="57">
        <f t="shared" si="255"/>
        <v>-150.23976736562477</v>
      </c>
      <c r="AV323" s="26">
        <f t="shared" si="256"/>
        <v>1.0417998896117255E-7</v>
      </c>
      <c r="AW323" s="26">
        <f t="shared" si="257"/>
        <v>8.8740654793831343E-3</v>
      </c>
      <c r="AX323" s="27">
        <f t="shared" si="258"/>
        <v>-1.04179989246397E-7</v>
      </c>
      <c r="AY323" s="26">
        <f t="shared" si="259"/>
        <v>-8.8740654793831343E-3</v>
      </c>
      <c r="AZ323" s="28">
        <f t="shared" si="260"/>
        <v>-2.8522444835359475E-16</v>
      </c>
      <c r="BA323" s="29">
        <f t="shared" si="261"/>
        <v>0</v>
      </c>
      <c r="BB323" s="5">
        <f t="shared" si="234"/>
        <v>-15.451798958568345</v>
      </c>
      <c r="BC323" s="5">
        <f t="shared" si="235"/>
        <v>-187.00925703140501</v>
      </c>
      <c r="BD323" s="5">
        <f t="shared" si="262"/>
        <v>-7.0092570314050135</v>
      </c>
      <c r="BE323" s="31"/>
      <c r="BF323" s="40">
        <f t="shared" si="263"/>
        <v>-15</v>
      </c>
      <c r="BG323" s="40">
        <f t="shared" si="264"/>
        <v>-187</v>
      </c>
      <c r="BH323" s="40">
        <f t="shared" si="265"/>
        <v>-7</v>
      </c>
      <c r="BL323" s="26">
        <f t="shared" si="228"/>
        <v>-6.5755973130157261E-3</v>
      </c>
      <c r="BM323" s="26">
        <f t="shared" si="229"/>
        <v>-2.2291704808085595</v>
      </c>
      <c r="BO323" s="238" t="str">
        <f t="shared" si="236"/>
        <v>154881.661891255i</v>
      </c>
      <c r="BP323" s="238" t="str">
        <f t="shared" si="237"/>
        <v>0.678867744875643-0.46727658980752i</v>
      </c>
      <c r="BQ323" s="238">
        <f t="shared" si="238"/>
        <v>-1.6799667900926527</v>
      </c>
      <c r="BR323" s="238">
        <f t="shared" si="239"/>
        <v>-34.540319184971693</v>
      </c>
    </row>
    <row r="324" spans="22:70" x14ac:dyDescent="0.35">
      <c r="V324" s="24">
        <v>4.2000000000000197</v>
      </c>
      <c r="W324" s="30">
        <f t="shared" si="240"/>
        <v>158489.3192461188</v>
      </c>
      <c r="X324" s="25">
        <f t="shared" si="230"/>
        <v>26.994438391274116</v>
      </c>
      <c r="Y324" s="26">
        <f t="shared" si="241"/>
        <v>-31.619218504752236</v>
      </c>
      <c r="Z324" s="26">
        <f t="shared" si="242"/>
        <v>-88.496125570492012</v>
      </c>
      <c r="AA324" s="26">
        <f t="shared" si="243"/>
        <v>1.3632140052132531</v>
      </c>
      <c r="AB324" s="26">
        <f t="shared" si="244"/>
        <v>-31.267831833281715</v>
      </c>
      <c r="AC324" s="26">
        <f t="shared" si="245"/>
        <v>1.3951448462200735E-3</v>
      </c>
      <c r="AD324" s="26">
        <f t="shared" si="246"/>
        <v>1.0269008185725366</v>
      </c>
      <c r="AE324" s="26">
        <f t="shared" si="247"/>
        <v>-3.2601709634186475</v>
      </c>
      <c r="AF324" s="26">
        <f t="shared" si="248"/>
        <v>-118.73705658520119</v>
      </c>
      <c r="AG324" s="26">
        <f t="shared" ref="AG324:AG387" si="266">DC_gain_comp</f>
        <v>64.334182199278899</v>
      </c>
      <c r="AH324" s="26">
        <f t="shared" si="249"/>
        <v>-113.98631868903058</v>
      </c>
      <c r="AI324" s="26">
        <f t="shared" si="250"/>
        <v>-89.999885499680659</v>
      </c>
      <c r="AJ324" s="26">
        <f t="shared" si="251"/>
        <v>39.964035295126649</v>
      </c>
      <c r="AK324" s="26">
        <f t="shared" si="252"/>
        <v>89.424655234331055</v>
      </c>
      <c r="AL324" s="27">
        <f t="shared" si="253"/>
        <v>-0.96184397279361233</v>
      </c>
      <c r="AM324" s="26">
        <f t="shared" si="254"/>
        <v>-26.469121192445403</v>
      </c>
      <c r="AN324" s="26">
        <f t="shared" ref="AN324:AN387" si="267">20*LOG(1/SQRT((W324/fp3p)^2+1))</f>
        <v>-4.2904991158249216E-2</v>
      </c>
      <c r="AO324" s="26">
        <f t="shared" ref="AO324:AO387" si="268">-180/PI()*ATAN(W324/fp3p)</f>
        <v>-5.6901902197246486</v>
      </c>
      <c r="AP324" s="26">
        <f t="shared" si="231"/>
        <v>-10.692850158576896</v>
      </c>
      <c r="AQ324" s="26">
        <f t="shared" si="232"/>
        <v>-32.734541677519658</v>
      </c>
      <c r="AR324" s="25">
        <f t="shared" ref="AR324:AR387" si="269">-20*LOG(GmPS*Rsns)</f>
        <v>18.562359853877492</v>
      </c>
      <c r="AS324" s="25">
        <f t="shared" ref="AS324:AS387" si="270">20*LOG(Vref/Vout)</f>
        <v>-26.547178687726607</v>
      </c>
      <c r="AT324" s="56">
        <f t="shared" si="233"/>
        <v>-13.953021121995544</v>
      </c>
      <c r="AU324" s="57">
        <f t="shared" si="255"/>
        <v>-151.47159826272085</v>
      </c>
      <c r="AV324" s="26">
        <f t="shared" si="256"/>
        <v>1.0908984098164708E-7</v>
      </c>
      <c r="AW324" s="26">
        <f t="shared" si="257"/>
        <v>9.0807690146712684E-3</v>
      </c>
      <c r="AX324" s="27">
        <f t="shared" si="258"/>
        <v>-1.0908984138742605E-7</v>
      </c>
      <c r="AY324" s="26">
        <f t="shared" si="259"/>
        <v>-9.0807690146712684E-3</v>
      </c>
      <c r="AZ324" s="28">
        <f t="shared" si="260"/>
        <v>-4.0577896843693468E-16</v>
      </c>
      <c r="BA324" s="29">
        <f t="shared" si="261"/>
        <v>0</v>
      </c>
      <c r="BB324" s="5">
        <f t="shared" si="234"/>
        <v>-15.705040292062861</v>
      </c>
      <c r="BC324" s="5">
        <f t="shared" si="235"/>
        <v>-188.91224930298199</v>
      </c>
      <c r="BD324" s="5">
        <f t="shared" si="262"/>
        <v>-8.9122493029819907</v>
      </c>
      <c r="BE324" s="41"/>
      <c r="BF324" s="40">
        <f t="shared" si="263"/>
        <v>-16</v>
      </c>
      <c r="BG324" s="40">
        <f t="shared" si="264"/>
        <v>-189</v>
      </c>
      <c r="BH324" s="40">
        <f t="shared" si="265"/>
        <v>-9</v>
      </c>
      <c r="BL324" s="26">
        <f t="shared" ref="BL324:BL387" si="271">20*LOG(1/SQRT((W324/fp_comp2p)^2+1))</f>
        <v>-6.8852501393180119E-3</v>
      </c>
      <c r="BM324" s="26">
        <f t="shared" ref="BM324:BM387" si="272">-180/PI()*ATAN(W324/fp_comp2p)</f>
        <v>-2.2810403068890173</v>
      </c>
      <c r="BO324" s="238" t="str">
        <f t="shared" si="236"/>
        <v>158489.319246119i</v>
      </c>
      <c r="BP324" s="238" t="str">
        <f t="shared" si="237"/>
        <v>0.668741350440857-0.4710394820447i</v>
      </c>
      <c r="BQ324" s="238">
        <f t="shared" si="238"/>
        <v>-1.7451339199279994</v>
      </c>
      <c r="BR324" s="238">
        <f t="shared" si="239"/>
        <v>-35.159610733372112</v>
      </c>
    </row>
    <row r="325" spans="22:70" x14ac:dyDescent="0.35">
      <c r="V325" s="24">
        <v>4.2100000000000204</v>
      </c>
      <c r="W325" s="32">
        <f t="shared" si="240"/>
        <v>162181.00973590088</v>
      </c>
      <c r="X325" s="25">
        <f t="shared" ref="X325:X388" si="273">DC_gain_power</f>
        <v>26.994438391274116</v>
      </c>
      <c r="Y325" s="26">
        <f t="shared" si="241"/>
        <v>-31.819083871216129</v>
      </c>
      <c r="Z325" s="26">
        <f t="shared" si="242"/>
        <v>-88.530342743844074</v>
      </c>
      <c r="AA325" s="26">
        <f t="shared" si="243"/>
        <v>1.4180071619853494</v>
      </c>
      <c r="AB325" s="26">
        <f t="shared" si="244"/>
        <v>-31.856208490525226</v>
      </c>
      <c r="AC325" s="26">
        <f t="shared" si="245"/>
        <v>1.4608849396287942E-3</v>
      </c>
      <c r="AD325" s="26">
        <f t="shared" si="246"/>
        <v>1.0508151090284223</v>
      </c>
      <c r="AE325" s="26">
        <f t="shared" si="247"/>
        <v>-3.4051774330170352</v>
      </c>
      <c r="AF325" s="26">
        <f t="shared" si="248"/>
        <v>-119.33573612534089</v>
      </c>
      <c r="AG325" s="26">
        <f t="shared" si="266"/>
        <v>64.334182199278899</v>
      </c>
      <c r="AH325" s="26">
        <f t="shared" si="249"/>
        <v>-114.1863186890298</v>
      </c>
      <c r="AI325" s="26">
        <f t="shared" si="250"/>
        <v>-89.99988810602612</v>
      </c>
      <c r="AJ325" s="26">
        <f t="shared" si="251"/>
        <v>40.164015586070491</v>
      </c>
      <c r="AK325" s="26">
        <f t="shared" si="252"/>
        <v>89.437750829566738</v>
      </c>
      <c r="AL325" s="27">
        <f t="shared" si="253"/>
        <v>-1.002316332843596</v>
      </c>
      <c r="AM325" s="26">
        <f t="shared" si="254"/>
        <v>-26.999145718939221</v>
      </c>
      <c r="AN325" s="26">
        <f t="shared" si="267"/>
        <v>-4.4916619789078516E-2</v>
      </c>
      <c r="AO325" s="26">
        <f t="shared" si="268"/>
        <v>-5.8218316151670715</v>
      </c>
      <c r="AP325" s="26">
        <f t="shared" ref="AP325:AP388" si="274">AG325+AH325+AJ325+AL325+AN325</f>
        <v>-10.73535385631309</v>
      </c>
      <c r="AQ325" s="26">
        <f t="shared" ref="AQ325:AQ388" si="275">AI325+AK325+AM325+AO325</f>
        <v>-33.383114610565677</v>
      </c>
      <c r="AR325" s="25">
        <f t="shared" si="269"/>
        <v>18.562359853877492</v>
      </c>
      <c r="AS325" s="25">
        <f t="shared" si="270"/>
        <v>-26.547178687726607</v>
      </c>
      <c r="AT325" s="56">
        <f t="shared" ref="AT325:AT388" si="276">AE325+AP325</f>
        <v>-14.140531289330125</v>
      </c>
      <c r="AU325" s="57">
        <f t="shared" si="255"/>
        <v>-152.71885073590656</v>
      </c>
      <c r="AV325" s="26">
        <f t="shared" si="256"/>
        <v>1.1423108530056058E-7</v>
      </c>
      <c r="AW325" s="26">
        <f t="shared" si="257"/>
        <v>9.2922872935665476E-3</v>
      </c>
      <c r="AX325" s="27">
        <f t="shared" si="258"/>
        <v>-1.1423108487419745E-7</v>
      </c>
      <c r="AY325" s="26">
        <f t="shared" si="259"/>
        <v>-9.2922872935665476E-3</v>
      </c>
      <c r="AZ325" s="28">
        <f t="shared" si="260"/>
        <v>4.2636312636974526E-16</v>
      </c>
      <c r="BA325" s="29">
        <f t="shared" si="261"/>
        <v>0</v>
      </c>
      <c r="BB325" s="5">
        <f t="shared" ref="BB325:BB388" si="277">AT325+AZ325+BL325+BQ325</f>
        <v>-15.960080935887554</v>
      </c>
      <c r="BC325" s="5">
        <f t="shared" ref="BC325:BC388" si="278">AU325+BA325+BM325+BR325</f>
        <v>-190.83672328037068</v>
      </c>
      <c r="BD325" s="5">
        <f t="shared" si="262"/>
        <v>-10.836723280370677</v>
      </c>
      <c r="BE325" s="31"/>
      <c r="BF325" s="40">
        <f t="shared" si="263"/>
        <v>-16</v>
      </c>
      <c r="BG325" s="40">
        <f t="shared" si="264"/>
        <v>-191</v>
      </c>
      <c r="BH325" s="40">
        <f t="shared" si="265"/>
        <v>-11</v>
      </c>
      <c r="BL325" s="26">
        <f t="shared" si="271"/>
        <v>-7.2094727918600963E-3</v>
      </c>
      <c r="BM325" s="26">
        <f t="shared" si="272"/>
        <v>-2.3341144634020536</v>
      </c>
      <c r="BO325" s="238" t="str">
        <f t="shared" ref="BO325:BO388" si="279">COMPLEX(0,W325)</f>
        <v>162181.009735901i</v>
      </c>
      <c r="BP325" s="238" t="str">
        <f t="shared" ref="BP325:BP388" si="280">IMDIV(1,IMSUM(1,IMPRODUCT($BO$1,BO325),IMPRODUCT(IMPOWER(BO325,2),$BN$1)))</f>
        <v>0.658456037179105-0.47460978236831i</v>
      </c>
      <c r="BQ325" s="238">
        <f t="shared" ref="BQ325:BQ388" si="281">20*LOG(IMABS(BP325))</f>
        <v>-1.8123401737655676</v>
      </c>
      <c r="BR325" s="238">
        <f t="shared" ref="BR325:BR388" si="282">IMARGUMENT(BP325)*180/PI()</f>
        <v>-35.783758081062075</v>
      </c>
    </row>
    <row r="326" spans="22:70" x14ac:dyDescent="0.35">
      <c r="V326" s="24">
        <v>4.2200000000000202</v>
      </c>
      <c r="W326" s="32">
        <f t="shared" si="240"/>
        <v>165958.69074376384</v>
      </c>
      <c r="X326" s="25">
        <f t="shared" si="273"/>
        <v>26.994438391274116</v>
      </c>
      <c r="Y326" s="26">
        <f t="shared" si="241"/>
        <v>-32.018955293291015</v>
      </c>
      <c r="Z326" s="26">
        <f t="shared" si="242"/>
        <v>-88.563782052457626</v>
      </c>
      <c r="AA326" s="26">
        <f t="shared" si="243"/>
        <v>1.4746512076139746</v>
      </c>
      <c r="AB326" s="26">
        <f t="shared" si="244"/>
        <v>-32.450615239346639</v>
      </c>
      <c r="AC326" s="26">
        <f t="shared" si="245"/>
        <v>1.5297222016308711E-3</v>
      </c>
      <c r="AD326" s="26">
        <f t="shared" si="246"/>
        <v>1.0752860557500938</v>
      </c>
      <c r="AE326" s="26">
        <f t="shared" si="247"/>
        <v>-3.548335972201293</v>
      </c>
      <c r="AF326" s="26">
        <f t="shared" si="248"/>
        <v>-119.93911123605417</v>
      </c>
      <c r="AG326" s="26">
        <f t="shared" si="266"/>
        <v>64.334182199278899</v>
      </c>
      <c r="AH326" s="26">
        <f t="shared" si="249"/>
        <v>-114.38631868902905</v>
      </c>
      <c r="AI326" s="26">
        <f t="shared" si="250"/>
        <v>-89.99989065304392</v>
      </c>
      <c r="AJ326" s="26">
        <f t="shared" si="251"/>
        <v>40.363996763984453</v>
      </c>
      <c r="AK326" s="26">
        <f t="shared" si="252"/>
        <v>89.450548389427269</v>
      </c>
      <c r="AL326" s="27">
        <f t="shared" si="253"/>
        <v>-1.0442956939546308</v>
      </c>
      <c r="AM326" s="26">
        <f t="shared" si="254"/>
        <v>-27.536392164185486</v>
      </c>
      <c r="AN326" s="26">
        <f t="shared" si="267"/>
        <v>-4.7022055353200989E-2</v>
      </c>
      <c r="AO326" s="26">
        <f t="shared" si="268"/>
        <v>-5.956475502491263</v>
      </c>
      <c r="AP326" s="26">
        <f t="shared" si="274"/>
        <v>-10.779457475073533</v>
      </c>
      <c r="AQ326" s="26">
        <f t="shared" si="275"/>
        <v>-34.042209930293403</v>
      </c>
      <c r="AR326" s="25">
        <f t="shared" si="269"/>
        <v>18.562359853877492</v>
      </c>
      <c r="AS326" s="25">
        <f t="shared" si="270"/>
        <v>-26.547178687726607</v>
      </c>
      <c r="AT326" s="56">
        <f t="shared" si="276"/>
        <v>-14.327793447274827</v>
      </c>
      <c r="AU326" s="57">
        <f t="shared" si="255"/>
        <v>-153.98132116634758</v>
      </c>
      <c r="AV326" s="26">
        <f t="shared" si="256"/>
        <v>1.1961463231830854E-7</v>
      </c>
      <c r="AW326" s="26">
        <f t="shared" si="257"/>
        <v>9.508732465837097E-3</v>
      </c>
      <c r="AX326" s="27">
        <f t="shared" si="258"/>
        <v>-1.1961463203688386E-7</v>
      </c>
      <c r="AY326" s="26">
        <f t="shared" si="259"/>
        <v>-9.508732465837097E-3</v>
      </c>
      <c r="AZ326" s="28">
        <f t="shared" si="260"/>
        <v>2.8142468502199156E-16</v>
      </c>
      <c r="BA326" s="29">
        <f t="shared" si="261"/>
        <v>0</v>
      </c>
      <c r="BB326" s="5">
        <f t="shared" si="277"/>
        <v>-16.216958970125518</v>
      </c>
      <c r="BC326" s="5">
        <f t="shared" si="278"/>
        <v>-192.7822443753742</v>
      </c>
      <c r="BD326" s="5">
        <f t="shared" si="262"/>
        <v>-12.782244375374205</v>
      </c>
      <c r="BE326" s="31"/>
      <c r="BF326" s="40">
        <f t="shared" si="263"/>
        <v>-16</v>
      </c>
      <c r="BG326" s="40">
        <f t="shared" si="264"/>
        <v>-193</v>
      </c>
      <c r="BH326" s="40">
        <f t="shared" si="265"/>
        <v>-13</v>
      </c>
      <c r="BL326" s="26">
        <f t="shared" si="271"/>
        <v>-7.5489496464184406E-3</v>
      </c>
      <c r="BM326" s="26">
        <f t="shared" si="272"/>
        <v>-2.3884207264309794</v>
      </c>
      <c r="BO326" s="238" t="str">
        <f t="shared" si="279"/>
        <v>165958.690743764i</v>
      </c>
      <c r="BP326" s="238" t="str">
        <f t="shared" si="280"/>
        <v>0.648019191026165-0.477979252181661i</v>
      </c>
      <c r="BQ326" s="238">
        <f t="shared" si="281"/>
        <v>-1.881616573204272</v>
      </c>
      <c r="BR326" s="238">
        <f t="shared" si="282"/>
        <v>-36.412502482595642</v>
      </c>
    </row>
    <row r="327" spans="22:70" x14ac:dyDescent="0.35">
      <c r="V327" s="24">
        <v>4.23000000000002</v>
      </c>
      <c r="W327" s="30">
        <f t="shared" si="240"/>
        <v>169824.36524618237</v>
      </c>
      <c r="X327" s="25">
        <f t="shared" si="273"/>
        <v>26.994438391274116</v>
      </c>
      <c r="Y327" s="26">
        <f t="shared" si="241"/>
        <v>-32.218832498772144</v>
      </c>
      <c r="Z327" s="26">
        <f t="shared" si="242"/>
        <v>-88.596461135123903</v>
      </c>
      <c r="AA327" s="26">
        <f t="shared" si="243"/>
        <v>1.533183460513089</v>
      </c>
      <c r="AB327" s="26">
        <f t="shared" si="244"/>
        <v>-33.050855428689935</v>
      </c>
      <c r="AC327" s="26">
        <f t="shared" si="245"/>
        <v>1.6018024944220765E-3</v>
      </c>
      <c r="AD327" s="26">
        <f t="shared" si="246"/>
        <v>1.1003265978263452</v>
      </c>
      <c r="AE327" s="26">
        <f t="shared" si="247"/>
        <v>-3.6896088444905173</v>
      </c>
      <c r="AF327" s="26">
        <f t="shared" si="248"/>
        <v>-120.54698996598749</v>
      </c>
      <c r="AG327" s="26">
        <f t="shared" si="266"/>
        <v>64.334182199278899</v>
      </c>
      <c r="AH327" s="26">
        <f t="shared" si="249"/>
        <v>-114.58631868902835</v>
      </c>
      <c r="AI327" s="26">
        <f t="shared" si="250"/>
        <v>-89.999893142084517</v>
      </c>
      <c r="AJ327" s="26">
        <f t="shared" si="251"/>
        <v>40.563978788955701</v>
      </c>
      <c r="AK327" s="26">
        <f t="shared" si="252"/>
        <v>89.463054694237613</v>
      </c>
      <c r="AL327" s="27">
        <f t="shared" si="253"/>
        <v>-1.0878228579287248</v>
      </c>
      <c r="AM327" s="26">
        <f t="shared" si="254"/>
        <v>-28.080767442481889</v>
      </c>
      <c r="AN327" s="26">
        <f t="shared" si="267"/>
        <v>-4.9225623591765674E-2</v>
      </c>
      <c r="AO327" s="26">
        <f t="shared" si="268"/>
        <v>-6.0941873199541261</v>
      </c>
      <c r="AP327" s="26">
        <f t="shared" si="274"/>
        <v>-10.825206182314236</v>
      </c>
      <c r="AQ327" s="26">
        <f t="shared" si="275"/>
        <v>-34.71179321028292</v>
      </c>
      <c r="AR327" s="25">
        <f t="shared" si="269"/>
        <v>18.562359853877492</v>
      </c>
      <c r="AS327" s="25">
        <f t="shared" si="270"/>
        <v>-26.547178687726607</v>
      </c>
      <c r="AT327" s="56">
        <f t="shared" si="276"/>
        <v>-14.514815026804754</v>
      </c>
      <c r="AU327" s="57">
        <f t="shared" si="255"/>
        <v>-155.25878317627041</v>
      </c>
      <c r="AV327" s="26">
        <f t="shared" si="256"/>
        <v>1.252518958141699E-7</v>
      </c>
      <c r="AW327" s="26">
        <f t="shared" si="257"/>
        <v>9.7302192935535617E-3</v>
      </c>
      <c r="AX327" s="27">
        <f t="shared" si="258"/>
        <v>-1.2525189569166702E-7</v>
      </c>
      <c r="AY327" s="26">
        <f t="shared" si="259"/>
        <v>-9.7302192935535617E-3</v>
      </c>
      <c r="AZ327" s="28">
        <f t="shared" si="260"/>
        <v>1.2250288115048203E-16</v>
      </c>
      <c r="BA327" s="29">
        <f t="shared" si="261"/>
        <v>0</v>
      </c>
      <c r="BB327" s="5">
        <f t="shared" si="277"/>
        <v>-16.475712033468255</v>
      </c>
      <c r="BC327" s="5">
        <f t="shared" si="278"/>
        <v>-194.74834523091181</v>
      </c>
      <c r="BD327" s="5">
        <f t="shared" si="262"/>
        <v>-14.748345230911809</v>
      </c>
      <c r="BE327" s="41"/>
      <c r="BF327" s="40">
        <f t="shared" si="263"/>
        <v>-16</v>
      </c>
      <c r="BG327" s="40">
        <f t="shared" si="264"/>
        <v>-195</v>
      </c>
      <c r="BH327" s="40">
        <f t="shared" si="265"/>
        <v>-15</v>
      </c>
      <c r="BL327" s="26">
        <f t="shared" si="271"/>
        <v>-7.9043971131107608E-3</v>
      </c>
      <c r="BM327" s="26">
        <f t="shared" si="272"/>
        <v>-2.4439874993564796</v>
      </c>
      <c r="BO327" s="238" t="str">
        <f t="shared" si="279"/>
        <v>169824.365246182i</v>
      </c>
      <c r="BP327" s="238" t="str">
        <f t="shared" si="280"/>
        <v>0.63743874289218-0.481139975570551i</v>
      </c>
      <c r="BQ327" s="238">
        <f t="shared" si="281"/>
        <v>-1.9529926095503922</v>
      </c>
      <c r="BR327" s="238">
        <f t="shared" si="282"/>
        <v>-37.045574555284936</v>
      </c>
    </row>
    <row r="328" spans="22:70" x14ac:dyDescent="0.35">
      <c r="V328" s="24">
        <v>4.2400000000000198</v>
      </c>
      <c r="W328" s="32">
        <f t="shared" si="240"/>
        <v>173780.08287494563</v>
      </c>
      <c r="X328" s="25">
        <f t="shared" si="273"/>
        <v>26.994438391274116</v>
      </c>
      <c r="Y328" s="26">
        <f t="shared" si="241"/>
        <v>-32.418715227675861</v>
      </c>
      <c r="Z328" s="26">
        <f t="shared" si="242"/>
        <v>-88.628397233630338</v>
      </c>
      <c r="AA328" s="26">
        <f t="shared" si="243"/>
        <v>1.5936403174605573</v>
      </c>
      <c r="AB328" s="26">
        <f t="shared" si="244"/>
        <v>-33.656720289056906</v>
      </c>
      <c r="AC328" s="26">
        <f t="shared" si="245"/>
        <v>1.6772785445540509E-3</v>
      </c>
      <c r="AD328" s="26">
        <f t="shared" si="246"/>
        <v>1.1259499737993635</v>
      </c>
      <c r="AE328" s="26">
        <f t="shared" si="247"/>
        <v>-3.8289592403966339</v>
      </c>
      <c r="AF328" s="26">
        <f t="shared" si="248"/>
        <v>-121.15916754888788</v>
      </c>
      <c r="AG328" s="26">
        <f t="shared" si="266"/>
        <v>64.334182199278899</v>
      </c>
      <c r="AH328" s="26">
        <f t="shared" si="249"/>
        <v>-114.78631868902767</v>
      </c>
      <c r="AI328" s="26">
        <f t="shared" si="250"/>
        <v>-89.999895574467644</v>
      </c>
      <c r="AJ328" s="26">
        <f t="shared" si="251"/>
        <v>40.763961622867058</v>
      </c>
      <c r="AK328" s="26">
        <f t="shared" si="252"/>
        <v>89.475276370236514</v>
      </c>
      <c r="AL328" s="27">
        <f t="shared" si="253"/>
        <v>-1.1329385985504694</v>
      </c>
      <c r="AM328" s="26">
        <f t="shared" si="254"/>
        <v>-28.632167007102257</v>
      </c>
      <c r="AN328" s="26">
        <f t="shared" si="267"/>
        <v>-5.1531845078351818E-2</v>
      </c>
      <c r="AO328" s="26">
        <f t="shared" si="268"/>
        <v>-6.2350337162987621</v>
      </c>
      <c r="AP328" s="26">
        <f t="shared" si="274"/>
        <v>-10.87264531051053</v>
      </c>
      <c r="AQ328" s="26">
        <f t="shared" si="275"/>
        <v>-35.391819927632149</v>
      </c>
      <c r="AR328" s="25">
        <f t="shared" si="269"/>
        <v>18.562359853877492</v>
      </c>
      <c r="AS328" s="25">
        <f t="shared" si="270"/>
        <v>-26.547178687726607</v>
      </c>
      <c r="AT328" s="56">
        <f t="shared" si="276"/>
        <v>-14.701604550907163</v>
      </c>
      <c r="AU328" s="57">
        <f t="shared" si="255"/>
        <v>-156.55098747652002</v>
      </c>
      <c r="AV328" s="26">
        <f t="shared" si="256"/>
        <v>1.3115483344805543E-7</v>
      </c>
      <c r="AW328" s="26">
        <f t="shared" si="257"/>
        <v>9.9568652119372183E-3</v>
      </c>
      <c r="AX328" s="27">
        <f t="shared" si="258"/>
        <v>-1.3115483349980676E-7</v>
      </c>
      <c r="AY328" s="26">
        <f t="shared" si="259"/>
        <v>-9.9568652119372183E-3</v>
      </c>
      <c r="AZ328" s="28">
        <f t="shared" si="260"/>
        <v>-5.1751330797073598E-17</v>
      </c>
      <c r="BA328" s="29">
        <f t="shared" si="261"/>
        <v>0</v>
      </c>
      <c r="BB328" s="5">
        <f t="shared" si="277"/>
        <v>-16.736377252589357</v>
      </c>
      <c r="BC328" s="5">
        <f t="shared" si="278"/>
        <v>-196.73452603549146</v>
      </c>
      <c r="BD328" s="5">
        <f t="shared" si="262"/>
        <v>-16.734526035491456</v>
      </c>
      <c r="BE328" s="31"/>
      <c r="BF328" s="40">
        <f t="shared" si="263"/>
        <v>-17</v>
      </c>
      <c r="BG328" s="40">
        <f t="shared" si="264"/>
        <v>-197</v>
      </c>
      <c r="BH328" s="40">
        <f t="shared" si="265"/>
        <v>-17</v>
      </c>
      <c r="BL328" s="26">
        <f t="shared" si="271"/>
        <v>-8.2765651250502562E-3</v>
      </c>
      <c r="BM328" s="26">
        <f t="shared" si="272"/>
        <v>-2.5008438260691261</v>
      </c>
      <c r="BO328" s="238" t="str">
        <f t="shared" si="279"/>
        <v>173780.082874946i</v>
      </c>
      <c r="BP328" s="238" t="str">
        <f t="shared" si="280"/>
        <v>0.626723151815709-0.484084401920144i</v>
      </c>
      <c r="BQ328" s="238">
        <f t="shared" si="281"/>
        <v>-2.0264961365571441</v>
      </c>
      <c r="BR328" s="238">
        <f t="shared" si="282"/>
        <v>-37.682694732902306</v>
      </c>
    </row>
    <row r="329" spans="22:70" x14ac:dyDescent="0.35">
      <c r="V329" s="24">
        <v>4.2500000000000204</v>
      </c>
      <c r="W329" s="32">
        <f t="shared" si="240"/>
        <v>177827.94100390084</v>
      </c>
      <c r="X329" s="25">
        <f t="shared" si="273"/>
        <v>26.994438391274116</v>
      </c>
      <c r="Y329" s="26">
        <f t="shared" si="241"/>
        <v>-32.618603231692241</v>
      </c>
      <c r="Z329" s="26">
        <f t="shared" si="242"/>
        <v>-88.659607201497352</v>
      </c>
      <c r="AA329" s="26">
        <f t="shared" si="243"/>
        <v>1.6560571391345551</v>
      </c>
      <c r="AB329" s="26">
        <f t="shared" si="244"/>
        <v>-34.267989083780087</v>
      </c>
      <c r="AC329" s="26">
        <f t="shared" si="245"/>
        <v>1.7563102654851504E-3</v>
      </c>
      <c r="AD329" s="26">
        <f t="shared" si="246"/>
        <v>1.1521697285015853</v>
      </c>
      <c r="AE329" s="26">
        <f t="shared" si="247"/>
        <v>-3.9663513910180845</v>
      </c>
      <c r="AF329" s="26">
        <f t="shared" si="248"/>
        <v>-121.77542655677586</v>
      </c>
      <c r="AG329" s="26">
        <f t="shared" si="266"/>
        <v>64.334182199278899</v>
      </c>
      <c r="AH329" s="26">
        <f t="shared" si="249"/>
        <v>-114.98631868902703</v>
      </c>
      <c r="AI329" s="26">
        <f t="shared" si="250"/>
        <v>-89.999897951482964</v>
      </c>
      <c r="AJ329" s="26">
        <f t="shared" si="251"/>
        <v>40.963945229316337</v>
      </c>
      <c r="AK329" s="26">
        <f t="shared" si="252"/>
        <v>89.487219893067092</v>
      </c>
      <c r="AL329" s="27">
        <f t="shared" si="253"/>
        <v>-1.1796835714028706</v>
      </c>
      <c r="AM329" s="26">
        <f t="shared" si="254"/>
        <v>-29.190474623112856</v>
      </c>
      <c r="AN329" s="26">
        <f t="shared" si="267"/>
        <v>-5.3945443552263869E-2</v>
      </c>
      <c r="AO329" s="26">
        <f t="shared" si="268"/>
        <v>-6.3790825574648267</v>
      </c>
      <c r="AP329" s="26">
        <f t="shared" si="274"/>
        <v>-10.921820275386928</v>
      </c>
      <c r="AQ329" s="26">
        <f t="shared" si="275"/>
        <v>-36.082235238993555</v>
      </c>
      <c r="AR329" s="25">
        <f t="shared" si="269"/>
        <v>18.562359853877492</v>
      </c>
      <c r="AS329" s="25">
        <f t="shared" si="270"/>
        <v>-26.547178687726607</v>
      </c>
      <c r="AT329" s="56">
        <f t="shared" si="276"/>
        <v>-14.888171666405013</v>
      </c>
      <c r="AU329" s="57">
        <f t="shared" si="255"/>
        <v>-157.85766179576942</v>
      </c>
      <c r="AV329" s="26">
        <f t="shared" si="256"/>
        <v>1.3733597183301591E-7</v>
      </c>
      <c r="AW329" s="26">
        <f t="shared" si="257"/>
        <v>1.0188790391625634E-2</v>
      </c>
      <c r="AX329" s="27">
        <f t="shared" si="258"/>
        <v>-1.3733597207583334E-7</v>
      </c>
      <c r="AY329" s="26">
        <f t="shared" si="259"/>
        <v>-1.0188790391625634E-2</v>
      </c>
      <c r="AZ329" s="28">
        <f t="shared" si="260"/>
        <v>-2.4281742621195298E-16</v>
      </c>
      <c r="BA329" s="29">
        <f t="shared" si="261"/>
        <v>0</v>
      </c>
      <c r="BB329" s="5">
        <f t="shared" si="277"/>
        <v>-16.998991172018393</v>
      </c>
      <c r="BC329" s="5">
        <f t="shared" si="278"/>
        <v>-198.74025497517169</v>
      </c>
      <c r="BD329" s="5">
        <f t="shared" si="262"/>
        <v>-18.740254975171695</v>
      </c>
      <c r="BE329" s="31"/>
      <c r="BF329" s="40">
        <f t="shared" si="263"/>
        <v>-17</v>
      </c>
      <c r="BG329" s="40">
        <f t="shared" si="264"/>
        <v>-199</v>
      </c>
      <c r="BH329" s="40">
        <f t="shared" si="265"/>
        <v>-19</v>
      </c>
      <c r="BL329" s="26">
        <f t="shared" si="271"/>
        <v>-8.6662386951448199E-3</v>
      </c>
      <c r="BM329" s="26">
        <f t="shared" si="272"/>
        <v>-2.5590194043907619</v>
      </c>
      <c r="BO329" s="238" t="str">
        <f t="shared" si="279"/>
        <v>177827.941003901i</v>
      </c>
      <c r="BP329" s="238" t="str">
        <f t="shared" si="280"/>
        <v>0.615881384232071-0.486805387643916i</v>
      </c>
      <c r="BQ329" s="238">
        <f t="shared" si="281"/>
        <v>-2.1021532669182337</v>
      </c>
      <c r="BR329" s="238">
        <f t="shared" si="282"/>
        <v>-38.323573775011518</v>
      </c>
    </row>
    <row r="330" spans="22:70" x14ac:dyDescent="0.35">
      <c r="V330" s="24">
        <v>4.2600000000000202</v>
      </c>
      <c r="W330" s="30">
        <f t="shared" si="240"/>
        <v>181970.0858610071</v>
      </c>
      <c r="X330" s="25">
        <f t="shared" si="273"/>
        <v>26.994438391274116</v>
      </c>
      <c r="Y330" s="26">
        <f t="shared" si="241"/>
        <v>-32.818496273662035</v>
      </c>
      <c r="Z330" s="26">
        <f t="shared" si="242"/>
        <v>-88.690107512536571</v>
      </c>
      <c r="AA330" s="26">
        <f t="shared" si="243"/>
        <v>1.7204681354093287</v>
      </c>
      <c r="AB330" s="26">
        <f t="shared" si="244"/>
        <v>-34.884429315057695</v>
      </c>
      <c r="AC330" s="26">
        <f t="shared" si="245"/>
        <v>1.8390650952351667E-3</v>
      </c>
      <c r="AD330" s="26">
        <f t="shared" si="246"/>
        <v>1.178999720041916</v>
      </c>
      <c r="AE330" s="26">
        <f t="shared" si="247"/>
        <v>-4.1017506818833551</v>
      </c>
      <c r="AF330" s="26">
        <f t="shared" si="248"/>
        <v>-122.39553710755236</v>
      </c>
      <c r="AG330" s="26">
        <f t="shared" si="266"/>
        <v>64.334182199278899</v>
      </c>
      <c r="AH330" s="26">
        <f t="shared" si="249"/>
        <v>-115.18631868902642</v>
      </c>
      <c r="AI330" s="26">
        <f t="shared" si="250"/>
        <v>-89.999900274390811</v>
      </c>
      <c r="AJ330" s="26">
        <f t="shared" si="251"/>
        <v>41.163929573539171</v>
      </c>
      <c r="AK330" s="26">
        <f t="shared" si="252"/>
        <v>89.498891591188993</v>
      </c>
      <c r="AL330" s="27">
        <f t="shared" si="253"/>
        <v>-1.2280982193769472</v>
      </c>
      <c r="AM330" s="26">
        <f t="shared" si="254"/>
        <v>-29.755562173204403</v>
      </c>
      <c r="AN330" s="26">
        <f t="shared" si="267"/>
        <v>-5.6471354565975962E-2</v>
      </c>
      <c r="AO330" s="26">
        <f t="shared" si="268"/>
        <v>-6.5264029320316652</v>
      </c>
      <c r="AP330" s="26">
        <f t="shared" si="274"/>
        <v>-10.972776490151276</v>
      </c>
      <c r="AQ330" s="26">
        <f t="shared" si="275"/>
        <v>-36.782973788437886</v>
      </c>
      <c r="AR330" s="25">
        <f t="shared" si="269"/>
        <v>18.562359853877492</v>
      </c>
      <c r="AS330" s="25">
        <f t="shared" si="270"/>
        <v>-26.547178687726607</v>
      </c>
      <c r="AT330" s="56">
        <f t="shared" si="276"/>
        <v>-15.074527172034632</v>
      </c>
      <c r="AU330" s="57">
        <f t="shared" si="255"/>
        <v>-159.17851089599026</v>
      </c>
      <c r="AV330" s="26">
        <f t="shared" si="256"/>
        <v>1.4380841617851094E-7</v>
      </c>
      <c r="AW330" s="26">
        <f t="shared" si="257"/>
        <v>1.0426117802388521E-2</v>
      </c>
      <c r="AX330" s="27">
        <f t="shared" si="258"/>
        <v>-1.4380841663082807E-7</v>
      </c>
      <c r="AY330" s="26">
        <f t="shared" si="259"/>
        <v>-1.0426117802388521E-2</v>
      </c>
      <c r="AZ330" s="28">
        <f t="shared" si="260"/>
        <v>-4.5231712908101328E-16</v>
      </c>
      <c r="BA330" s="29">
        <f t="shared" si="261"/>
        <v>0</v>
      </c>
      <c r="BB330" s="5">
        <f t="shared" si="277"/>
        <v>-17.263589684867714</v>
      </c>
      <c r="BC330" s="5">
        <f t="shared" si="278"/>
        <v>-200.7649688261871</v>
      </c>
      <c r="BD330" s="5">
        <f t="shared" si="262"/>
        <v>-20.764968826187101</v>
      </c>
      <c r="BE330" s="41"/>
      <c r="BF330" s="40">
        <f t="shared" si="263"/>
        <v>-17</v>
      </c>
      <c r="BG330" s="40">
        <f t="shared" si="264"/>
        <v>-201</v>
      </c>
      <c r="BH330" s="40">
        <f t="shared" si="265"/>
        <v>-21</v>
      </c>
      <c r="BL330" s="26">
        <f t="shared" si="271"/>
        <v>-9.0742395440509601E-3</v>
      </c>
      <c r="BM330" s="26">
        <f t="shared" si="272"/>
        <v>-2.6185445997025756</v>
      </c>
      <c r="BO330" s="238" t="str">
        <f t="shared" si="279"/>
        <v>181970.085861007i</v>
      </c>
      <c r="BP330" s="238" t="str">
        <f t="shared" si="280"/>
        <v>0.604922889392358-0.489296236621139i</v>
      </c>
      <c r="BQ330" s="238">
        <f t="shared" si="281"/>
        <v>-2.1799882732890312</v>
      </c>
      <c r="BR330" s="238">
        <f t="shared" si="282"/>
        <v>-38.96791333049427</v>
      </c>
    </row>
    <row r="331" spans="22:70" x14ac:dyDescent="0.35">
      <c r="V331" s="24">
        <v>4.27000000000002</v>
      </c>
      <c r="W331" s="32">
        <f t="shared" si="240"/>
        <v>186208.71366629537</v>
      </c>
      <c r="X331" s="25">
        <f t="shared" si="273"/>
        <v>26.994438391274116</v>
      </c>
      <c r="Y331" s="26">
        <f t="shared" si="241"/>
        <v>-33.018394127077109</v>
      </c>
      <c r="Z331" s="26">
        <f t="shared" si="242"/>
        <v>-88.71991426923249</v>
      </c>
      <c r="AA331" s="26">
        <f t="shared" si="243"/>
        <v>1.7869062511022393</v>
      </c>
      <c r="AB331" s="26">
        <f t="shared" si="244"/>
        <v>-35.505796985914287</v>
      </c>
      <c r="AC331" s="26">
        <f t="shared" si="245"/>
        <v>1.9257183498700584E-3</v>
      </c>
      <c r="AD331" s="26">
        <f t="shared" si="246"/>
        <v>1.2064541269441222</v>
      </c>
      <c r="AE331" s="26">
        <f t="shared" si="247"/>
        <v>-4.2351237663508829</v>
      </c>
      <c r="AF331" s="26">
        <f t="shared" si="248"/>
        <v>-123.01925712820265</v>
      </c>
      <c r="AG331" s="26">
        <f t="shared" si="266"/>
        <v>64.334182199278899</v>
      </c>
      <c r="AH331" s="26">
        <f t="shared" si="249"/>
        <v>-115.38631868902579</v>
      </c>
      <c r="AI331" s="26">
        <f t="shared" si="250"/>
        <v>-89.99990254442281</v>
      </c>
      <c r="AJ331" s="26">
        <f t="shared" si="251"/>
        <v>41.363914622335358</v>
      </c>
      <c r="AK331" s="26">
        <f t="shared" si="252"/>
        <v>89.510297649214053</v>
      </c>
      <c r="AL331" s="27">
        <f t="shared" si="253"/>
        <v>-1.2782226741506777</v>
      </c>
      <c r="AM331" s="26">
        <f t="shared" si="254"/>
        <v>-30.327289499679182</v>
      </c>
      <c r="AN331" s="26">
        <f t="shared" si="267"/>
        <v>-5.9114734454359323E-2</v>
      </c>
      <c r="AO331" s="26">
        <f t="shared" si="268"/>
        <v>-6.6770651552764146</v>
      </c>
      <c r="AP331" s="26">
        <f t="shared" si="274"/>
        <v>-11.025559276016565</v>
      </c>
      <c r="AQ331" s="26">
        <f t="shared" si="275"/>
        <v>-37.493959550164355</v>
      </c>
      <c r="AR331" s="25">
        <f t="shared" si="269"/>
        <v>18.562359853877492</v>
      </c>
      <c r="AS331" s="25">
        <f t="shared" si="270"/>
        <v>-26.547178687726607</v>
      </c>
      <c r="AT331" s="56">
        <f t="shared" si="276"/>
        <v>-15.260683042367448</v>
      </c>
      <c r="AU331" s="57">
        <f t="shared" si="255"/>
        <v>-160.513216678367</v>
      </c>
      <c r="AV331" s="26">
        <f t="shared" si="256"/>
        <v>1.5058589850677491E-7</v>
      </c>
      <c r="AW331" s="26">
        <f t="shared" si="257"/>
        <v>1.0668973278327866E-2</v>
      </c>
      <c r="AX331" s="27">
        <f t="shared" si="258"/>
        <v>-1.5058589822447651E-7</v>
      </c>
      <c r="AY331" s="26">
        <f t="shared" si="259"/>
        <v>-1.0668973278327866E-2</v>
      </c>
      <c r="AZ331" s="28">
        <f t="shared" si="260"/>
        <v>2.8229839950708437E-16</v>
      </c>
      <c r="BA331" s="29">
        <f t="shared" si="261"/>
        <v>0</v>
      </c>
      <c r="BB331" s="5">
        <f t="shared" si="277"/>
        <v>-17.530207964766486</v>
      </c>
      <c r="BC331" s="5">
        <f t="shared" si="278"/>
        <v>-202.80807369044584</v>
      </c>
      <c r="BD331" s="5">
        <f t="shared" si="262"/>
        <v>-22.808073690445838</v>
      </c>
      <c r="BE331" s="31"/>
      <c r="BF331" s="40">
        <f t="shared" si="263"/>
        <v>-18</v>
      </c>
      <c r="BG331" s="40">
        <f t="shared" si="264"/>
        <v>-203</v>
      </c>
      <c r="BH331" s="40">
        <f t="shared" si="265"/>
        <v>-23</v>
      </c>
      <c r="BL331" s="26">
        <f t="shared" si="271"/>
        <v>-9.5014278024197953E-3</v>
      </c>
      <c r="BM331" s="26">
        <f t="shared" si="272"/>
        <v>-2.6794504587773509</v>
      </c>
      <c r="BO331" s="238" t="str">
        <f t="shared" si="279"/>
        <v>186208.713666295i</v>
      </c>
      <c r="BP331" s="238" t="str">
        <f t="shared" si="280"/>
        <v>0.593857571016707-0.49155073893789i</v>
      </c>
      <c r="BQ331" s="238">
        <f t="shared" si="281"/>
        <v>-2.2600234945966169</v>
      </c>
      <c r="BR331" s="238">
        <f t="shared" si="282"/>
        <v>-39.61540655330149</v>
      </c>
    </row>
    <row r="332" spans="22:70" x14ac:dyDescent="0.35">
      <c r="V332" s="24">
        <v>4.2800000000000198</v>
      </c>
      <c r="W332" s="32">
        <f t="shared" si="240"/>
        <v>190546.07179633353</v>
      </c>
      <c r="X332" s="25">
        <f t="shared" si="273"/>
        <v>26.994438391274116</v>
      </c>
      <c r="Y332" s="26">
        <f t="shared" si="241"/>
        <v>-33.218296575603041</v>
      </c>
      <c r="Z332" s="26">
        <f t="shared" si="242"/>
        <v>-88.749043210951029</v>
      </c>
      <c r="AA332" s="26">
        <f t="shared" si="243"/>
        <v>1.8554030528952772</v>
      </c>
      <c r="AB332" s="26">
        <f t="shared" si="244"/>
        <v>-36.131836918824241</v>
      </c>
      <c r="AC332" s="26">
        <f t="shared" si="245"/>
        <v>2.0164535935092288E-3</v>
      </c>
      <c r="AD332" s="26">
        <f t="shared" si="246"/>
        <v>1.234547455440171</v>
      </c>
      <c r="AE332" s="26">
        <f t="shared" si="247"/>
        <v>-4.3664386778401383</v>
      </c>
      <c r="AF332" s="26">
        <f t="shared" si="248"/>
        <v>-123.64633267433511</v>
      </c>
      <c r="AG332" s="26">
        <f t="shared" si="266"/>
        <v>64.334182199278899</v>
      </c>
      <c r="AH332" s="26">
        <f t="shared" si="249"/>
        <v>-115.58631868902523</v>
      </c>
      <c r="AI332" s="26">
        <f t="shared" si="250"/>
        <v>-89.999904762782577</v>
      </c>
      <c r="AJ332" s="26">
        <f t="shared" si="251"/>
        <v>41.563900343998519</v>
      </c>
      <c r="AK332" s="26">
        <f t="shared" si="252"/>
        <v>89.521444111166943</v>
      </c>
      <c r="AL332" s="27">
        <f t="shared" si="253"/>
        <v>-1.3300966539651882</v>
      </c>
      <c r="AM332" s="26">
        <f t="shared" si="254"/>
        <v>-30.905504285660005</v>
      </c>
      <c r="AN332" s="26">
        <f t="shared" si="267"/>
        <v>-6.188096963319633E-2</v>
      </c>
      <c r="AO332" s="26">
        <f t="shared" si="268"/>
        <v>-6.8311407717212376</v>
      </c>
      <c r="AP332" s="26">
        <f t="shared" si="274"/>
        <v>-11.0802137693462</v>
      </c>
      <c r="AQ332" s="26">
        <f t="shared" si="275"/>
        <v>-38.215105708996873</v>
      </c>
      <c r="AR332" s="25">
        <f t="shared" si="269"/>
        <v>18.562359853877492</v>
      </c>
      <c r="AS332" s="25">
        <f t="shared" si="270"/>
        <v>-26.547178687726607</v>
      </c>
      <c r="AT332" s="56">
        <f t="shared" si="276"/>
        <v>-15.446652447186338</v>
      </c>
      <c r="AU332" s="57">
        <f t="shared" si="255"/>
        <v>-161.86143838333197</v>
      </c>
      <c r="AV332" s="26">
        <f t="shared" si="256"/>
        <v>1.5768279308204934E-7</v>
      </c>
      <c r="AW332" s="26">
        <f t="shared" si="257"/>
        <v>1.09174855845967E-2</v>
      </c>
      <c r="AX332" s="27">
        <f t="shared" si="258"/>
        <v>-1.57682793051625E-7</v>
      </c>
      <c r="AY332" s="26">
        <f t="shared" si="259"/>
        <v>-1.09174855845967E-2</v>
      </c>
      <c r="AZ332" s="28">
        <f t="shared" si="260"/>
        <v>3.0424338204410799E-17</v>
      </c>
      <c r="BA332" s="29">
        <f t="shared" si="261"/>
        <v>0</v>
      </c>
      <c r="BB332" s="5">
        <f t="shared" si="277"/>
        <v>-17.798880399355831</v>
      </c>
      <c r="BC332" s="5">
        <f t="shared" si="278"/>
        <v>-204.86894587507388</v>
      </c>
      <c r="BD332" s="5">
        <f t="shared" si="262"/>
        <v>-24.868945875073877</v>
      </c>
      <c r="BE332" s="31"/>
      <c r="BF332" s="40">
        <f t="shared" si="263"/>
        <v>-18</v>
      </c>
      <c r="BG332" s="40">
        <f t="shared" si="264"/>
        <v>-205</v>
      </c>
      <c r="BH332" s="40">
        <f t="shared" si="265"/>
        <v>-25</v>
      </c>
      <c r="BL332" s="26">
        <f t="shared" si="271"/>
        <v>-9.9487037907249332E-3</v>
      </c>
      <c r="BM332" s="26">
        <f t="shared" si="272"/>
        <v>-2.7417687238126507</v>
      </c>
      <c r="BO332" s="238" t="str">
        <f t="shared" si="279"/>
        <v>190546.071796334i</v>
      </c>
      <c r="BP332" s="238" t="str">
        <f t="shared" si="280"/>
        <v>0.582695755313373-0.493563207531236i</v>
      </c>
      <c r="BQ332" s="238">
        <f t="shared" si="281"/>
        <v>-2.3422792483787669</v>
      </c>
      <c r="BR332" s="238">
        <f t="shared" si="282"/>
        <v>-40.265738767929271</v>
      </c>
    </row>
    <row r="333" spans="22:70" x14ac:dyDescent="0.35">
      <c r="V333" s="24">
        <v>4.2900000000000196</v>
      </c>
      <c r="W333" s="30">
        <f t="shared" si="240"/>
        <v>194984.45997581352</v>
      </c>
      <c r="X333" s="25">
        <f t="shared" si="273"/>
        <v>26.994438391274116</v>
      </c>
      <c r="Y333" s="26">
        <f t="shared" si="241"/>
        <v>-33.418203412623008</v>
      </c>
      <c r="Z333" s="26">
        <f t="shared" si="242"/>
        <v>-88.777509721977268</v>
      </c>
      <c r="AA333" s="26">
        <f t="shared" si="243"/>
        <v>1.9259886181790973</v>
      </c>
      <c r="AB333" s="26">
        <f t="shared" si="244"/>
        <v>-36.762283131278096</v>
      </c>
      <c r="AC333" s="26">
        <f t="shared" si="245"/>
        <v>2.1114630256742388E-3</v>
      </c>
      <c r="AD333" s="26">
        <f t="shared" si="246"/>
        <v>1.2632945469213039</v>
      </c>
      <c r="AE333" s="26">
        <f t="shared" si="247"/>
        <v>-4.4956649401441204</v>
      </c>
      <c r="AF333" s="26">
        <f t="shared" si="248"/>
        <v>-124.27649830633406</v>
      </c>
      <c r="AG333" s="26">
        <f t="shared" si="266"/>
        <v>64.334182199278899</v>
      </c>
      <c r="AH333" s="26">
        <f t="shared" si="249"/>
        <v>-115.7863186890247</v>
      </c>
      <c r="AI333" s="26">
        <f t="shared" si="250"/>
        <v>-89.999906930646333</v>
      </c>
      <c r="AJ333" s="26">
        <f t="shared" si="251"/>
        <v>41.763886708248876</v>
      </c>
      <c r="AK333" s="26">
        <f t="shared" si="252"/>
        <v>89.532336883672528</v>
      </c>
      <c r="AL333" s="27">
        <f t="shared" si="253"/>
        <v>-1.3837593580790952</v>
      </c>
      <c r="AM333" s="26">
        <f t="shared" si="254"/>
        <v>-31.490041978478516</v>
      </c>
      <c r="AN333" s="26">
        <f t="shared" si="267"/>
        <v>-6.4775686234053401E-2</v>
      </c>
      <c r="AO333" s="26">
        <f t="shared" si="268"/>
        <v>-6.9887025560361984</v>
      </c>
      <c r="AP333" s="26">
        <f t="shared" si="274"/>
        <v>-11.13678482581007</v>
      </c>
      <c r="AQ333" s="26">
        <f t="shared" si="275"/>
        <v>-38.946314581488522</v>
      </c>
      <c r="AR333" s="25">
        <f t="shared" si="269"/>
        <v>18.562359853877492</v>
      </c>
      <c r="AS333" s="25">
        <f t="shared" si="270"/>
        <v>-26.547178687726607</v>
      </c>
      <c r="AT333" s="56">
        <f t="shared" si="276"/>
        <v>-15.63244976595419</v>
      </c>
      <c r="AU333" s="57">
        <f t="shared" si="255"/>
        <v>-163.22281288782258</v>
      </c>
      <c r="AV333" s="26">
        <f t="shared" si="256"/>
        <v>1.6511415305501802E-7</v>
      </c>
      <c r="AW333" s="26">
        <f t="shared" si="257"/>
        <v>1.1171786485671811E-2</v>
      </c>
      <c r="AX333" s="27">
        <f t="shared" si="258"/>
        <v>-1.6511415330076806E-7</v>
      </c>
      <c r="AY333" s="26">
        <f t="shared" si="259"/>
        <v>-1.1171786485671811E-2</v>
      </c>
      <c r="AZ333" s="28">
        <f t="shared" si="260"/>
        <v>-2.4575003956380458E-16</v>
      </c>
      <c r="BA333" s="29">
        <f t="shared" si="261"/>
        <v>0</v>
      </c>
      <c r="BB333" s="5">
        <f t="shared" si="277"/>
        <v>-18.069640525695078</v>
      </c>
      <c r="BC333" s="5">
        <f t="shared" si="278"/>
        <v>-206.94693291608243</v>
      </c>
      <c r="BD333" s="5">
        <f t="shared" si="262"/>
        <v>-26.946932916082432</v>
      </c>
      <c r="BE333" s="41"/>
      <c r="BF333" s="40">
        <f t="shared" si="263"/>
        <v>-18</v>
      </c>
      <c r="BG333" s="40">
        <f t="shared" si="264"/>
        <v>-207</v>
      </c>
      <c r="BH333" s="40">
        <f t="shared" si="265"/>
        <v>-27</v>
      </c>
      <c r="BL333" s="26">
        <f t="shared" si="271"/>
        <v>-1.0417009880033341E-2</v>
      </c>
      <c r="BM333" s="26">
        <f t="shared" si="272"/>
        <v>-2.8055318466611237</v>
      </c>
      <c r="BO333" s="238" t="str">
        <f t="shared" si="279"/>
        <v>194984.459975814i</v>
      </c>
      <c r="BP333" s="238" t="str">
        <f t="shared" si="280"/>
        <v>0.571448155543121-0.495328512347247i</v>
      </c>
      <c r="BQ333" s="238">
        <f t="shared" si="281"/>
        <v>-2.426773749860855</v>
      </c>
      <c r="BR333" s="238">
        <f t="shared" si="282"/>
        <v>-40.918588181598714</v>
      </c>
    </row>
    <row r="334" spans="22:70" x14ac:dyDescent="0.35">
      <c r="V334" s="24">
        <v>4.3000000000000203</v>
      </c>
      <c r="W334" s="32">
        <f t="shared" si="240"/>
        <v>199526.2314968975</v>
      </c>
      <c r="X334" s="25">
        <f t="shared" si="273"/>
        <v>26.994438391274116</v>
      </c>
      <c r="Y334" s="26">
        <f t="shared" si="241"/>
        <v>-33.618114440802167</v>
      </c>
      <c r="Z334" s="26">
        <f t="shared" si="242"/>
        <v>-88.805328839385609</v>
      </c>
      <c r="AA334" s="26">
        <f t="shared" si="243"/>
        <v>1.9986914265851401</v>
      </c>
      <c r="AB334" s="26">
        <f t="shared" si="244"/>
        <v>-37.396859268087184</v>
      </c>
      <c r="AC334" s="26">
        <f t="shared" si="245"/>
        <v>2.210947886740922E-3</v>
      </c>
      <c r="AD334" s="26">
        <f t="shared" si="246"/>
        <v>1.2927105855496999</v>
      </c>
      <c r="AE334" s="26">
        <f t="shared" si="247"/>
        <v>-4.6227736750561697</v>
      </c>
      <c r="AF334" s="26">
        <f t="shared" si="248"/>
        <v>-124.90947752192309</v>
      </c>
      <c r="AG334" s="26">
        <f t="shared" si="266"/>
        <v>64.334182199278899</v>
      </c>
      <c r="AH334" s="26">
        <f t="shared" si="249"/>
        <v>-115.98631868902419</v>
      </c>
      <c r="AI334" s="26">
        <f t="shared" si="250"/>
        <v>-89.999909049163463</v>
      </c>
      <c r="AJ334" s="26">
        <f t="shared" si="251"/>
        <v>41.963873686169109</v>
      </c>
      <c r="AK334" s="26">
        <f t="shared" si="252"/>
        <v>89.54298173907155</v>
      </c>
      <c r="AL334" s="27">
        <f t="shared" si="253"/>
        <v>-1.4392493583349228</v>
      </c>
      <c r="AM334" s="26">
        <f t="shared" si="254"/>
        <v>-32.080725758049837</v>
      </c>
      <c r="AN334" s="26">
        <f t="shared" si="267"/>
        <v>-6.7804760082238319E-2</v>
      </c>
      <c r="AO334" s="26">
        <f t="shared" si="268"/>
        <v>-7.1498245121561395</v>
      </c>
      <c r="AP334" s="26">
        <f t="shared" si="274"/>
        <v>-11.19531692199334</v>
      </c>
      <c r="AQ334" s="26">
        <f t="shared" si="275"/>
        <v>-39.687477580297887</v>
      </c>
      <c r="AR334" s="25">
        <f t="shared" si="269"/>
        <v>18.562359853877492</v>
      </c>
      <c r="AS334" s="25">
        <f t="shared" si="270"/>
        <v>-26.547178687726607</v>
      </c>
      <c r="AT334" s="56">
        <f t="shared" si="276"/>
        <v>-15.81809059704951</v>
      </c>
      <c r="AU334" s="57">
        <f t="shared" si="255"/>
        <v>-164.59695510222099</v>
      </c>
      <c r="AV334" s="26">
        <f t="shared" si="256"/>
        <v>1.7289574324993188E-7</v>
      </c>
      <c r="AW334" s="26">
        <f t="shared" si="257"/>
        <v>1.1432010815216945E-2</v>
      </c>
      <c r="AX334" s="27">
        <f t="shared" si="258"/>
        <v>-1.7289574283417367E-7</v>
      </c>
      <c r="AY334" s="26">
        <f t="shared" si="259"/>
        <v>-1.1432010815216945E-2</v>
      </c>
      <c r="AZ334" s="28">
        <f t="shared" si="260"/>
        <v>4.1575820769567241E-16</v>
      </c>
      <c r="BA334" s="29">
        <f t="shared" si="261"/>
        <v>0</v>
      </c>
      <c r="BB334" s="5">
        <f t="shared" si="277"/>
        <v>-18.342520967925875</v>
      </c>
      <c r="BC334" s="5">
        <f t="shared" si="278"/>
        <v>-209.04135474509073</v>
      </c>
      <c r="BD334" s="5">
        <f t="shared" si="262"/>
        <v>-29.041354745090729</v>
      </c>
      <c r="BE334" s="31"/>
      <c r="BF334" s="40">
        <f t="shared" si="263"/>
        <v>-18</v>
      </c>
      <c r="BG334" s="40">
        <f t="shared" si="264"/>
        <v>-209</v>
      </c>
      <c r="BH334" s="40">
        <f t="shared" si="265"/>
        <v>-29</v>
      </c>
      <c r="BL334" s="26">
        <f t="shared" si="271"/>
        <v>-1.090733243733018E-2</v>
      </c>
      <c r="BM334" s="26">
        <f t="shared" si="272"/>
        <v>-2.8707730032535421</v>
      </c>
      <c r="BO334" s="238" t="str">
        <f t="shared" si="279"/>
        <v>199526.231496897i</v>
      </c>
      <c r="BP334" s="238" t="str">
        <f t="shared" si="280"/>
        <v>0.560125833355462-0.49684211164088i</v>
      </c>
      <c r="BQ334" s="238">
        <f t="shared" si="281"/>
        <v>-2.5135230384390344</v>
      </c>
      <c r="BR334" s="238">
        <f t="shared" si="282"/>
        <v>-41.573626639616208</v>
      </c>
    </row>
    <row r="335" spans="22:70" x14ac:dyDescent="0.35">
      <c r="V335" s="24">
        <v>4.31000000000002</v>
      </c>
      <c r="W335" s="32">
        <f t="shared" si="240"/>
        <v>204173.79446696263</v>
      </c>
      <c r="X335" s="25">
        <f t="shared" si="273"/>
        <v>26.994438391274116</v>
      </c>
      <c r="Y335" s="26">
        <f t="shared" si="241"/>
        <v>-33.818029471671338</v>
      </c>
      <c r="Z335" s="26">
        <f t="shared" si="242"/>
        <v>-88.832515260744572</v>
      </c>
      <c r="AA335" s="26">
        <f t="shared" si="243"/>
        <v>2.0735382549806229</v>
      </c>
      <c r="AB335" s="26">
        <f t="shared" si="244"/>
        <v>-38.035279089712205</v>
      </c>
      <c r="AC335" s="26">
        <f t="shared" si="245"/>
        <v>2.3151188823618534E-3</v>
      </c>
      <c r="AD335" s="26">
        <f t="shared" si="246"/>
        <v>1.3228111060334897</v>
      </c>
      <c r="AE335" s="26">
        <f t="shared" si="247"/>
        <v>-4.7477377065342372</v>
      </c>
      <c r="AF335" s="26">
        <f t="shared" si="248"/>
        <v>-125.54498324442329</v>
      </c>
      <c r="AG335" s="26">
        <f t="shared" si="266"/>
        <v>64.334182199278899</v>
      </c>
      <c r="AH335" s="26">
        <f t="shared" si="249"/>
        <v>-116.18631868902369</v>
      </c>
      <c r="AI335" s="26">
        <f t="shared" si="250"/>
        <v>-89.999911119457252</v>
      </c>
      <c r="AJ335" s="26">
        <f t="shared" si="251"/>
        <v>42.163861250143015</v>
      </c>
      <c r="AK335" s="26">
        <f t="shared" si="252"/>
        <v>89.553384318466101</v>
      </c>
      <c r="AL335" s="27">
        <f t="shared" si="253"/>
        <v>-1.496604488323525</v>
      </c>
      <c r="AM335" s="26">
        <f t="shared" si="254"/>
        <v>-32.677366552845292</v>
      </c>
      <c r="AN335" s="26">
        <f t="shared" si="267"/>
        <v>-7.0974327024154016E-2</v>
      </c>
      <c r="AO335" s="26">
        <f t="shared" si="268"/>
        <v>-7.314581870460894</v>
      </c>
      <c r="AP335" s="26">
        <f t="shared" si="274"/>
        <v>-11.255854054949458</v>
      </c>
      <c r="AQ335" s="26">
        <f t="shared" si="275"/>
        <v>-40.438475224297335</v>
      </c>
      <c r="AR335" s="25">
        <f t="shared" si="269"/>
        <v>18.562359853877492</v>
      </c>
      <c r="AS335" s="25">
        <f t="shared" si="270"/>
        <v>-26.547178687726607</v>
      </c>
      <c r="AT335" s="56">
        <f t="shared" si="276"/>
        <v>-16.003591761483694</v>
      </c>
      <c r="AU335" s="57">
        <f t="shared" si="255"/>
        <v>-165.98345846872064</v>
      </c>
      <c r="AV335" s="26">
        <f t="shared" si="256"/>
        <v>1.8104406909442316E-7</v>
      </c>
      <c r="AW335" s="26">
        <f t="shared" si="257"/>
        <v>1.1698296547573091E-2</v>
      </c>
      <c r="AX335" s="27">
        <f t="shared" si="258"/>
        <v>-1.810440690106997E-7</v>
      </c>
      <c r="AY335" s="26">
        <f t="shared" si="259"/>
        <v>-1.1698296547573091E-2</v>
      </c>
      <c r="AZ335" s="28">
        <f t="shared" si="260"/>
        <v>8.372346289391402E-17</v>
      </c>
      <c r="BA335" s="29">
        <f t="shared" si="261"/>
        <v>0</v>
      </c>
      <c r="BB335" s="5">
        <f t="shared" si="277"/>
        <v>-18.617553377530932</v>
      </c>
      <c r="BC335" s="5">
        <f t="shared" si="278"/>
        <v>-211.15150499684501</v>
      </c>
      <c r="BD335" s="5">
        <f t="shared" si="262"/>
        <v>-31.151504996845006</v>
      </c>
      <c r="BE335" s="31"/>
      <c r="BF335" s="40">
        <f t="shared" si="263"/>
        <v>-19</v>
      </c>
      <c r="BG335" s="40">
        <f t="shared" si="264"/>
        <v>-211</v>
      </c>
      <c r="BH335" s="40">
        <f t="shared" si="265"/>
        <v>-31</v>
      </c>
      <c r="BL335" s="26">
        <f t="shared" si="271"/>
        <v>-1.142070385897679E-2</v>
      </c>
      <c r="BM335" s="26">
        <f t="shared" si="272"/>
        <v>-2.9375261082092643</v>
      </c>
      <c r="BO335" s="238" t="str">
        <f t="shared" si="279"/>
        <v>204173.794466963i</v>
      </c>
      <c r="BP335" s="238" t="str">
        <f t="shared" si="280"/>
        <v>0.548740157168382-0.498100080069497i</v>
      </c>
      <c r="BQ335" s="238">
        <f t="shared" si="281"/>
        <v>-2.6025409121882621</v>
      </c>
      <c r="BR335" s="238">
        <f t="shared" si="282"/>
        <v>-42.230520419915109</v>
      </c>
    </row>
    <row r="336" spans="22:70" x14ac:dyDescent="0.35">
      <c r="V336" s="24">
        <v>4.3200000000000198</v>
      </c>
      <c r="W336" s="30">
        <f t="shared" si="240"/>
        <v>208929.61308541353</v>
      </c>
      <c r="X336" s="25">
        <f t="shared" si="273"/>
        <v>26.994438391274116</v>
      </c>
      <c r="Y336" s="26">
        <f t="shared" si="241"/>
        <v>-34.017948325229447</v>
      </c>
      <c r="Z336" s="26">
        <f t="shared" si="242"/>
        <v>-88.859083351659876</v>
      </c>
      <c r="AA336" s="26">
        <f t="shared" si="243"/>
        <v>2.1505540767019911</v>
      </c>
      <c r="AB336" s="26">
        <f t="shared" si="244"/>
        <v>-38.67724701538021</v>
      </c>
      <c r="AC336" s="26">
        <f t="shared" si="245"/>
        <v>2.4241966277364683E-3</v>
      </c>
      <c r="AD336" s="26">
        <f t="shared" si="246"/>
        <v>1.3536120015679922</v>
      </c>
      <c r="AE336" s="26">
        <f t="shared" si="247"/>
        <v>-4.8705316606256037</v>
      </c>
      <c r="AF336" s="26">
        <f t="shared" si="248"/>
        <v>-126.18271836547208</v>
      </c>
      <c r="AG336" s="26">
        <f t="shared" si="266"/>
        <v>64.334182199278899</v>
      </c>
      <c r="AH336" s="26">
        <f t="shared" si="249"/>
        <v>-116.38631868902321</v>
      </c>
      <c r="AI336" s="26">
        <f t="shared" si="250"/>
        <v>-89.999913142625402</v>
      </c>
      <c r="AJ336" s="26">
        <f t="shared" si="251"/>
        <v>42.363849373797038</v>
      </c>
      <c r="AK336" s="26">
        <f t="shared" si="252"/>
        <v>89.563550134696641</v>
      </c>
      <c r="AL336" s="27">
        <f t="shared" si="253"/>
        <v>-1.555861730683072</v>
      </c>
      <c r="AM336" s="26">
        <f t="shared" si="254"/>
        <v>-33.279763105840125</v>
      </c>
      <c r="AN336" s="26">
        <f t="shared" si="267"/>
        <v>-7.4290793609722475E-2</v>
      </c>
      <c r="AO336" s="26">
        <f t="shared" si="268"/>
        <v>-7.4830510828597534</v>
      </c>
      <c r="AP336" s="26">
        <f t="shared" si="274"/>
        <v>-11.31843964024007</v>
      </c>
      <c r="AQ336" s="26">
        <f t="shared" si="275"/>
        <v>-41.199177196628639</v>
      </c>
      <c r="AR336" s="25">
        <f t="shared" si="269"/>
        <v>18.562359853877492</v>
      </c>
      <c r="AS336" s="25">
        <f t="shared" si="270"/>
        <v>-26.547178687726607</v>
      </c>
      <c r="AT336" s="56">
        <f t="shared" si="276"/>
        <v>-16.188971300865674</v>
      </c>
      <c r="AU336" s="57">
        <f t="shared" si="255"/>
        <v>-167.38189556210074</v>
      </c>
      <c r="AV336" s="26">
        <f t="shared" si="256"/>
        <v>1.8957641326393811E-7</v>
      </c>
      <c r="AW336" s="26">
        <f t="shared" si="257"/>
        <v>1.1970784870914217E-2</v>
      </c>
      <c r="AX336" s="27">
        <f t="shared" si="258"/>
        <v>-1.8957641354428346E-7</v>
      </c>
      <c r="AY336" s="26">
        <f t="shared" si="259"/>
        <v>-1.1970784870914217E-2</v>
      </c>
      <c r="AZ336" s="28">
        <f t="shared" si="260"/>
        <v>-2.8034535328895277E-16</v>
      </c>
      <c r="BA336" s="29">
        <f t="shared" si="261"/>
        <v>0</v>
      </c>
      <c r="BB336" s="5">
        <f t="shared" si="277"/>
        <v>-18.894768376516748</v>
      </c>
      <c r="BC336" s="5">
        <f t="shared" si="278"/>
        <v>-213.27665245406669</v>
      </c>
      <c r="BD336" s="5">
        <f t="shared" si="262"/>
        <v>-33.276652454066692</v>
      </c>
      <c r="BE336" s="41"/>
      <c r="BF336" s="40">
        <f t="shared" si="263"/>
        <v>-19</v>
      </c>
      <c r="BG336" s="40">
        <f t="shared" si="264"/>
        <v>-213</v>
      </c>
      <c r="BH336" s="40">
        <f t="shared" si="265"/>
        <v>-33</v>
      </c>
      <c r="BL336" s="26">
        <f t="shared" si="271"/>
        <v>-1.1958204696221381E-2</v>
      </c>
      <c r="BM336" s="26">
        <f t="shared" si="272"/>
        <v>-3.0058258296282596</v>
      </c>
      <c r="BO336" s="238" t="str">
        <f t="shared" si="279"/>
        <v>208929.613085414i</v>
      </c>
      <c r="BP336" s="238" t="str">
        <f t="shared" si="280"/>
        <v>0.537302757905529-0.499099133261581i</v>
      </c>
      <c r="BQ336" s="238">
        <f t="shared" si="281"/>
        <v>-2.693838870954854</v>
      </c>
      <c r="BR336" s="238">
        <f t="shared" si="282"/>
        <v>-42.88893106233769</v>
      </c>
    </row>
    <row r="337" spans="22:70" x14ac:dyDescent="0.35">
      <c r="V337" s="24">
        <v>4.3300000000000196</v>
      </c>
      <c r="W337" s="32">
        <f t="shared" si="240"/>
        <v>213796.20895023298</v>
      </c>
      <c r="X337" s="25">
        <f t="shared" si="273"/>
        <v>26.994438391274116</v>
      </c>
      <c r="Y337" s="26">
        <f t="shared" si="241"/>
        <v>-34.21787082956368</v>
      </c>
      <c r="Z337" s="26">
        <f t="shared" si="242"/>
        <v>-88.885047153157771</v>
      </c>
      <c r="AA337" s="26">
        <f t="shared" si="243"/>
        <v>2.2297619657938696</v>
      </c>
      <c r="AB337" s="26">
        <f t="shared" si="244"/>
        <v>-39.322458719220101</v>
      </c>
      <c r="AC337" s="26">
        <f t="shared" si="245"/>
        <v>2.5384121126318408E-3</v>
      </c>
      <c r="AD337" s="26">
        <f t="shared" si="246"/>
        <v>1.3851295319459374</v>
      </c>
      <c r="AE337" s="26">
        <f t="shared" si="247"/>
        <v>-4.9911320603830625</v>
      </c>
      <c r="AF337" s="26">
        <f t="shared" si="248"/>
        <v>-126.82237634043194</v>
      </c>
      <c r="AG337" s="26">
        <f t="shared" si="266"/>
        <v>64.334182199278899</v>
      </c>
      <c r="AH337" s="26">
        <f t="shared" si="249"/>
        <v>-116.58631868902276</v>
      </c>
      <c r="AI337" s="26">
        <f t="shared" si="250"/>
        <v>-89.999915119740635</v>
      </c>
      <c r="AJ337" s="26">
        <f t="shared" si="251"/>
        <v>42.563838031944378</v>
      </c>
      <c r="AK337" s="26">
        <f t="shared" si="252"/>
        <v>89.573484575251825</v>
      </c>
      <c r="AL337" s="27">
        <f t="shared" si="253"/>
        <v>-1.6170571031170269</v>
      </c>
      <c r="AM337" s="26">
        <f t="shared" si="254"/>
        <v>-33.887702092530567</v>
      </c>
      <c r="AN337" s="26">
        <f t="shared" si="267"/>
        <v>-7.7760848134972888E-2</v>
      </c>
      <c r="AO337" s="26">
        <f t="shared" si="268"/>
        <v>-7.6553098156112283</v>
      </c>
      <c r="AP337" s="26">
        <f t="shared" si="274"/>
        <v>-11.383116409051484</v>
      </c>
      <c r="AQ337" s="26">
        <f t="shared" si="275"/>
        <v>-41.969442452630602</v>
      </c>
      <c r="AR337" s="25">
        <f t="shared" si="269"/>
        <v>18.562359853877492</v>
      </c>
      <c r="AS337" s="25">
        <f t="shared" si="270"/>
        <v>-26.547178687726607</v>
      </c>
      <c r="AT337" s="56">
        <f t="shared" si="276"/>
        <v>-16.374248469434548</v>
      </c>
      <c r="AU337" s="57">
        <f t="shared" si="255"/>
        <v>-168.79181879306253</v>
      </c>
      <c r="AV337" s="26">
        <f t="shared" si="256"/>
        <v>1.9851087425482368E-7</v>
      </c>
      <c r="AW337" s="26">
        <f t="shared" si="257"/>
        <v>1.2249620262106868E-2</v>
      </c>
      <c r="AX337" s="27">
        <f t="shared" si="258"/>
        <v>-1.9851087397003506E-7</v>
      </c>
      <c r="AY337" s="26">
        <f t="shared" si="259"/>
        <v>-1.2249620262106868E-2</v>
      </c>
      <c r="AZ337" s="28">
        <f t="shared" si="260"/>
        <v>2.8478862343245281E-16</v>
      </c>
      <c r="BA337" s="29">
        <f t="shared" si="261"/>
        <v>0</v>
      </c>
      <c r="BB337" s="5">
        <f t="shared" si="277"/>
        <v>-19.1741955038387</v>
      </c>
      <c r="BC337" s="5">
        <f t="shared" si="278"/>
        <v>-215.41604262494732</v>
      </c>
      <c r="BD337" s="5">
        <f t="shared" si="262"/>
        <v>-35.416042624947323</v>
      </c>
      <c r="BE337" s="31"/>
      <c r="BF337" s="40">
        <f t="shared" si="263"/>
        <v>-19</v>
      </c>
      <c r="BG337" s="40">
        <f t="shared" si="264"/>
        <v>-215</v>
      </c>
      <c r="BH337" s="40">
        <f t="shared" si="265"/>
        <v>-35</v>
      </c>
      <c r="BL337" s="26">
        <f t="shared" si="271"/>
        <v>-1.2520965876671437E-2</v>
      </c>
      <c r="BM337" s="26">
        <f t="shared" si="272"/>
        <v>-3.0757076040577576</v>
      </c>
      <c r="BO337" s="238" t="str">
        <f t="shared" si="279"/>
        <v>213796.208950233i</v>
      </c>
      <c r="BP337" s="238" t="str">
        <f t="shared" si="280"/>
        <v>0.525825482443233-0.499836648577749i</v>
      </c>
      <c r="BQ337" s="238">
        <f t="shared" si="281"/>
        <v>-2.787426068527481</v>
      </c>
      <c r="BR337" s="238">
        <f t="shared" si="282"/>
        <v>-43.548516227827037</v>
      </c>
    </row>
    <row r="338" spans="22:70" x14ac:dyDescent="0.35">
      <c r="V338" s="24">
        <v>4.3400000000000203</v>
      </c>
      <c r="W338" s="32">
        <f t="shared" si="240"/>
        <v>218776.16239496562</v>
      </c>
      <c r="X338" s="25">
        <f t="shared" si="273"/>
        <v>26.994438391274116</v>
      </c>
      <c r="Y338" s="26">
        <f t="shared" si="241"/>
        <v>-34.417796820486529</v>
      </c>
      <c r="Z338" s="26">
        <f t="shared" si="242"/>
        <v>-88.91042038891203</v>
      </c>
      <c r="AA338" s="26">
        <f t="shared" si="243"/>
        <v>2.3111830070026715</v>
      </c>
      <c r="AB338" s="26">
        <f t="shared" si="244"/>
        <v>-39.970601777114844</v>
      </c>
      <c r="AC338" s="26">
        <f t="shared" si="245"/>
        <v>2.6580071881405153E-3</v>
      </c>
      <c r="AD338" s="26">
        <f t="shared" si="246"/>
        <v>1.4173803318394882</v>
      </c>
      <c r="AE338" s="26">
        <f t="shared" si="247"/>
        <v>-5.1095174150216014</v>
      </c>
      <c r="AF338" s="26">
        <f t="shared" si="248"/>
        <v>-127.46364183418738</v>
      </c>
      <c r="AG338" s="26">
        <f t="shared" si="266"/>
        <v>64.334182199278899</v>
      </c>
      <c r="AH338" s="26">
        <f t="shared" si="249"/>
        <v>-116.78631868902235</v>
      </c>
      <c r="AI338" s="26">
        <f t="shared" si="250"/>
        <v>-89.999917051851227</v>
      </c>
      <c r="AJ338" s="26">
        <f t="shared" si="251"/>
        <v>42.763827200531537</v>
      </c>
      <c r="AK338" s="26">
        <f t="shared" si="252"/>
        <v>89.583192905112838</v>
      </c>
      <c r="AL338" s="27">
        <f t="shared" si="253"/>
        <v>-1.6802255437602052</v>
      </c>
      <c r="AM338" s="26">
        <f t="shared" si="254"/>
        <v>-34.500958292793179</v>
      </c>
      <c r="AN338" s="26">
        <f t="shared" si="267"/>
        <v>-8.1391472049140587E-2</v>
      </c>
      <c r="AO338" s="26">
        <f t="shared" si="268"/>
        <v>-7.8314369396998487</v>
      </c>
      <c r="AP338" s="26">
        <f t="shared" si="274"/>
        <v>-11.449926305021261</v>
      </c>
      <c r="AQ338" s="26">
        <f t="shared" si="275"/>
        <v>-42.749119379231416</v>
      </c>
      <c r="AR338" s="25">
        <f t="shared" si="269"/>
        <v>18.562359853877492</v>
      </c>
      <c r="AS338" s="25">
        <f t="shared" si="270"/>
        <v>-26.547178687726607</v>
      </c>
      <c r="AT338" s="56">
        <f t="shared" si="276"/>
        <v>-16.559443720042864</v>
      </c>
      <c r="AU338" s="57">
        <f t="shared" si="255"/>
        <v>-170.21276121341879</v>
      </c>
      <c r="AV338" s="26">
        <f t="shared" si="256"/>
        <v>2.0786640302875825E-7</v>
      </c>
      <c r="AW338" s="26">
        <f t="shared" si="257"/>
        <v>1.2534950563313427E-2</v>
      </c>
      <c r="AX338" s="27">
        <f t="shared" si="258"/>
        <v>-2.0786640318167657E-7</v>
      </c>
      <c r="AY338" s="26">
        <f t="shared" si="259"/>
        <v>-1.2534950563313427E-2</v>
      </c>
      <c r="AZ338" s="28">
        <f t="shared" si="260"/>
        <v>-1.5291832550894666E-16</v>
      </c>
      <c r="BA338" s="29">
        <f t="shared" si="261"/>
        <v>0</v>
      </c>
      <c r="BB338" s="5">
        <f t="shared" si="277"/>
        <v>-19.455863165374353</v>
      </c>
      <c r="BC338" s="5">
        <f t="shared" si="278"/>
        <v>-217.56889944738469</v>
      </c>
      <c r="BD338" s="5">
        <f t="shared" si="262"/>
        <v>-37.568899447384695</v>
      </c>
      <c r="BE338" s="31"/>
      <c r="BF338" s="40">
        <f t="shared" si="263"/>
        <v>-19</v>
      </c>
      <c r="BG338" s="40">
        <f t="shared" si="264"/>
        <v>-218</v>
      </c>
      <c r="BH338" s="40">
        <f t="shared" si="265"/>
        <v>-38</v>
      </c>
      <c r="BL338" s="26">
        <f t="shared" si="271"/>
        <v>-1.3110171025885202E-2</v>
      </c>
      <c r="BM338" s="26">
        <f t="shared" si="272"/>
        <v>-3.1472076516258136</v>
      </c>
      <c r="BO338" s="238" t="str">
        <f t="shared" si="279"/>
        <v>218776.162394966i</v>
      </c>
      <c r="BP338" s="238" t="str">
        <f t="shared" si="280"/>
        <v>0.514320345153863-0.500310681821791i</v>
      </c>
      <c r="BQ338" s="238">
        <f t="shared" si="281"/>
        <v>-2.8833092743056015</v>
      </c>
      <c r="BR338" s="238">
        <f t="shared" si="282"/>
        <v>-44.208930582340088</v>
      </c>
    </row>
    <row r="339" spans="22:70" x14ac:dyDescent="0.35">
      <c r="V339" s="24">
        <v>4.3500000000000298</v>
      </c>
      <c r="W339" s="30">
        <f t="shared" si="240"/>
        <v>223872.11385684973</v>
      </c>
      <c r="X339" s="25">
        <f t="shared" si="273"/>
        <v>26.994438391274116</v>
      </c>
      <c r="Y339" s="26">
        <f t="shared" si="241"/>
        <v>-34.617726141189394</v>
      </c>
      <c r="Z339" s="26">
        <f t="shared" si="242"/>
        <v>-88.935216472317094</v>
      </c>
      <c r="AA339" s="26">
        <f t="shared" si="243"/>
        <v>2.3948362122467231</v>
      </c>
      <c r="AB339" s="26">
        <f t="shared" si="244"/>
        <v>-40.621356361443517</v>
      </c>
      <c r="AC339" s="26">
        <f t="shared" si="245"/>
        <v>2.7832350761525073E-3</v>
      </c>
      <c r="AD339" s="26">
        <f t="shared" si="246"/>
        <v>1.4503814192568918</v>
      </c>
      <c r="AE339" s="26">
        <f t="shared" si="247"/>
        <v>-5.2256683025924024</v>
      </c>
      <c r="AF339" s="26">
        <f t="shared" si="248"/>
        <v>-128.10619141450371</v>
      </c>
      <c r="AG339" s="26">
        <f t="shared" si="266"/>
        <v>64.334182199278899</v>
      </c>
      <c r="AH339" s="26">
        <f t="shared" si="249"/>
        <v>-116.98631868902213</v>
      </c>
      <c r="AI339" s="26">
        <f t="shared" si="250"/>
        <v>-89.999918939981612</v>
      </c>
      <c r="AJ339" s="26">
        <f t="shared" si="251"/>
        <v>42.963816856587556</v>
      </c>
      <c r="AK339" s="26">
        <f t="shared" si="252"/>
        <v>89.59268026953356</v>
      </c>
      <c r="AL339" s="27">
        <f t="shared" si="253"/>
        <v>-1.7454007965623417</v>
      </c>
      <c r="AM339" s="26">
        <f t="shared" si="254"/>
        <v>-35.119294817995694</v>
      </c>
      <c r="AN339" s="26">
        <f t="shared" si="267"/>
        <v>-8.5189951729780847E-2</v>
      </c>
      <c r="AO339" s="26">
        <f t="shared" si="268"/>
        <v>-8.0115125185819078</v>
      </c>
      <c r="AP339" s="26">
        <f t="shared" si="274"/>
        <v>-11.518910381447794</v>
      </c>
      <c r="AQ339" s="26">
        <f t="shared" si="275"/>
        <v>-43.538046007025656</v>
      </c>
      <c r="AR339" s="25">
        <f t="shared" si="269"/>
        <v>18.562359853877492</v>
      </c>
      <c r="AS339" s="25">
        <f t="shared" si="270"/>
        <v>-26.547178687726607</v>
      </c>
      <c r="AT339" s="56">
        <f t="shared" si="276"/>
        <v>-16.744578684040196</v>
      </c>
      <c r="AU339" s="57">
        <f t="shared" si="255"/>
        <v>-171.64423742152937</v>
      </c>
      <c r="AV339" s="26">
        <f t="shared" si="256"/>
        <v>2.1766284544314554E-7</v>
      </c>
      <c r="AW339" s="26">
        <f t="shared" si="257"/>
        <v>1.2826927060379989E-2</v>
      </c>
      <c r="AX339" s="27">
        <f t="shared" si="258"/>
        <v>-2.1766284511167261E-7</v>
      </c>
      <c r="AY339" s="26">
        <f t="shared" si="259"/>
        <v>-1.2826927060379989E-2</v>
      </c>
      <c r="AZ339" s="28">
        <f t="shared" si="260"/>
        <v>3.3147292372971238E-16</v>
      </c>
      <c r="BA339" s="29">
        <f t="shared" si="261"/>
        <v>0</v>
      </c>
      <c r="BB339" s="5">
        <f t="shared" si="277"/>
        <v>-19.739798587738278</v>
      </c>
      <c r="BC339" s="5">
        <f t="shared" si="278"/>
        <v>-219.73442711287743</v>
      </c>
      <c r="BD339" s="5">
        <f t="shared" si="262"/>
        <v>-39.734427112877427</v>
      </c>
      <c r="BE339" s="41"/>
      <c r="BF339" s="40">
        <f t="shared" si="263"/>
        <v>-20</v>
      </c>
      <c r="BG339" s="40">
        <f t="shared" si="264"/>
        <v>-220</v>
      </c>
      <c r="BH339" s="40">
        <f t="shared" si="265"/>
        <v>-40</v>
      </c>
      <c r="BL339" s="26">
        <f t="shared" si="271"/>
        <v>-1.3727058893348706E-2</v>
      </c>
      <c r="BM339" s="26">
        <f t="shared" si="272"/>
        <v>-3.2203629913331517</v>
      </c>
      <c r="BO339" s="238" t="str">
        <f t="shared" si="279"/>
        <v>223872.11385685i</v>
      </c>
      <c r="BP339" s="238" t="str">
        <f t="shared" si="280"/>
        <v>0.502799477960473-0.500519979704716i</v>
      </c>
      <c r="BQ339" s="238">
        <f t="shared" si="281"/>
        <v>-2.9814928448047335</v>
      </c>
      <c r="BR339" s="238">
        <f t="shared" si="282"/>
        <v>-44.869826700014897</v>
      </c>
    </row>
    <row r="340" spans="22:70" x14ac:dyDescent="0.35">
      <c r="V340" s="24">
        <v>4.3600000000000296</v>
      </c>
      <c r="W340" s="32">
        <f t="shared" si="240"/>
        <v>229086.76527679298</v>
      </c>
      <c r="X340" s="25">
        <f t="shared" si="273"/>
        <v>26.994438391274116</v>
      </c>
      <c r="Y340" s="26">
        <f t="shared" si="241"/>
        <v>-34.817658641910626</v>
      </c>
      <c r="Z340" s="26">
        <f t="shared" si="242"/>
        <v>-88.959448513410265</v>
      </c>
      <c r="AA340" s="26">
        <f t="shared" si="243"/>
        <v>2.4807384442470299</v>
      </c>
      <c r="AB340" s="26">
        <f t="shared" si="244"/>
        <v>-41.274395980370961</v>
      </c>
      <c r="AC340" s="26">
        <f t="shared" si="245"/>
        <v>2.9143609026209905E-3</v>
      </c>
      <c r="AD340" s="26">
        <f t="shared" si="246"/>
        <v>1.4841502041763324</v>
      </c>
      <c r="AE340" s="26">
        <f t="shared" si="247"/>
        <v>-5.3395674454868587</v>
      </c>
      <c r="AF340" s="26">
        <f t="shared" si="248"/>
        <v>-128.74969428960489</v>
      </c>
      <c r="AG340" s="26">
        <f t="shared" si="266"/>
        <v>64.334182199278899</v>
      </c>
      <c r="AH340" s="26">
        <f t="shared" si="249"/>
        <v>-117.18631868902172</v>
      </c>
      <c r="AI340" s="26">
        <f t="shared" si="250"/>
        <v>-89.9999207851329</v>
      </c>
      <c r="AJ340" s="26">
        <f t="shared" si="251"/>
        <v>43.163806978174534</v>
      </c>
      <c r="AK340" s="26">
        <f t="shared" si="252"/>
        <v>89.601951696757922</v>
      </c>
      <c r="AL340" s="27">
        <f t="shared" si="253"/>
        <v>-1.8126152973932796</v>
      </c>
      <c r="AM340" s="26">
        <f t="shared" si="254"/>
        <v>-35.742463394361593</v>
      </c>
      <c r="AN340" s="26">
        <f t="shared" si="267"/>
        <v>-8.9163890628386033E-2</v>
      </c>
      <c r="AO340" s="26">
        <f t="shared" si="268"/>
        <v>-8.1956177931004746</v>
      </c>
      <c r="AP340" s="26">
        <f t="shared" si="274"/>
        <v>-11.590108699589949</v>
      </c>
      <c r="AQ340" s="26">
        <f t="shared" si="275"/>
        <v>-44.336050275837046</v>
      </c>
      <c r="AR340" s="25">
        <f t="shared" si="269"/>
        <v>18.562359853877492</v>
      </c>
      <c r="AS340" s="25">
        <f t="shared" si="270"/>
        <v>-26.547178687726607</v>
      </c>
      <c r="AT340" s="56">
        <f t="shared" si="276"/>
        <v>-16.929676145076808</v>
      </c>
      <c r="AU340" s="57">
        <f t="shared" si="255"/>
        <v>-173.08574456544193</v>
      </c>
      <c r="AV340" s="26">
        <f t="shared" si="256"/>
        <v>2.2792097696688802E-7</v>
      </c>
      <c r="AW340" s="26">
        <f t="shared" si="257"/>
        <v>1.3125704563048788E-2</v>
      </c>
      <c r="AX340" s="27">
        <f t="shared" si="258"/>
        <v>-2.2792097716165451E-7</v>
      </c>
      <c r="AY340" s="26">
        <f t="shared" si="259"/>
        <v>-1.3125704563048788E-2</v>
      </c>
      <c r="AZ340" s="28">
        <f t="shared" si="260"/>
        <v>-1.947664911938578E-16</v>
      </c>
      <c r="BA340" s="29">
        <f t="shared" si="261"/>
        <v>0</v>
      </c>
      <c r="BB340" s="5">
        <f t="shared" si="277"/>
        <v>-20.026027776216566</v>
      </c>
      <c r="BC340" s="5">
        <f t="shared" si="278"/>
        <v>-221.91181200182217</v>
      </c>
      <c r="BD340" s="5">
        <f t="shared" si="262"/>
        <v>-41.91181200182217</v>
      </c>
      <c r="BE340" s="31"/>
      <c r="BF340" s="40">
        <f t="shared" si="263"/>
        <v>-20</v>
      </c>
      <c r="BG340" s="40">
        <f t="shared" si="264"/>
        <v>-222</v>
      </c>
      <c r="BH340" s="40">
        <f t="shared" si="265"/>
        <v>-42</v>
      </c>
      <c r="BL340" s="26">
        <f t="shared" si="271"/>
        <v>-1.4372925887276556E-2</v>
      </c>
      <c r="BM340" s="26">
        <f t="shared" si="272"/>
        <v>-3.2952114564930679</v>
      </c>
      <c r="BO340" s="238" t="str">
        <f t="shared" si="279"/>
        <v>229086.765276793i</v>
      </c>
      <c r="BP340" s="238" t="str">
        <f t="shared" si="280"/>
        <v>0.491275079340406-0.500463987913609i</v>
      </c>
      <c r="BQ340" s="238">
        <f t="shared" si="281"/>
        <v>-3.0819787052524834</v>
      </c>
      <c r="BR340" s="238">
        <f t="shared" si="282"/>
        <v>-45.530855979887178</v>
      </c>
    </row>
    <row r="341" spans="22:70" x14ac:dyDescent="0.35">
      <c r="V341" s="24">
        <v>4.3700000000000303</v>
      </c>
      <c r="W341" s="32">
        <f t="shared" si="240"/>
        <v>234422.88153200864</v>
      </c>
      <c r="X341" s="25">
        <f t="shared" si="273"/>
        <v>26.994438391274116</v>
      </c>
      <c r="Y341" s="26">
        <f t="shared" si="241"/>
        <v>-35.017594179620538</v>
      </c>
      <c r="Z341" s="26">
        <f t="shared" si="242"/>
        <v>-88.983129325645749</v>
      </c>
      <c r="AA341" s="26">
        <f t="shared" si="243"/>
        <v>2.5689043479581954</v>
      </c>
      <c r="AB341" s="26">
        <f t="shared" si="244"/>
        <v>-41.929388257869824</v>
      </c>
      <c r="AC341" s="26">
        <f t="shared" si="245"/>
        <v>3.051662255701209E-3</v>
      </c>
      <c r="AD341" s="26">
        <f t="shared" si="246"/>
        <v>1.5187044973601955</v>
      </c>
      <c r="AE341" s="26">
        <f t="shared" si="247"/>
        <v>-5.4511997781325254</v>
      </c>
      <c r="AF341" s="26">
        <f t="shared" si="248"/>
        <v>-129.39381308615538</v>
      </c>
      <c r="AG341" s="26">
        <f t="shared" si="266"/>
        <v>64.334182199278899</v>
      </c>
      <c r="AH341" s="26">
        <f t="shared" si="249"/>
        <v>-117.38631868902135</v>
      </c>
      <c r="AI341" s="26">
        <f t="shared" si="250"/>
        <v>-89.999922588283411</v>
      </c>
      <c r="AJ341" s="26">
        <f t="shared" si="251"/>
        <v>43.36379754434239</v>
      </c>
      <c r="AK341" s="26">
        <f t="shared" si="252"/>
        <v>89.611012100676078</v>
      </c>
      <c r="AL341" s="27">
        <f t="shared" si="253"/>
        <v>-1.8819000616041872</v>
      </c>
      <c r="AM341" s="26">
        <f t="shared" si="254"/>
        <v>-36.370204703165498</v>
      </c>
      <c r="AN341" s="26">
        <f t="shared" si="267"/>
        <v>-9.3321221788018896E-2</v>
      </c>
      <c r="AO341" s="26">
        <f t="shared" si="268"/>
        <v>-8.3838351633631163</v>
      </c>
      <c r="AP341" s="26">
        <f t="shared" si="274"/>
        <v>-11.663560228792267</v>
      </c>
      <c r="AQ341" s="26">
        <f t="shared" si="275"/>
        <v>-45.142950354135948</v>
      </c>
      <c r="AR341" s="25">
        <f t="shared" si="269"/>
        <v>18.562359853877492</v>
      </c>
      <c r="AS341" s="25">
        <f t="shared" si="270"/>
        <v>-26.547178687726607</v>
      </c>
      <c r="AT341" s="56">
        <f t="shared" si="276"/>
        <v>-17.114760006924794</v>
      </c>
      <c r="AU341" s="57">
        <f t="shared" si="255"/>
        <v>-174.53676344029134</v>
      </c>
      <c r="AV341" s="26">
        <f t="shared" si="256"/>
        <v>2.3866256246867198E-7</v>
      </c>
      <c r="AW341" s="26">
        <f t="shared" si="257"/>
        <v>1.3431441487041852E-2</v>
      </c>
      <c r="AX341" s="27">
        <f t="shared" si="258"/>
        <v>-2.3866256227612117E-7</v>
      </c>
      <c r="AY341" s="26">
        <f t="shared" si="259"/>
        <v>-1.3431441487041852E-2</v>
      </c>
      <c r="AZ341" s="28">
        <f t="shared" si="260"/>
        <v>1.9255081182251816E-16</v>
      </c>
      <c r="BA341" s="29">
        <f t="shared" si="261"/>
        <v>0</v>
      </c>
      <c r="BB341" s="5">
        <f t="shared" si="277"/>
        <v>-20.314575477088823</v>
      </c>
      <c r="BC341" s="5">
        <f t="shared" si="278"/>
        <v>-224.10022472090333</v>
      </c>
      <c r="BD341" s="5">
        <f t="shared" si="262"/>
        <v>-44.100224720903327</v>
      </c>
      <c r="BE341" s="31"/>
      <c r="BF341" s="40">
        <f t="shared" si="263"/>
        <v>-20</v>
      </c>
      <c r="BG341" s="40">
        <f t="shared" si="264"/>
        <v>-224</v>
      </c>
      <c r="BH341" s="40">
        <f t="shared" si="265"/>
        <v>-44</v>
      </c>
      <c r="BL341" s="26">
        <f t="shared" si="271"/>
        <v>-1.5049128722870005E-2</v>
      </c>
      <c r="BM341" s="26">
        <f t="shared" si="272"/>
        <v>-3.3717917103095263</v>
      </c>
      <c r="BO341" s="238" t="str">
        <f t="shared" si="279"/>
        <v>234422.881532009i</v>
      </c>
      <c r="BP341" s="238" t="str">
        <f t="shared" si="280"/>
        <v>0.479759362731419-0.500142854688857i</v>
      </c>
      <c r="BQ341" s="238">
        <f t="shared" si="281"/>
        <v>-3.1847663414411631</v>
      </c>
      <c r="BR341" s="238">
        <f t="shared" si="282"/>
        <v>-46.191669570302452</v>
      </c>
    </row>
    <row r="342" spans="22:70" x14ac:dyDescent="0.35">
      <c r="V342" s="24">
        <v>4.3800000000000301</v>
      </c>
      <c r="W342" s="30">
        <f t="shared" si="240"/>
        <v>239883.29190196586</v>
      </c>
      <c r="X342" s="25">
        <f t="shared" si="273"/>
        <v>26.994438391274116</v>
      </c>
      <c r="Y342" s="26">
        <f t="shared" si="241"/>
        <v>-35.217532617718213</v>
      </c>
      <c r="Z342" s="26">
        <f t="shared" si="242"/>
        <v>-89.006271432523135</v>
      </c>
      <c r="AA342" s="26">
        <f t="shared" si="243"/>
        <v>2.6593462903806477</v>
      </c>
      <c r="AB342" s="26">
        <f t="shared" si="244"/>
        <v>-42.585995750182889</v>
      </c>
      <c r="AC342" s="26">
        <f t="shared" si="245"/>
        <v>3.1954297699114398E-3</v>
      </c>
      <c r="AD342" s="26">
        <f t="shared" si="246"/>
        <v>1.554062519351769</v>
      </c>
      <c r="AE342" s="26">
        <f t="shared" si="247"/>
        <v>-5.5605525062935381</v>
      </c>
      <c r="AF342" s="26">
        <f t="shared" si="248"/>
        <v>-130.03820466335426</v>
      </c>
      <c r="AG342" s="26">
        <f t="shared" si="266"/>
        <v>64.334182199278899</v>
      </c>
      <c r="AH342" s="26">
        <f t="shared" si="249"/>
        <v>-117.58631868902101</v>
      </c>
      <c r="AI342" s="26">
        <f t="shared" si="250"/>
        <v>-89.999924350389207</v>
      </c>
      <c r="AJ342" s="26">
        <f t="shared" si="251"/>
        <v>43.563788535083489</v>
      </c>
      <c r="AK342" s="26">
        <f t="shared" si="252"/>
        <v>89.619866283420549</v>
      </c>
      <c r="AL342" s="27">
        <f t="shared" si="253"/>
        <v>-1.9532845737990221</v>
      </c>
      <c r="AM342" s="26">
        <f t="shared" si="254"/>
        <v>-37.002248777845537</v>
      </c>
      <c r="AN342" s="26">
        <f t="shared" si="267"/>
        <v>-9.7670220733064889E-2</v>
      </c>
      <c r="AO342" s="26">
        <f t="shared" si="268"/>
        <v>-8.5762481673585693</v>
      </c>
      <c r="AP342" s="26">
        <f t="shared" si="274"/>
        <v>-11.739302749190712</v>
      </c>
      <c r="AQ342" s="26">
        <f t="shared" si="275"/>
        <v>-45.958555012172766</v>
      </c>
      <c r="AR342" s="25">
        <f t="shared" si="269"/>
        <v>18.562359853877492</v>
      </c>
      <c r="AS342" s="25">
        <f t="shared" si="270"/>
        <v>-26.547178687726607</v>
      </c>
      <c r="AT342" s="56">
        <f t="shared" si="276"/>
        <v>-17.29985525548425</v>
      </c>
      <c r="AU342" s="57">
        <f t="shared" si="255"/>
        <v>-175.99675967552702</v>
      </c>
      <c r="AV342" s="26">
        <f t="shared" si="256"/>
        <v>2.4991038321811824E-7</v>
      </c>
      <c r="AW342" s="26">
        <f t="shared" si="257"/>
        <v>1.3744299938053435E-2</v>
      </c>
      <c r="AX342" s="27">
        <f t="shared" si="258"/>
        <v>-2.4991038365824657E-7</v>
      </c>
      <c r="AY342" s="26">
        <f t="shared" si="259"/>
        <v>-1.3744299938053435E-2</v>
      </c>
      <c r="AZ342" s="28">
        <f t="shared" si="260"/>
        <v>-4.401283249700239E-16</v>
      </c>
      <c r="BA342" s="29">
        <f t="shared" si="261"/>
        <v>0</v>
      </c>
      <c r="BB342" s="5">
        <f t="shared" si="277"/>
        <v>-20.605465144581455</v>
      </c>
      <c r="BC342" s="5">
        <f t="shared" si="278"/>
        <v>-226.29882223216703</v>
      </c>
      <c r="BD342" s="5">
        <f t="shared" si="262"/>
        <v>-46.298822232167026</v>
      </c>
      <c r="BE342" s="41"/>
      <c r="BF342" s="40">
        <f t="shared" si="263"/>
        <v>-21</v>
      </c>
      <c r="BG342" s="40">
        <f t="shared" si="264"/>
        <v>-226</v>
      </c>
      <c r="BH342" s="40">
        <f t="shared" si="265"/>
        <v>-46</v>
      </c>
      <c r="BL342" s="26">
        <f t="shared" si="271"/>
        <v>-1.5757087188772629E-2</v>
      </c>
      <c r="BM342" s="26">
        <f t="shared" si="272"/>
        <v>-3.4501432615797785</v>
      </c>
      <c r="BO342" s="238" t="str">
        <f t="shared" si="279"/>
        <v>239883.291901966i</v>
      </c>
      <c r="BP342" s="238" t="str">
        <f t="shared" si="280"/>
        <v>0.468264504803402-0.499557429866859i</v>
      </c>
      <c r="BQ342" s="238">
        <f t="shared" si="281"/>
        <v>-3.2898528019084305</v>
      </c>
      <c r="BR342" s="238">
        <f t="shared" si="282"/>
        <v>-46.851919295060249</v>
      </c>
    </row>
    <row r="343" spans="22:70" x14ac:dyDescent="0.35">
      <c r="V343" s="24">
        <v>4.3900000000000299</v>
      </c>
      <c r="W343" s="32">
        <f t="shared" si="240"/>
        <v>245470.89156852019</v>
      </c>
      <c r="X343" s="25">
        <f t="shared" si="273"/>
        <v>26.994438391274116</v>
      </c>
      <c r="Y343" s="26">
        <f t="shared" si="241"/>
        <v>-35.417473825743272</v>
      </c>
      <c r="Z343" s="26">
        <f t="shared" si="242"/>
        <v>-89.028887074073239</v>
      </c>
      <c r="AA343" s="26">
        <f t="shared" si="243"/>
        <v>2.7520743092748772</v>
      </c>
      <c r="AB343" s="26">
        <f t="shared" si="244"/>
        <v>-43.243876794044155</v>
      </c>
      <c r="AC343" s="26">
        <f t="shared" si="245"/>
        <v>3.3459677375338921E-3</v>
      </c>
      <c r="AD343" s="26">
        <f t="shared" si="246"/>
        <v>1.5902429096576105</v>
      </c>
      <c r="AE343" s="26">
        <f t="shared" si="247"/>
        <v>-5.667615157456745</v>
      </c>
      <c r="AF343" s="26">
        <f t="shared" si="248"/>
        <v>-130.6825209584598</v>
      </c>
      <c r="AG343" s="26">
        <f t="shared" si="266"/>
        <v>64.334182199278899</v>
      </c>
      <c r="AH343" s="26">
        <f t="shared" si="249"/>
        <v>-117.78631868902067</v>
      </c>
      <c r="AI343" s="26">
        <f t="shared" si="250"/>
        <v>-89.999926072384596</v>
      </c>
      <c r="AJ343" s="26">
        <f t="shared" si="251"/>
        <v>43.763779931290586</v>
      </c>
      <c r="AK343" s="26">
        <f t="shared" si="252"/>
        <v>89.628518937903692</v>
      </c>
      <c r="AL343" s="27">
        <f t="shared" si="253"/>
        <v>-2.0267966805874198</v>
      </c>
      <c r="AM343" s="26">
        <f t="shared" si="254"/>
        <v>-37.638315457648098</v>
      </c>
      <c r="AN343" s="26">
        <f t="shared" si="267"/>
        <v>-0.10221951872998929</v>
      </c>
      <c r="AO343" s="26">
        <f t="shared" si="268"/>
        <v>-8.7729414560844035</v>
      </c>
      <c r="AP343" s="26">
        <f t="shared" si="274"/>
        <v>-11.817372757768599</v>
      </c>
      <c r="AQ343" s="26">
        <f t="shared" si="275"/>
        <v>-46.782664048213405</v>
      </c>
      <c r="AR343" s="25">
        <f t="shared" si="269"/>
        <v>18.562359853877492</v>
      </c>
      <c r="AS343" s="25">
        <f t="shared" si="270"/>
        <v>-26.547178687726607</v>
      </c>
      <c r="AT343" s="56">
        <f t="shared" si="276"/>
        <v>-17.484987915225343</v>
      </c>
      <c r="AU343" s="57">
        <f t="shared" si="255"/>
        <v>-177.46518500667321</v>
      </c>
      <c r="AV343" s="26">
        <f t="shared" si="256"/>
        <v>2.6168829474540907E-7</v>
      </c>
      <c r="AW343" s="26">
        <f t="shared" si="257"/>
        <v>1.4064445797700787E-2</v>
      </c>
      <c r="AX343" s="27">
        <f t="shared" si="258"/>
        <v>-2.6168829491492863E-7</v>
      </c>
      <c r="AY343" s="26">
        <f t="shared" si="259"/>
        <v>-1.4064445797700787E-2</v>
      </c>
      <c r="AZ343" s="28">
        <f t="shared" si="260"/>
        <v>-1.6951956247020011E-16</v>
      </c>
      <c r="BA343" s="29">
        <f t="shared" si="261"/>
        <v>0</v>
      </c>
      <c r="BB343" s="5">
        <f t="shared" si="277"/>
        <v>-20.898718912689997</v>
      </c>
      <c r="BC343" s="5">
        <f t="shared" si="278"/>
        <v>-228.50675006250628</v>
      </c>
      <c r="BD343" s="5">
        <f t="shared" si="262"/>
        <v>-48.506750062506285</v>
      </c>
      <c r="BE343" s="31"/>
      <c r="BF343" s="40">
        <f t="shared" si="263"/>
        <v>-21</v>
      </c>
      <c r="BG343" s="40">
        <f t="shared" si="264"/>
        <v>-229</v>
      </c>
      <c r="BH343" s="40">
        <f t="shared" si="265"/>
        <v>-49</v>
      </c>
      <c r="BL343" s="26">
        <f t="shared" si="271"/>
        <v>-1.6498287036692674E-2</v>
      </c>
      <c r="BM343" s="26">
        <f t="shared" si="272"/>
        <v>-3.5303064805092941</v>
      </c>
      <c r="BO343" s="238" t="str">
        <f t="shared" si="279"/>
        <v>245470.89156852i</v>
      </c>
      <c r="BP343" s="238" t="str">
        <f t="shared" si="280"/>
        <v>0.456802594060473-0.498709259399687i</v>
      </c>
      <c r="BQ343" s="238">
        <f t="shared" si="281"/>
        <v>-3.3972327104279616</v>
      </c>
      <c r="BR343" s="238">
        <f t="shared" si="282"/>
        <v>-47.511258575323779</v>
      </c>
    </row>
    <row r="344" spans="22:70" x14ac:dyDescent="0.35">
      <c r="V344" s="24">
        <v>4.4000000000000297</v>
      </c>
      <c r="W344" s="32">
        <f t="shared" si="240"/>
        <v>251188.64315097555</v>
      </c>
      <c r="X344" s="25">
        <f t="shared" si="273"/>
        <v>26.994438391274116</v>
      </c>
      <c r="Y344" s="26">
        <f t="shared" si="241"/>
        <v>-35.617417679100114</v>
      </c>
      <c r="Z344" s="26">
        <f t="shared" si="242"/>
        <v>-89.050988213203979</v>
      </c>
      <c r="AA344" s="26">
        <f t="shared" si="243"/>
        <v>2.8470960712248941</v>
      </c>
      <c r="AB344" s="26">
        <f t="shared" si="244"/>
        <v>-43.902686381594329</v>
      </c>
      <c r="AC344" s="26">
        <f t="shared" si="245"/>
        <v>3.5035947484786546E-3</v>
      </c>
      <c r="AD344" s="26">
        <f t="shared" si="246"/>
        <v>1.6272647361179018</v>
      </c>
      <c r="AE344" s="26">
        <f t="shared" si="247"/>
        <v>-5.7723796218526262</v>
      </c>
      <c r="AF344" s="26">
        <f t="shared" si="248"/>
        <v>-131.32640985868042</v>
      </c>
      <c r="AG344" s="26">
        <f t="shared" si="266"/>
        <v>64.334182199278899</v>
      </c>
      <c r="AH344" s="26">
        <f t="shared" si="249"/>
        <v>-117.98631868902034</v>
      </c>
      <c r="AI344" s="26">
        <f t="shared" si="250"/>
        <v>-89.999927755182554</v>
      </c>
      <c r="AJ344" s="26">
        <f t="shared" si="251"/>
        <v>43.963771714716238</v>
      </c>
      <c r="AK344" s="26">
        <f t="shared" si="252"/>
        <v>89.636974650297859</v>
      </c>
      <c r="AL344" s="27">
        <f t="shared" si="253"/>
        <v>-2.1024624870945878</v>
      </c>
      <c r="AM344" s="26">
        <f t="shared" si="254"/>
        <v>-38.278114896889321</v>
      </c>
      <c r="AN344" s="26">
        <f t="shared" si="267"/>
        <v>-0.10697811641634811</v>
      </c>
      <c r="AO344" s="26">
        <f t="shared" si="268"/>
        <v>-8.9740007649417546</v>
      </c>
      <c r="AP344" s="26">
        <f t="shared" si="274"/>
        <v>-11.897805378536136</v>
      </c>
      <c r="AQ344" s="26">
        <f t="shared" si="275"/>
        <v>-47.615068766715773</v>
      </c>
      <c r="AR344" s="25">
        <f t="shared" si="269"/>
        <v>18.562359853877492</v>
      </c>
      <c r="AS344" s="25">
        <f t="shared" si="270"/>
        <v>-26.547178687726607</v>
      </c>
      <c r="AT344" s="56">
        <f t="shared" si="276"/>
        <v>-17.670185000388763</v>
      </c>
      <c r="AU344" s="57">
        <f t="shared" si="255"/>
        <v>-178.9414786253962</v>
      </c>
      <c r="AV344" s="26">
        <f t="shared" si="256"/>
        <v>2.7402128470091311E-7</v>
      </c>
      <c r="AW344" s="26">
        <f t="shared" si="257"/>
        <v>1.4392048811476319E-2</v>
      </c>
      <c r="AX344" s="27">
        <f t="shared" si="258"/>
        <v>-2.7402128466675274E-7</v>
      </c>
      <c r="AY344" s="26">
        <f t="shared" si="259"/>
        <v>-1.4392048811476319E-2</v>
      </c>
      <c r="AZ344" s="28">
        <f t="shared" si="260"/>
        <v>3.4160362306733102E-17</v>
      </c>
      <c r="BA344" s="29">
        <f t="shared" si="261"/>
        <v>0</v>
      </c>
      <c r="BB344" s="5">
        <f t="shared" si="277"/>
        <v>-21.194357572085316</v>
      </c>
      <c r="BC344" s="5">
        <f t="shared" si="278"/>
        <v>-230.72314458138828</v>
      </c>
      <c r="BD344" s="5">
        <f t="shared" si="262"/>
        <v>-50.723144581388283</v>
      </c>
      <c r="BE344" s="31"/>
      <c r="BF344" s="40">
        <f t="shared" si="263"/>
        <v>-21</v>
      </c>
      <c r="BG344" s="40">
        <f t="shared" si="264"/>
        <v>-231</v>
      </c>
      <c r="BH344" s="40">
        <f t="shared" si="265"/>
        <v>-51</v>
      </c>
      <c r="BL344" s="26">
        <f t="shared" si="271"/>
        <v>-1.7274282999304981E-2</v>
      </c>
      <c r="BM344" s="26">
        <f t="shared" si="272"/>
        <v>-3.6123226146234924</v>
      </c>
      <c r="BO344" s="238" t="str">
        <f t="shared" si="279"/>
        <v>251188.643150976i</v>
      </c>
      <c r="BP344" s="238" t="str">
        <f t="shared" si="280"/>
        <v>0.44538558023339-0.497600575417361i</v>
      </c>
      <c r="BQ344" s="238">
        <f t="shared" si="281"/>
        <v>-3.5068982886972471</v>
      </c>
      <c r="BR344" s="238">
        <f t="shared" si="282"/>
        <v>-48.169343341368588</v>
      </c>
    </row>
    <row r="345" spans="22:70" x14ac:dyDescent="0.35">
      <c r="V345" s="24">
        <v>4.4100000000000303</v>
      </c>
      <c r="W345" s="30">
        <f t="shared" si="240"/>
        <v>257039.57827690477</v>
      </c>
      <c r="X345" s="25">
        <f t="shared" si="273"/>
        <v>26.994438391274116</v>
      </c>
      <c r="Y345" s="26">
        <f t="shared" si="241"/>
        <v>-35.817364058794574</v>
      </c>
      <c r="Z345" s="26">
        <f t="shared" si="242"/>
        <v>-89.072586541908649</v>
      </c>
      <c r="AA345" s="26">
        <f t="shared" si="243"/>
        <v>2.9444168394211472</v>
      </c>
      <c r="AB345" s="26">
        <f t="shared" si="244"/>
        <v>-44.562077056621547</v>
      </c>
      <c r="AC345" s="26">
        <f t="shared" si="245"/>
        <v>3.668644359954472E-3</v>
      </c>
      <c r="AD345" s="26">
        <f t="shared" si="246"/>
        <v>1.6651475044674247</v>
      </c>
      <c r="AE345" s="26">
        <f t="shared" si="247"/>
        <v>-5.8748401837393569</v>
      </c>
      <c r="AF345" s="26">
        <f t="shared" si="248"/>
        <v>-131.96951609406278</v>
      </c>
      <c r="AG345" s="26">
        <f t="shared" si="266"/>
        <v>64.334182199278899</v>
      </c>
      <c r="AH345" s="26">
        <f t="shared" si="249"/>
        <v>-118.18631868902004</v>
      </c>
      <c r="AI345" s="26">
        <f t="shared" si="250"/>
        <v>-89.999929399675381</v>
      </c>
      <c r="AJ345" s="26">
        <f t="shared" si="251"/>
        <v>44.163763867934158</v>
      </c>
      <c r="AK345" s="26">
        <f t="shared" si="252"/>
        <v>89.645237902459499</v>
      </c>
      <c r="AL345" s="27">
        <f t="shared" si="253"/>
        <v>-2.180306258001786</v>
      </c>
      <c r="AM345" s="26">
        <f t="shared" si="254"/>
        <v>-38.921348128397405</v>
      </c>
      <c r="AN345" s="26">
        <f t="shared" si="267"/>
        <v>-0.11195539779358932</v>
      </c>
      <c r="AO345" s="26">
        <f t="shared" si="268"/>
        <v>-9.1795128811439088</v>
      </c>
      <c r="AP345" s="26">
        <f t="shared" si="274"/>
        <v>-11.980634277602359</v>
      </c>
      <c r="AQ345" s="26">
        <f t="shared" si="275"/>
        <v>-48.455552506757193</v>
      </c>
      <c r="AR345" s="25">
        <f t="shared" si="269"/>
        <v>18.562359853877492</v>
      </c>
      <c r="AS345" s="25">
        <f t="shared" si="270"/>
        <v>-26.547178687726607</v>
      </c>
      <c r="AT345" s="56">
        <f t="shared" si="276"/>
        <v>-17.855474461341714</v>
      </c>
      <c r="AU345" s="57">
        <f t="shared" si="255"/>
        <v>-180.42506860081997</v>
      </c>
      <c r="AV345" s="26">
        <f t="shared" si="256"/>
        <v>2.8693550949960466E-7</v>
      </c>
      <c r="AW345" s="26">
        <f t="shared" si="257"/>
        <v>1.4727282678748567E-2</v>
      </c>
      <c r="AX345" s="27">
        <f t="shared" si="258"/>
        <v>-2.8693550933515025E-7</v>
      </c>
      <c r="AY345" s="26">
        <f t="shared" si="259"/>
        <v>-1.4727282678748567E-2</v>
      </c>
      <c r="AZ345" s="28">
        <f t="shared" si="260"/>
        <v>1.644544113247378E-16</v>
      </c>
      <c r="BA345" s="29">
        <f t="shared" si="261"/>
        <v>0</v>
      </c>
      <c r="BB345" s="5">
        <f t="shared" si="277"/>
        <v>-21.492400552303408</v>
      </c>
      <c r="BC345" s="5">
        <f t="shared" si="278"/>
        <v>-232.94713533395011</v>
      </c>
      <c r="BD345" s="5">
        <f t="shared" si="262"/>
        <v>-52.947135333950115</v>
      </c>
      <c r="BE345" s="41"/>
      <c r="BF345" s="40">
        <f t="shared" si="263"/>
        <v>-21</v>
      </c>
      <c r="BG345" s="40">
        <f t="shared" si="264"/>
        <v>-233</v>
      </c>
      <c r="BH345" s="40">
        <f t="shared" si="265"/>
        <v>-53</v>
      </c>
      <c r="BL345" s="26">
        <f t="shared" si="271"/>
        <v>-1.8086701941729764E-2</v>
      </c>
      <c r="BM345" s="26">
        <f t="shared" si="272"/>
        <v>-3.6962338047600434</v>
      </c>
      <c r="BO345" s="238" t="str">
        <f t="shared" si="279"/>
        <v>257039.578276905i</v>
      </c>
      <c r="BP345" s="238" t="str">
        <f t="shared" si="280"/>
        <v>0.434025224909975-0.496234281951284i</v>
      </c>
      <c r="BQ345" s="238">
        <f t="shared" si="281"/>
        <v>-3.6188393890199633</v>
      </c>
      <c r="BR345" s="238">
        <f t="shared" si="282"/>
        <v>-48.825832928370097</v>
      </c>
    </row>
    <row r="346" spans="22:70" x14ac:dyDescent="0.35">
      <c r="V346" s="24">
        <v>4.4200000000000301</v>
      </c>
      <c r="W346" s="32">
        <f t="shared" si="240"/>
        <v>263026.79918955651</v>
      </c>
      <c r="X346" s="25">
        <f t="shared" si="273"/>
        <v>26.994438391274116</v>
      </c>
      <c r="Y346" s="26">
        <f t="shared" si="241"/>
        <v>-36.017312851182282</v>
      </c>
      <c r="Z346" s="26">
        <f t="shared" si="242"/>
        <v>-89.093693487339934</v>
      </c>
      <c r="AA346" s="26">
        <f t="shared" si="243"/>
        <v>3.044039451449331</v>
      </c>
      <c r="AB346" s="26">
        <f t="shared" si="244"/>
        <v>-45.221699826504477</v>
      </c>
      <c r="AC346" s="26">
        <f t="shared" si="245"/>
        <v>3.8414657972910072E-3</v>
      </c>
      <c r="AD346" s="26">
        <f t="shared" si="246"/>
        <v>1.7039111680896066</v>
      </c>
      <c r="AE346" s="26">
        <f t="shared" si="247"/>
        <v>-5.9749935426615446</v>
      </c>
      <c r="AF346" s="26">
        <f t="shared" si="248"/>
        <v>-132.61148214575482</v>
      </c>
      <c r="AG346" s="26">
        <f t="shared" si="266"/>
        <v>64.334182199278899</v>
      </c>
      <c r="AH346" s="26">
        <f t="shared" si="249"/>
        <v>-118.38631868901973</v>
      </c>
      <c r="AI346" s="26">
        <f t="shared" si="250"/>
        <v>-89.999931006734968</v>
      </c>
      <c r="AJ346" s="26">
        <f t="shared" si="251"/>
        <v>44.363756374302184</v>
      </c>
      <c r="AK346" s="26">
        <f t="shared" si="252"/>
        <v>89.653313074298538</v>
      </c>
      <c r="AL346" s="27">
        <f t="shared" si="253"/>
        <v>-2.2603503238787881</v>
      </c>
      <c r="AM346" s="26">
        <f t="shared" si="254"/>
        <v>-39.567707679163675</v>
      </c>
      <c r="AN346" s="26">
        <f t="shared" si="267"/>
        <v>-0.11716114457727875</v>
      </c>
      <c r="AO346" s="26">
        <f t="shared" si="268"/>
        <v>-9.3895656068732478</v>
      </c>
      <c r="AP346" s="26">
        <f t="shared" si="274"/>
        <v>-12.065891583894715</v>
      </c>
      <c r="AQ346" s="26">
        <f t="shared" si="275"/>
        <v>-49.303891218473353</v>
      </c>
      <c r="AR346" s="25">
        <f t="shared" si="269"/>
        <v>18.562359853877492</v>
      </c>
      <c r="AS346" s="25">
        <f t="shared" si="270"/>
        <v>-26.547178687726607</v>
      </c>
      <c r="AT346" s="56">
        <f t="shared" si="276"/>
        <v>-18.040885126556258</v>
      </c>
      <c r="AU346" s="57">
        <f t="shared" si="255"/>
        <v>-181.91537336422817</v>
      </c>
      <c r="AV346" s="26">
        <f t="shared" si="256"/>
        <v>3.0045836182395862E-7</v>
      </c>
      <c r="AW346" s="26">
        <f t="shared" si="257"/>
        <v>1.507032514485936E-2</v>
      </c>
      <c r="AX346" s="27">
        <f t="shared" si="258"/>
        <v>-3.0045836160967617E-7</v>
      </c>
      <c r="AY346" s="26">
        <f t="shared" si="259"/>
        <v>-1.507032514485936E-2</v>
      </c>
      <c r="AZ346" s="28">
        <f t="shared" si="260"/>
        <v>2.142824479359521E-16</v>
      </c>
      <c r="BA346" s="29">
        <f t="shared" si="261"/>
        <v>0</v>
      </c>
      <c r="BB346" s="5">
        <f t="shared" si="277"/>
        <v>-21.792865909400376</v>
      </c>
      <c r="BC346" s="5">
        <f t="shared" si="278"/>
        <v>-235.17784741596748</v>
      </c>
      <c r="BD346" s="5">
        <f t="shared" si="262"/>
        <v>-55.177847415967477</v>
      </c>
      <c r="BE346" s="31"/>
      <c r="BF346" s="40">
        <f t="shared" si="263"/>
        <v>-22</v>
      </c>
      <c r="BG346" s="40">
        <f t="shared" si="264"/>
        <v>-235</v>
      </c>
      <c r="BH346" s="40">
        <f t="shared" si="265"/>
        <v>-55</v>
      </c>
      <c r="BL346" s="26">
        <f t="shared" si="271"/>
        <v>-1.8937246152069081E-2</v>
      </c>
      <c r="BM346" s="26">
        <f t="shared" si="272"/>
        <v>-3.782083101123634</v>
      </c>
      <c r="BO346" s="238" t="str">
        <f t="shared" si="279"/>
        <v>263026.799189557i</v>
      </c>
      <c r="BP346" s="238" t="str">
        <f t="shared" si="280"/>
        <v>0.422733053832442-0.494613936488022i</v>
      </c>
      <c r="BQ346" s="238">
        <f t="shared" si="281"/>
        <v>-3.7330435366920467</v>
      </c>
      <c r="BR346" s="238">
        <f t="shared" si="282"/>
        <v>-49.480390950615657</v>
      </c>
    </row>
    <row r="347" spans="22:70" x14ac:dyDescent="0.35">
      <c r="V347" s="24">
        <v>4.4300000000000299</v>
      </c>
      <c r="W347" s="32">
        <f t="shared" si="240"/>
        <v>269153.48039271031</v>
      </c>
      <c r="X347" s="25">
        <f t="shared" si="273"/>
        <v>26.994438391274116</v>
      </c>
      <c r="Y347" s="26">
        <f t="shared" si="241"/>
        <v>-36.217263947728561</v>
      </c>
      <c r="Z347" s="26">
        <f t="shared" si="242"/>
        <v>-89.114320217751484</v>
      </c>
      <c r="AA347" s="26">
        <f t="shared" si="243"/>
        <v>3.1459643072838936</v>
      </c>
      <c r="AB347" s="26">
        <f t="shared" si="244"/>
        <v>-45.881205084049483</v>
      </c>
      <c r="AC347" s="26">
        <f t="shared" si="245"/>
        <v>4.02242468734843E-3</v>
      </c>
      <c r="AD347" s="26">
        <f t="shared" si="246"/>
        <v>1.7435761379660877</v>
      </c>
      <c r="AE347" s="26">
        <f t="shared" si="247"/>
        <v>-6.0728388244832034</v>
      </c>
      <c r="AF347" s="26">
        <f t="shared" si="248"/>
        <v>-133.25194916383487</v>
      </c>
      <c r="AG347" s="26">
        <f t="shared" si="266"/>
        <v>64.334182199278899</v>
      </c>
      <c r="AH347" s="26">
        <f t="shared" si="249"/>
        <v>-118.58631868901945</v>
      </c>
      <c r="AI347" s="26">
        <f t="shared" si="250"/>
        <v>-89.999932577213428</v>
      </c>
      <c r="AJ347" s="26">
        <f t="shared" si="251"/>
        <v>44.563749217927153</v>
      </c>
      <c r="AK347" s="26">
        <f t="shared" si="252"/>
        <v>89.661204446094018</v>
      </c>
      <c r="AL347" s="27">
        <f t="shared" si="253"/>
        <v>-2.342614993548306</v>
      </c>
      <c r="AM347" s="26">
        <f t="shared" si="254"/>
        <v>-40.216878235701103</v>
      </c>
      <c r="AN347" s="26">
        <f t="shared" si="267"/>
        <v>-0.12260555089631515</v>
      </c>
      <c r="AO347" s="26">
        <f t="shared" si="268"/>
        <v>-9.6042477179102406</v>
      </c>
      <c r="AP347" s="26">
        <f t="shared" si="274"/>
        <v>-12.153607816258019</v>
      </c>
      <c r="AQ347" s="26">
        <f t="shared" si="275"/>
        <v>-50.159854084730753</v>
      </c>
      <c r="AR347" s="25">
        <f t="shared" si="269"/>
        <v>18.562359853877492</v>
      </c>
      <c r="AS347" s="25">
        <f t="shared" si="270"/>
        <v>-26.547178687726607</v>
      </c>
      <c r="AT347" s="56">
        <f t="shared" si="276"/>
        <v>-18.226446640741223</v>
      </c>
      <c r="AU347" s="57">
        <f t="shared" si="255"/>
        <v>-183.4118032485656</v>
      </c>
      <c r="AV347" s="26">
        <f t="shared" si="256"/>
        <v>3.1461852848356836E-7</v>
      </c>
      <c r="AW347" s="26">
        <f t="shared" si="257"/>
        <v>1.5421358095366584E-2</v>
      </c>
      <c r="AX347" s="27">
        <f t="shared" si="258"/>
        <v>-3.146185283076871E-7</v>
      </c>
      <c r="AY347" s="26">
        <f t="shared" si="259"/>
        <v>-1.5421358095366584E-2</v>
      </c>
      <c r="AZ347" s="28">
        <f t="shared" si="260"/>
        <v>1.7588125636011274E-16</v>
      </c>
      <c r="BA347" s="29">
        <f t="shared" si="261"/>
        <v>0</v>
      </c>
      <c r="BB347" s="5">
        <f t="shared" si="277"/>
        <v>-22.095770319236056</v>
      </c>
      <c r="BC347" s="5">
        <f t="shared" si="278"/>
        <v>-237.41440387673777</v>
      </c>
      <c r="BD347" s="5">
        <f t="shared" si="262"/>
        <v>-57.414403876737765</v>
      </c>
      <c r="BE347" s="31"/>
      <c r="BF347" s="40">
        <f t="shared" si="263"/>
        <v>-22</v>
      </c>
      <c r="BG347" s="40">
        <f t="shared" si="264"/>
        <v>-237</v>
      </c>
      <c r="BH347" s="40">
        <f t="shared" si="265"/>
        <v>-57</v>
      </c>
      <c r="BL347" s="26">
        <f t="shared" si="271"/>
        <v>-1.9827696776645927E-2</v>
      </c>
      <c r="BM347" s="26">
        <f t="shared" si="272"/>
        <v>-3.8699144793835658</v>
      </c>
      <c r="BO347" s="238" t="str">
        <f t="shared" si="279"/>
        <v>269153.48039271i</v>
      </c>
      <c r="BP347" s="238" t="str">
        <f t="shared" si="280"/>
        <v>0.4115203112652-0.492743727570051i</v>
      </c>
      <c r="BQ347" s="238">
        <f t="shared" si="281"/>
        <v>-3.84949598171819</v>
      </c>
      <c r="BR347" s="238">
        <f t="shared" si="282"/>
        <v>-50.132686148788594</v>
      </c>
    </row>
    <row r="348" spans="22:70" x14ac:dyDescent="0.35">
      <c r="V348" s="24">
        <v>4.4400000000000297</v>
      </c>
      <c r="W348" s="30">
        <f t="shared" si="240"/>
        <v>275422.87033383577</v>
      </c>
      <c r="X348" s="25">
        <f t="shared" si="273"/>
        <v>26.994438391274116</v>
      </c>
      <c r="Y348" s="26">
        <f t="shared" si="241"/>
        <v>-36.417217244778769</v>
      </c>
      <c r="Z348" s="26">
        <f t="shared" si="242"/>
        <v>-89.134477648310195</v>
      </c>
      <c r="AA348" s="26">
        <f t="shared" si="243"/>
        <v>3.2501893675937934</v>
      </c>
      <c r="AB348" s="26">
        <f t="shared" si="244"/>
        <v>-46.540243533292845</v>
      </c>
      <c r="AC348" s="26">
        <f t="shared" si="245"/>
        <v>4.2119038260237315E-3</v>
      </c>
      <c r="AD348" s="26">
        <f t="shared" si="246"/>
        <v>1.7841632928240156</v>
      </c>
      <c r="AE348" s="26">
        <f t="shared" si="247"/>
        <v>-6.1683775820848359</v>
      </c>
      <c r="AF348" s="26">
        <f t="shared" si="248"/>
        <v>-133.89055788877903</v>
      </c>
      <c r="AG348" s="26">
        <f t="shared" si="266"/>
        <v>64.334182199278899</v>
      </c>
      <c r="AH348" s="26">
        <f t="shared" si="249"/>
        <v>-118.78631868901918</v>
      </c>
      <c r="AI348" s="26">
        <f t="shared" si="250"/>
        <v>-89.999934111943404</v>
      </c>
      <c r="AJ348" s="26">
        <f t="shared" si="251"/>
        <v>44.763742383631055</v>
      </c>
      <c r="AK348" s="26">
        <f t="shared" si="252"/>
        <v>89.668916200757451</v>
      </c>
      <c r="AL348" s="27">
        <f t="shared" si="253"/>
        <v>-2.4271184731909887</v>
      </c>
      <c r="AM348" s="26">
        <f t="shared" si="254"/>
        <v>-40.868537356084786</v>
      </c>
      <c r="AN348" s="26">
        <f t="shared" si="267"/>
        <v>-0.12829923833027562</v>
      </c>
      <c r="AO348" s="26">
        <f t="shared" si="268"/>
        <v>-9.8236489174457233</v>
      </c>
      <c r="AP348" s="26">
        <f t="shared" si="274"/>
        <v>-12.243811817630492</v>
      </c>
      <c r="AQ348" s="26">
        <f t="shared" si="275"/>
        <v>-51.023204184716462</v>
      </c>
      <c r="AR348" s="25">
        <f t="shared" si="269"/>
        <v>18.562359853877492</v>
      </c>
      <c r="AS348" s="25">
        <f t="shared" si="270"/>
        <v>-26.547178687726607</v>
      </c>
      <c r="AT348" s="56">
        <f t="shared" si="276"/>
        <v>-18.412189399715327</v>
      </c>
      <c r="AU348" s="57">
        <f t="shared" si="255"/>
        <v>-184.91376207349549</v>
      </c>
      <c r="AV348" s="26">
        <f t="shared" si="256"/>
        <v>3.294460424887961E-7</v>
      </c>
      <c r="AW348" s="26">
        <f t="shared" si="257"/>
        <v>1.5780567652481564E-2</v>
      </c>
      <c r="AX348" s="27">
        <f t="shared" si="258"/>
        <v>-3.2944604244805752E-7</v>
      </c>
      <c r="AY348" s="26">
        <f t="shared" si="259"/>
        <v>-1.5780567652481564E-2</v>
      </c>
      <c r="AZ348" s="28">
        <f t="shared" si="260"/>
        <v>4.0738578993787609E-17</v>
      </c>
      <c r="BA348" s="29">
        <f t="shared" si="261"/>
        <v>0</v>
      </c>
      <c r="BB348" s="5">
        <f t="shared" si="277"/>
        <v>-22.401129076527795</v>
      </c>
      <c r="BC348" s="5">
        <f t="shared" si="278"/>
        <v>-239.65592813556307</v>
      </c>
      <c r="BD348" s="5">
        <f t="shared" si="262"/>
        <v>-59.655928135563073</v>
      </c>
      <c r="BE348" s="41"/>
      <c r="BF348" s="40">
        <f t="shared" si="263"/>
        <v>-22</v>
      </c>
      <c r="BG348" s="40">
        <f t="shared" si="264"/>
        <v>-240</v>
      </c>
      <c r="BH348" s="40">
        <f t="shared" si="265"/>
        <v>-60</v>
      </c>
      <c r="BL348" s="26">
        <f t="shared" si="271"/>
        <v>-2.075991740581503E-2</v>
      </c>
      <c r="BM348" s="26">
        <f t="shared" si="272"/>
        <v>-3.9597728567922785</v>
      </c>
      <c r="BO348" s="238" t="str">
        <f t="shared" si="279"/>
        <v>275422.870333836i</v>
      </c>
      <c r="BP348" s="238" t="str">
        <f t="shared" si="280"/>
        <v>0.400397916805926-0.490628448703451i</v>
      </c>
      <c r="BQ348" s="238">
        <f t="shared" si="281"/>
        <v>-3.9681797594066506</v>
      </c>
      <c r="BR348" s="238">
        <f t="shared" si="282"/>
        <v>-50.782393205275291</v>
      </c>
    </row>
    <row r="349" spans="22:70" x14ac:dyDescent="0.35">
      <c r="V349" s="24">
        <v>4.4500000000000304</v>
      </c>
      <c r="W349" s="32">
        <f t="shared" si="240"/>
        <v>281838.2931264654</v>
      </c>
      <c r="X349" s="25">
        <f t="shared" si="273"/>
        <v>26.994438391274116</v>
      </c>
      <c r="Y349" s="26">
        <f t="shared" si="241"/>
        <v>-36.617172643339153</v>
      </c>
      <c r="Z349" s="26">
        <f t="shared" si="242"/>
        <v>-89.154176446781577</v>
      </c>
      <c r="AA349" s="26">
        <f t="shared" si="243"/>
        <v>3.3567101623759594</v>
      </c>
      <c r="AB349" s="26">
        <f t="shared" si="244"/>
        <v>-47.198467113294654</v>
      </c>
      <c r="AC349" s="26">
        <f t="shared" si="245"/>
        <v>4.4103039813842629E-3</v>
      </c>
      <c r="AD349" s="26">
        <f t="shared" si="246"/>
        <v>1.8256939894833772</v>
      </c>
      <c r="AE349" s="26">
        <f t="shared" si="247"/>
        <v>-6.2616137857076932</v>
      </c>
      <c r="AF349" s="26">
        <f t="shared" si="248"/>
        <v>-134.52694957059285</v>
      </c>
      <c r="AG349" s="26">
        <f t="shared" si="266"/>
        <v>64.334182199278899</v>
      </c>
      <c r="AH349" s="26">
        <f t="shared" si="249"/>
        <v>-118.98631868901893</v>
      </c>
      <c r="AI349" s="26">
        <f t="shared" si="250"/>
        <v>-89.999935611738692</v>
      </c>
      <c r="AJ349" s="26">
        <f t="shared" si="251"/>
        <v>44.963735856918916</v>
      </c>
      <c r="AK349" s="26">
        <f t="shared" si="252"/>
        <v>89.676452426044946</v>
      </c>
      <c r="AL349" s="27">
        <f t="shared" si="253"/>
        <v>-2.5138767928593451</v>
      </c>
      <c r="AM349" s="26">
        <f t="shared" si="254"/>
        <v>-41.522356225150574</v>
      </c>
      <c r="AN349" s="26">
        <f t="shared" si="267"/>
        <v>-0.13425327127158782</v>
      </c>
      <c r="AO349" s="26">
        <f t="shared" si="268"/>
        <v>-10.047859784777556</v>
      </c>
      <c r="AP349" s="26">
        <f t="shared" si="274"/>
        <v>-12.336530696952048</v>
      </c>
      <c r="AQ349" s="26">
        <f t="shared" si="275"/>
        <v>-51.893699195621878</v>
      </c>
      <c r="AR349" s="25">
        <f t="shared" si="269"/>
        <v>18.562359853877492</v>
      </c>
      <c r="AS349" s="25">
        <f t="shared" si="270"/>
        <v>-26.547178687726607</v>
      </c>
      <c r="AT349" s="56">
        <f t="shared" si="276"/>
        <v>-18.598144482659741</v>
      </c>
      <c r="AU349" s="57">
        <f t="shared" si="255"/>
        <v>-186.42064876621473</v>
      </c>
      <c r="AV349" s="26">
        <f t="shared" si="256"/>
        <v>3.4497235441096928E-7</v>
      </c>
      <c r="AW349" s="26">
        <f t="shared" si="257"/>
        <v>1.6148144273753207E-2</v>
      </c>
      <c r="AX349" s="27">
        <f t="shared" si="258"/>
        <v>-3.4497235461144827E-7</v>
      </c>
      <c r="AY349" s="26">
        <f t="shared" si="259"/>
        <v>-1.6148144273753207E-2</v>
      </c>
      <c r="AZ349" s="28">
        <f t="shared" si="260"/>
        <v>-2.0047898726925921E-16</v>
      </c>
      <c r="BA349" s="29">
        <f t="shared" si="261"/>
        <v>0</v>
      </c>
      <c r="BB349" s="5">
        <f t="shared" si="277"/>
        <v>-22.708956099796545</v>
      </c>
      <c r="BC349" s="5">
        <f t="shared" si="278"/>
        <v>-241.90154639734376</v>
      </c>
      <c r="BD349" s="5">
        <f t="shared" si="262"/>
        <v>-61.901546397343765</v>
      </c>
      <c r="BE349" s="31"/>
      <c r="BF349" s="40">
        <f t="shared" si="263"/>
        <v>-23</v>
      </c>
      <c r="BG349" s="40">
        <f t="shared" si="264"/>
        <v>-242</v>
      </c>
      <c r="BH349" s="40">
        <f t="shared" si="265"/>
        <v>-62</v>
      </c>
      <c r="BL349" s="26">
        <f t="shared" si="271"/>
        <v>-2.1735857816346967E-2</v>
      </c>
      <c r="BM349" s="26">
        <f t="shared" si="272"/>
        <v>-4.0517041083014229</v>
      </c>
      <c r="BO349" s="238" t="str">
        <f t="shared" si="279"/>
        <v>281838.293126465i</v>
      </c>
      <c r="BP349" s="238" t="str">
        <f t="shared" si="280"/>
        <v>0.38937642497654-0.48827346887113i</v>
      </c>
      <c r="BQ349" s="238">
        <f t="shared" si="281"/>
        <v>-4.0890757593204583</v>
      </c>
      <c r="BR349" s="238">
        <f t="shared" si="282"/>
        <v>-51.42919352282761</v>
      </c>
    </row>
    <row r="350" spans="22:70" x14ac:dyDescent="0.35">
      <c r="V350" s="24">
        <v>4.4600000000000302</v>
      </c>
      <c r="W350" s="32">
        <f t="shared" si="240"/>
        <v>288403.1503126811</v>
      </c>
      <c r="X350" s="25">
        <f t="shared" si="273"/>
        <v>26.994438391274116</v>
      </c>
      <c r="Y350" s="26">
        <f t="shared" si="241"/>
        <v>-36.817130048867377</v>
      </c>
      <c r="Z350" s="26">
        <f t="shared" si="242"/>
        <v>-89.17342703909074</v>
      </c>
      <c r="AA350" s="26">
        <f t="shared" si="243"/>
        <v>3.4655198098387503</v>
      </c>
      <c r="AB350" s="26">
        <f t="shared" si="244"/>
        <v>-47.855529913972298</v>
      </c>
      <c r="AC350" s="26">
        <f t="shared" si="245"/>
        <v>4.6180447340819844E-3</v>
      </c>
      <c r="AD350" s="26">
        <f t="shared" si="246"/>
        <v>1.8681900734063617</v>
      </c>
      <c r="AE350" s="26">
        <f t="shared" si="247"/>
        <v>-6.3525538030204283</v>
      </c>
      <c r="AF350" s="26">
        <f t="shared" si="248"/>
        <v>-135.16076687965668</v>
      </c>
      <c r="AG350" s="26">
        <f t="shared" si="266"/>
        <v>64.334182199278899</v>
      </c>
      <c r="AH350" s="26">
        <f t="shared" si="249"/>
        <v>-119.18631868901869</v>
      </c>
      <c r="AI350" s="26">
        <f t="shared" si="250"/>
        <v>-89.999937077394449</v>
      </c>
      <c r="AJ350" s="26">
        <f t="shared" si="251"/>
        <v>45.163729623948043</v>
      </c>
      <c r="AK350" s="26">
        <f t="shared" si="252"/>
        <v>89.68381711671924</v>
      </c>
      <c r="AL350" s="27">
        <f t="shared" si="253"/>
        <v>-2.6029037410187579</v>
      </c>
      <c r="AM350" s="26">
        <f t="shared" si="254"/>
        <v>-42.178000448849247</v>
      </c>
      <c r="AN350" s="26">
        <f t="shared" si="267"/>
        <v>-0.1404791725964056</v>
      </c>
      <c r="AO350" s="26">
        <f t="shared" si="268"/>
        <v>-10.276971718580723</v>
      </c>
      <c r="AP350" s="26">
        <f t="shared" si="274"/>
        <v>-12.431789779406911</v>
      </c>
      <c r="AQ350" s="26">
        <f t="shared" si="275"/>
        <v>-52.771092128105181</v>
      </c>
      <c r="AR350" s="25">
        <f t="shared" si="269"/>
        <v>18.562359853877492</v>
      </c>
      <c r="AS350" s="25">
        <f t="shared" si="270"/>
        <v>-26.547178687726607</v>
      </c>
      <c r="AT350" s="56">
        <f t="shared" si="276"/>
        <v>-18.78434358242734</v>
      </c>
      <c r="AU350" s="57">
        <f t="shared" si="255"/>
        <v>-187.93185900776186</v>
      </c>
      <c r="AV350" s="26">
        <f t="shared" si="256"/>
        <v>3.612304018139185E-7</v>
      </c>
      <c r="AW350" s="26">
        <f t="shared" si="257"/>
        <v>1.6524282853050399E-2</v>
      </c>
      <c r="AX350" s="27">
        <f t="shared" si="258"/>
        <v>-3.6123040140759647E-7</v>
      </c>
      <c r="AY350" s="26">
        <f t="shared" si="259"/>
        <v>-1.6524282853050399E-2</v>
      </c>
      <c r="AZ350" s="28">
        <f t="shared" si="260"/>
        <v>4.0632202243524309E-16</v>
      </c>
      <c r="BA350" s="29">
        <f t="shared" si="261"/>
        <v>0</v>
      </c>
      <c r="BB350" s="5">
        <f t="shared" si="277"/>
        <v>-23.019263942303304</v>
      </c>
      <c r="BC350" s="5">
        <f t="shared" si="278"/>
        <v>-244.15039005273047</v>
      </c>
      <c r="BD350" s="5">
        <f t="shared" si="262"/>
        <v>-64.150390052730472</v>
      </c>
      <c r="BE350" s="31"/>
      <c r="BF350" s="40">
        <f t="shared" si="263"/>
        <v>-23</v>
      </c>
      <c r="BG350" s="40">
        <f t="shared" si="264"/>
        <v>-244</v>
      </c>
      <c r="BH350" s="40">
        <f t="shared" si="265"/>
        <v>-64</v>
      </c>
      <c r="BL350" s="26">
        <f t="shared" si="271"/>
        <v>-2.27575578765923E-2</v>
      </c>
      <c r="BM350" s="26">
        <f t="shared" si="272"/>
        <v>-4.1457550826495009</v>
      </c>
      <c r="BO350" s="238" t="str">
        <f t="shared" si="279"/>
        <v>288403.150312681i</v>
      </c>
      <c r="BP350" s="238" t="str">
        <f t="shared" si="280"/>
        <v>0.378465987890614-0.485684699983274i</v>
      </c>
      <c r="BQ350" s="238">
        <f t="shared" si="281"/>
        <v>-4.2121628019993711</v>
      </c>
      <c r="BR350" s="238">
        <f t="shared" si="282"/>
        <v>-52.072775962319113</v>
      </c>
    </row>
    <row r="351" spans="22:70" x14ac:dyDescent="0.35">
      <c r="V351" s="24">
        <v>4.4700000000000299</v>
      </c>
      <c r="W351" s="30">
        <f t="shared" si="240"/>
        <v>295120.922666659</v>
      </c>
      <c r="X351" s="25">
        <f t="shared" si="273"/>
        <v>26.994438391274116</v>
      </c>
      <c r="Y351" s="26">
        <f t="shared" si="241"/>
        <v>-37.017089371072636</v>
      </c>
      <c r="Z351" s="26">
        <f t="shared" si="242"/>
        <v>-89.192239614761462</v>
      </c>
      <c r="AA351" s="26">
        <f t="shared" si="243"/>
        <v>3.5766090453663804</v>
      </c>
      <c r="AB351" s="26">
        <f t="shared" si="244"/>
        <v>-48.511089078118744</v>
      </c>
      <c r="AC351" s="26">
        <f t="shared" si="245"/>
        <v>4.8355653567491805E-3</v>
      </c>
      <c r="AD351" s="26">
        <f t="shared" si="246"/>
        <v>1.9116738894507705</v>
      </c>
      <c r="AE351" s="26">
        <f t="shared" si="247"/>
        <v>-6.4412063690753909</v>
      </c>
      <c r="AF351" s="26">
        <f t="shared" si="248"/>
        <v>-135.79165480342942</v>
      </c>
      <c r="AG351" s="26">
        <f t="shared" si="266"/>
        <v>64.334182199278899</v>
      </c>
      <c r="AH351" s="26">
        <f t="shared" si="249"/>
        <v>-119.38631868901844</v>
      </c>
      <c r="AI351" s="26">
        <f t="shared" si="250"/>
        <v>-89.999938509687809</v>
      </c>
      <c r="AJ351" s="26">
        <f t="shared" si="251"/>
        <v>45.363723671498697</v>
      </c>
      <c r="AK351" s="26">
        <f t="shared" si="252"/>
        <v>89.691014176662847</v>
      </c>
      <c r="AL351" s="27">
        <f t="shared" si="253"/>
        <v>-2.6942108076754403</v>
      </c>
      <c r="AM351" s="26">
        <f t="shared" si="254"/>
        <v>-42.835130883316879</v>
      </c>
      <c r="AN351" s="26">
        <f t="shared" si="267"/>
        <v>-0.14698893962494411</v>
      </c>
      <c r="AO351" s="26">
        <f t="shared" si="268"/>
        <v>-10.511076874429937</v>
      </c>
      <c r="AP351" s="26">
        <f t="shared" si="274"/>
        <v>-12.529612565541225</v>
      </c>
      <c r="AQ351" s="26">
        <f t="shared" si="275"/>
        <v>-53.655132090771779</v>
      </c>
      <c r="AR351" s="25">
        <f t="shared" si="269"/>
        <v>18.562359853877492</v>
      </c>
      <c r="AS351" s="25">
        <f t="shared" si="270"/>
        <v>-26.547178687726607</v>
      </c>
      <c r="AT351" s="56">
        <f t="shared" si="276"/>
        <v>-18.970818934616617</v>
      </c>
      <c r="AU351" s="57">
        <f t="shared" si="255"/>
        <v>-189.44678689420121</v>
      </c>
      <c r="AV351" s="26">
        <f t="shared" si="256"/>
        <v>3.7825466518492733E-7</v>
      </c>
      <c r="AW351" s="26">
        <f t="shared" si="257"/>
        <v>1.6909182823896904E-2</v>
      </c>
      <c r="AX351" s="27">
        <f t="shared" si="258"/>
        <v>-3.7825466526366179E-7</v>
      </c>
      <c r="AY351" s="26">
        <f t="shared" si="259"/>
        <v>-1.6909182823896904E-2</v>
      </c>
      <c r="AZ351" s="28">
        <f t="shared" si="260"/>
        <v>-7.8734465304365793E-17</v>
      </c>
      <c r="BA351" s="29">
        <f t="shared" si="261"/>
        <v>0</v>
      </c>
      <c r="BB351" s="5">
        <f t="shared" si="277"/>
        <v>-23.332063809048709</v>
      </c>
      <c r="BC351" s="5">
        <f t="shared" si="278"/>
        <v>-246.40159804838663</v>
      </c>
      <c r="BD351" s="5">
        <f t="shared" si="262"/>
        <v>-66.401598048386631</v>
      </c>
      <c r="BE351" s="41"/>
      <c r="BF351" s="40">
        <f t="shared" si="263"/>
        <v>-23</v>
      </c>
      <c r="BG351" s="40">
        <f t="shared" si="264"/>
        <v>-246</v>
      </c>
      <c r="BH351" s="40">
        <f t="shared" si="265"/>
        <v>-66</v>
      </c>
      <c r="BL351" s="26">
        <f t="shared" si="271"/>
        <v>-2.3827151620861502E-2</v>
      </c>
      <c r="BM351" s="26">
        <f t="shared" si="272"/>
        <v>-4.2419736183931391</v>
      </c>
      <c r="BO351" s="238" t="str">
        <f t="shared" si="279"/>
        <v>295120.922666659i</v>
      </c>
      <c r="BP351" s="238" t="str">
        <f t="shared" si="280"/>
        <v>0.367676321250153-0.48286856162406i</v>
      </c>
      <c r="BQ351" s="238">
        <f t="shared" si="281"/>
        <v>-4.3374177228112316</v>
      </c>
      <c r="BR351" s="238">
        <f t="shared" si="282"/>
        <v>-52.712837535792282</v>
      </c>
    </row>
    <row r="352" spans="22:70" x14ac:dyDescent="0.35">
      <c r="V352" s="24">
        <v>4.4800000000000297</v>
      </c>
      <c r="W352" s="32">
        <f t="shared" si="240"/>
        <v>301995.1720402225</v>
      </c>
      <c r="X352" s="25">
        <f t="shared" si="273"/>
        <v>26.994438391274116</v>
      </c>
      <c r="Y352" s="26">
        <f t="shared" si="241"/>
        <v>-37.217050523724581</v>
      </c>
      <c r="Z352" s="26">
        <f t="shared" si="242"/>
        <v>-89.210624132235893</v>
      </c>
      <c r="AA352" s="26">
        <f t="shared" si="243"/>
        <v>3.6899662603060972</v>
      </c>
      <c r="AB352" s="26">
        <f t="shared" si="244"/>
        <v>-49.164805683914111</v>
      </c>
      <c r="AC352" s="26">
        <f t="shared" si="245"/>
        <v>5.0633257341272222E-3</v>
      </c>
      <c r="AD352" s="26">
        <f t="shared" si="246"/>
        <v>1.9561682928292392</v>
      </c>
      <c r="AE352" s="26">
        <f t="shared" si="247"/>
        <v>-6.5275825464102404</v>
      </c>
      <c r="AF352" s="26">
        <f t="shared" si="248"/>
        <v>-136.41926152332078</v>
      </c>
      <c r="AG352" s="26">
        <f t="shared" si="266"/>
        <v>64.334182199278899</v>
      </c>
      <c r="AH352" s="26">
        <f t="shared" si="249"/>
        <v>-119.5863186890182</v>
      </c>
      <c r="AI352" s="26">
        <f t="shared" si="250"/>
        <v>-89.999939909378199</v>
      </c>
      <c r="AJ352" s="26">
        <f t="shared" si="251"/>
        <v>45.563717986946116</v>
      </c>
      <c r="AK352" s="26">
        <f t="shared" si="252"/>
        <v>89.698047420943212</v>
      </c>
      <c r="AL352" s="27">
        <f t="shared" si="253"/>
        <v>-2.7878071365843162</v>
      </c>
      <c r="AM352" s="26">
        <f t="shared" si="254"/>
        <v>-43.493404493822965</v>
      </c>
      <c r="AN352" s="26">
        <f t="shared" si="267"/>
        <v>-0.1537950603488335</v>
      </c>
      <c r="AO352" s="26">
        <f t="shared" si="268"/>
        <v>-10.75026809624309</v>
      </c>
      <c r="AP352" s="26">
        <f t="shared" si="274"/>
        <v>-12.630020699726334</v>
      </c>
      <c r="AQ352" s="26">
        <f t="shared" si="275"/>
        <v>-54.545565078501042</v>
      </c>
      <c r="AR352" s="25">
        <f t="shared" si="269"/>
        <v>18.562359853877492</v>
      </c>
      <c r="AS352" s="25">
        <f t="shared" si="270"/>
        <v>-26.547178687726607</v>
      </c>
      <c r="AT352" s="56">
        <f t="shared" si="276"/>
        <v>-19.157603246136574</v>
      </c>
      <c r="AU352" s="57">
        <f t="shared" si="255"/>
        <v>-190.96482660182181</v>
      </c>
      <c r="AV352" s="26">
        <f t="shared" si="256"/>
        <v>3.9608125665281124E-7</v>
      </c>
      <c r="AW352" s="26">
        <f t="shared" si="257"/>
        <v>1.7303048265213047E-2</v>
      </c>
      <c r="AX352" s="27">
        <f t="shared" si="258"/>
        <v>-3.9608125639210859E-7</v>
      </c>
      <c r="AY352" s="26">
        <f t="shared" si="259"/>
        <v>-1.7303048265213047E-2</v>
      </c>
      <c r="AZ352" s="28">
        <f t="shared" si="260"/>
        <v>2.6070265924212554E-16</v>
      </c>
      <c r="BA352" s="29">
        <f t="shared" si="261"/>
        <v>0</v>
      </c>
      <c r="BB352" s="5">
        <f t="shared" si="277"/>
        <v>-23.64736557988325</v>
      </c>
      <c r="BC352" s="5">
        <f t="shared" si="278"/>
        <v>-248.65431921315889</v>
      </c>
      <c r="BD352" s="5">
        <f t="shared" si="262"/>
        <v>-68.654319213158885</v>
      </c>
      <c r="BE352" s="31"/>
      <c r="BF352" s="40">
        <f t="shared" si="263"/>
        <v>-24</v>
      </c>
      <c r="BG352" s="40">
        <f t="shared" si="264"/>
        <v>-249</v>
      </c>
      <c r="BH352" s="40">
        <f t="shared" si="265"/>
        <v>-69</v>
      </c>
      <c r="BL352" s="26">
        <f t="shared" si="271"/>
        <v>-2.4946871499532279E-2</v>
      </c>
      <c r="BM352" s="26">
        <f t="shared" si="272"/>
        <v>-4.3404085598514142</v>
      </c>
      <c r="BO352" s="238" t="str">
        <f t="shared" si="279"/>
        <v>301995.172040223i</v>
      </c>
      <c r="BP352" s="238" t="str">
        <f t="shared" si="280"/>
        <v>0.357016673878556-0.479831943474671i</v>
      </c>
      <c r="BQ352" s="238">
        <f t="shared" si="281"/>
        <v>-4.4648154622471434</v>
      </c>
      <c r="BR352" s="238">
        <f t="shared" si="282"/>
        <v>-53.349084051485661</v>
      </c>
    </row>
    <row r="353" spans="22:70" x14ac:dyDescent="0.35">
      <c r="V353" s="24">
        <v>4.4900000000000304</v>
      </c>
      <c r="W353" s="32">
        <f t="shared" si="240"/>
        <v>309029.54325138091</v>
      </c>
      <c r="X353" s="25">
        <f t="shared" si="273"/>
        <v>26.994438391274116</v>
      </c>
      <c r="Y353" s="26">
        <f t="shared" si="241"/>
        <v>-37.417013424470838</v>
      </c>
      <c r="Z353" s="26">
        <f t="shared" si="242"/>
        <v>-89.228590324077217</v>
      </c>
      <c r="AA353" s="26">
        <f t="shared" si="243"/>
        <v>3.805577550234911</v>
      </c>
      <c r="AB353" s="26">
        <f t="shared" si="244"/>
        <v>-49.816345602470328</v>
      </c>
      <c r="AC353" s="26">
        <f t="shared" si="245"/>
        <v>5.3018073258091613E-3</v>
      </c>
      <c r="AD353" s="26">
        <f t="shared" si="246"/>
        <v>2.0016966602758899</v>
      </c>
      <c r="AE353" s="26">
        <f t="shared" si="247"/>
        <v>-6.6116956756360015</v>
      </c>
      <c r="AF353" s="26">
        <f t="shared" si="248"/>
        <v>-137.04323926627166</v>
      </c>
      <c r="AG353" s="26">
        <f t="shared" si="266"/>
        <v>64.334182199278899</v>
      </c>
      <c r="AH353" s="26">
        <f t="shared" si="249"/>
        <v>-119.786318689018</v>
      </c>
      <c r="AI353" s="26">
        <f t="shared" si="250"/>
        <v>-89.999941277207753</v>
      </c>
      <c r="AJ353" s="26">
        <f t="shared" si="251"/>
        <v>45.763712558233607</v>
      </c>
      <c r="AK353" s="26">
        <f t="shared" si="252"/>
        <v>89.704920577831203</v>
      </c>
      <c r="AL353" s="27">
        <f t="shared" si="253"/>
        <v>-2.8836994869559773</v>
      </c>
      <c r="AM353" s="26">
        <f t="shared" si="254"/>
        <v>-44.152475238412769</v>
      </c>
      <c r="AN353" s="26">
        <f t="shared" si="267"/>
        <v>-0.16091052989937099</v>
      </c>
      <c r="AO353" s="26">
        <f t="shared" si="268"/>
        <v>-10.994638841304434</v>
      </c>
      <c r="AP353" s="26">
        <f t="shared" si="274"/>
        <v>-12.733033948360847</v>
      </c>
      <c r="AQ353" s="26">
        <f t="shared" si="275"/>
        <v>-55.442134779093756</v>
      </c>
      <c r="AR353" s="25">
        <f t="shared" si="269"/>
        <v>18.562359853877492</v>
      </c>
      <c r="AS353" s="25">
        <f t="shared" si="270"/>
        <v>-26.547178687726607</v>
      </c>
      <c r="AT353" s="56">
        <f t="shared" si="276"/>
        <v>-19.344729623996848</v>
      </c>
      <c r="AU353" s="57">
        <f t="shared" si="255"/>
        <v>-192.4853740453654</v>
      </c>
      <c r="AV353" s="26">
        <f t="shared" si="256"/>
        <v>4.147479894194434E-7</v>
      </c>
      <c r="AW353" s="26">
        <f t="shared" si="257"/>
        <v>1.7706088009520247E-2</v>
      </c>
      <c r="AX353" s="27">
        <f t="shared" si="258"/>
        <v>-4.1474798897262828E-7</v>
      </c>
      <c r="AY353" s="26">
        <f t="shared" si="259"/>
        <v>-1.7706088009520247E-2</v>
      </c>
      <c r="AZ353" s="28">
        <f t="shared" si="260"/>
        <v>4.4681512069300456E-16</v>
      </c>
      <c r="BA353" s="29">
        <f t="shared" si="261"/>
        <v>0</v>
      </c>
      <c r="BB353" s="5">
        <f t="shared" si="277"/>
        <v>-23.965177838744967</v>
      </c>
      <c r="BC353" s="5">
        <f t="shared" si="278"/>
        <v>-250.90771452632947</v>
      </c>
      <c r="BD353" s="5">
        <f t="shared" si="262"/>
        <v>-70.907714526329471</v>
      </c>
      <c r="BE353" s="31"/>
      <c r="BF353" s="40">
        <f t="shared" si="263"/>
        <v>-24</v>
      </c>
      <c r="BG353" s="40">
        <f t="shared" si="264"/>
        <v>-251</v>
      </c>
      <c r="BH353" s="40">
        <f t="shared" si="265"/>
        <v>-71</v>
      </c>
      <c r="BL353" s="26">
        <f t="shared" si="271"/>
        <v>-2.6119052811712493E-2</v>
      </c>
      <c r="BM353" s="26">
        <f t="shared" si="272"/>
        <v>-4.4411097729300923</v>
      </c>
      <c r="BO353" s="238" t="str">
        <f t="shared" si="279"/>
        <v>309029.543251381i</v>
      </c>
      <c r="BP353" s="238" t="str">
        <f t="shared" si="280"/>
        <v>0.346495800949171-0.476582165807406i</v>
      </c>
      <c r="BQ353" s="238">
        <f t="shared" si="281"/>
        <v>-4.5943291619364075</v>
      </c>
      <c r="BR353" s="238">
        <f t="shared" si="282"/>
        <v>-53.981230708033948</v>
      </c>
    </row>
    <row r="354" spans="22:70" x14ac:dyDescent="0.35">
      <c r="V354" s="24">
        <v>4.5000000000000302</v>
      </c>
      <c r="W354" s="30">
        <f t="shared" si="240"/>
        <v>316227.76601686032</v>
      </c>
      <c r="X354" s="25">
        <f t="shared" si="273"/>
        <v>26.994438391274116</v>
      </c>
      <c r="Y354" s="26">
        <f t="shared" si="241"/>
        <v>-37.616977994662705</v>
      </c>
      <c r="Z354" s="26">
        <f t="shared" si="242"/>
        <v>-89.246147702057755</v>
      </c>
      <c r="AA354" s="26">
        <f t="shared" si="243"/>
        <v>3.9234267722828391</v>
      </c>
      <c r="AB354" s="26">
        <f t="shared" si="244"/>
        <v>-50.46538032524191</v>
      </c>
      <c r="AC354" s="26">
        <f t="shared" si="245"/>
        <v>5.55151417353251E-3</v>
      </c>
      <c r="AD354" s="26">
        <f t="shared" si="246"/>
        <v>2.0482829014219091</v>
      </c>
      <c r="AE354" s="26">
        <f t="shared" si="247"/>
        <v>-6.6935613169322163</v>
      </c>
      <c r="AF354" s="26">
        <f t="shared" si="248"/>
        <v>-137.66324512587775</v>
      </c>
      <c r="AG354" s="26">
        <f t="shared" si="266"/>
        <v>64.334182199278899</v>
      </c>
      <c r="AH354" s="26">
        <f t="shared" si="249"/>
        <v>-119.98631868901781</v>
      </c>
      <c r="AI354" s="26">
        <f t="shared" si="250"/>
        <v>-89.999942613901695</v>
      </c>
      <c r="AJ354" s="26">
        <f t="shared" si="251"/>
        <v>45.963707373847058</v>
      </c>
      <c r="AK354" s="26">
        <f t="shared" si="252"/>
        <v>89.711637290773908</v>
      </c>
      <c r="AL354" s="27">
        <f t="shared" si="253"/>
        <v>-2.9818922050017078</v>
      </c>
      <c r="AM354" s="26">
        <f t="shared" si="254"/>
        <v>-44.811994970770719</v>
      </c>
      <c r="AN354" s="26">
        <f t="shared" si="267"/>
        <v>-0.16834886722668763</v>
      </c>
      <c r="AO354" s="26">
        <f t="shared" si="268"/>
        <v>-11.244283098517807</v>
      </c>
      <c r="AP354" s="26">
        <f t="shared" si="274"/>
        <v>-12.838670188120245</v>
      </c>
      <c r="AQ354" s="26">
        <f t="shared" si="275"/>
        <v>-56.344583392416311</v>
      </c>
      <c r="AR354" s="25">
        <f t="shared" si="269"/>
        <v>18.562359853877492</v>
      </c>
      <c r="AS354" s="25">
        <f t="shared" si="270"/>
        <v>-26.547178687726607</v>
      </c>
      <c r="AT354" s="56">
        <f t="shared" si="276"/>
        <v>-19.532231505052462</v>
      </c>
      <c r="AU354" s="57">
        <f t="shared" si="255"/>
        <v>-194.00782851829405</v>
      </c>
      <c r="AV354" s="26">
        <f t="shared" si="256"/>
        <v>4.3429446069185883E-7</v>
      </c>
      <c r="AW354" s="26">
        <f t="shared" si="257"/>
        <v>1.8118515753666107E-2</v>
      </c>
      <c r="AX354" s="27">
        <f t="shared" si="258"/>
        <v>-4.3429446022704902E-7</v>
      </c>
      <c r="AY354" s="26">
        <f t="shared" si="259"/>
        <v>-1.8118515753666107E-2</v>
      </c>
      <c r="AZ354" s="28">
        <f t="shared" si="260"/>
        <v>4.6480980626183014E-16</v>
      </c>
      <c r="BA354" s="29">
        <f t="shared" si="261"/>
        <v>0</v>
      </c>
      <c r="BB354" s="5">
        <f t="shared" si="277"/>
        <v>-24.285507909011312</v>
      </c>
      <c r="BC354" s="5">
        <f t="shared" si="278"/>
        <v>-253.16095931465168</v>
      </c>
      <c r="BD354" s="5">
        <f t="shared" si="262"/>
        <v>-73.160959314651677</v>
      </c>
      <c r="BE354" s="41"/>
      <c r="BF354" s="40">
        <f t="shared" si="263"/>
        <v>-24</v>
      </c>
      <c r="BG354" s="40">
        <f t="shared" si="264"/>
        <v>-253</v>
      </c>
      <c r="BH354" s="40">
        <f t="shared" si="265"/>
        <v>-73</v>
      </c>
      <c r="BL354" s="26">
        <f t="shared" si="271"/>
        <v>-2.7346138327332365E-2</v>
      </c>
      <c r="BM354" s="26">
        <f t="shared" si="272"/>
        <v>-4.5441281607899713</v>
      </c>
      <c r="BO354" s="238" t="str">
        <f t="shared" si="279"/>
        <v>316227.76601686i</v>
      </c>
      <c r="BP354" s="238" t="str">
        <f t="shared" si="280"/>
        <v>0.336121941020654-0.473126938453955i</v>
      </c>
      <c r="BQ354" s="238">
        <f t="shared" si="281"/>
        <v>-4.7259302656315185</v>
      </c>
      <c r="BR354" s="238">
        <f t="shared" si="282"/>
        <v>-54.609002635567663</v>
      </c>
    </row>
    <row r="355" spans="22:70" x14ac:dyDescent="0.35">
      <c r="V355" s="24">
        <v>4.51000000000003</v>
      </c>
      <c r="W355" s="32">
        <f t="shared" si="240"/>
        <v>323593.6569296511</v>
      </c>
      <c r="X355" s="25">
        <f t="shared" si="273"/>
        <v>26.994438391274116</v>
      </c>
      <c r="Y355" s="26">
        <f t="shared" si="241"/>
        <v>-37.816944159188793</v>
      </c>
      <c r="Z355" s="26">
        <f t="shared" si="242"/>
        <v>-89.263305562134775</v>
      </c>
      <c r="AA355" s="26">
        <f t="shared" si="243"/>
        <v>4.0434956110160405</v>
      </c>
      <c r="AB355" s="26">
        <f t="shared" si="244"/>
        <v>-51.111587756484596</v>
      </c>
      <c r="AC355" s="26">
        <f t="shared" si="245"/>
        <v>5.8129739549998838E-3</v>
      </c>
      <c r="AD355" s="26">
        <f t="shared" si="246"/>
        <v>2.0959514703812934</v>
      </c>
      <c r="AE355" s="26">
        <f t="shared" si="247"/>
        <v>-6.7731971829436368</v>
      </c>
      <c r="AF355" s="26">
        <f t="shared" si="248"/>
        <v>-138.27894184823808</v>
      </c>
      <c r="AG355" s="26">
        <f t="shared" si="266"/>
        <v>64.334182199278899</v>
      </c>
      <c r="AH355" s="26">
        <f t="shared" si="249"/>
        <v>-120.18631868901761</v>
      </c>
      <c r="AI355" s="26">
        <f t="shared" si="250"/>
        <v>-89.999943920168775</v>
      </c>
      <c r="AJ355" s="26">
        <f t="shared" si="251"/>
        <v>46.163702422790571</v>
      </c>
      <c r="AK355" s="26">
        <f t="shared" si="252"/>
        <v>89.718201120322547</v>
      </c>
      <c r="AL355" s="27">
        <f t="shared" si="253"/>
        <v>-3.0823872055703001</v>
      </c>
      <c r="AM355" s="26">
        <f t="shared" si="254"/>
        <v>-45.471614356603993</v>
      </c>
      <c r="AN355" s="26">
        <f t="shared" si="267"/>
        <v>-0.1761241319556722</v>
      </c>
      <c r="AO355" s="26">
        <f t="shared" si="268"/>
        <v>-11.499295299532127</v>
      </c>
      <c r="AP355" s="26">
        <f t="shared" si="274"/>
        <v>-12.946945404474112</v>
      </c>
      <c r="AQ355" s="26">
        <f t="shared" si="275"/>
        <v>-57.25265245598235</v>
      </c>
      <c r="AR355" s="25">
        <f t="shared" si="269"/>
        <v>18.562359853877492</v>
      </c>
      <c r="AS355" s="25">
        <f t="shared" si="270"/>
        <v>-26.547178687726607</v>
      </c>
      <c r="AT355" s="56">
        <f t="shared" si="276"/>
        <v>-19.720142587417747</v>
      </c>
      <c r="AU355" s="57">
        <f t="shared" si="255"/>
        <v>-195.53159430422042</v>
      </c>
      <c r="AV355" s="26">
        <f t="shared" si="256"/>
        <v>4.5476212689973514E-7</v>
      </c>
      <c r="AW355" s="26">
        <f t="shared" si="257"/>
        <v>1.8540550172128665E-2</v>
      </c>
      <c r="AX355" s="27">
        <f t="shared" si="258"/>
        <v>-4.5476212660126746E-7</v>
      </c>
      <c r="AY355" s="26">
        <f t="shared" si="259"/>
        <v>-1.8540550172128665E-2</v>
      </c>
      <c r="AZ355" s="28">
        <f t="shared" si="260"/>
        <v>2.9846767613501773E-16</v>
      </c>
      <c r="BA355" s="29">
        <f t="shared" si="261"/>
        <v>0</v>
      </c>
      <c r="BB355" s="5">
        <f t="shared" si="277"/>
        <v>-24.608361894918612</v>
      </c>
      <c r="BC355" s="5">
        <f t="shared" si="278"/>
        <v>-255.4132453655055</v>
      </c>
      <c r="BD355" s="5">
        <f t="shared" si="262"/>
        <v>-75.413245365505503</v>
      </c>
      <c r="BE355" s="31"/>
      <c r="BF355" s="40">
        <f t="shared" si="263"/>
        <v>-25</v>
      </c>
      <c r="BG355" s="40">
        <f t="shared" si="264"/>
        <v>-255</v>
      </c>
      <c r="BH355" s="40">
        <f t="shared" si="265"/>
        <v>-75</v>
      </c>
      <c r="BL355" s="26">
        <f t="shared" si="271"/>
        <v>-2.8630683105821626E-2</v>
      </c>
      <c r="BM355" s="26">
        <f t="shared" si="272"/>
        <v>-4.6495156793204906</v>
      </c>
      <c r="BO355" s="238" t="str">
        <f t="shared" si="279"/>
        <v>323593.656929651i</v>
      </c>
      <c r="BP355" s="238" t="str">
        <f t="shared" si="280"/>
        <v>0.325902796942696-0.469474318652957i</v>
      </c>
      <c r="BQ355" s="238">
        <f t="shared" si="281"/>
        <v>-4.8595886243950446</v>
      </c>
      <c r="BR355" s="238">
        <f t="shared" si="282"/>
        <v>-55.232135381964575</v>
      </c>
    </row>
    <row r="356" spans="22:70" x14ac:dyDescent="0.35">
      <c r="V356" s="24">
        <v>4.5200000000000298</v>
      </c>
      <c r="W356" s="32">
        <f t="shared" si="240"/>
        <v>331131.1214826139</v>
      </c>
      <c r="X356" s="25">
        <f t="shared" si="273"/>
        <v>26.994438391274116</v>
      </c>
      <c r="Y356" s="26">
        <f t="shared" si="241"/>
        <v>-38.016911846315971</v>
      </c>
      <c r="Z356" s="26">
        <f t="shared" si="242"/>
        <v>-89.280072989316395</v>
      </c>
      <c r="AA356" s="26">
        <f t="shared" si="243"/>
        <v>4.1657636523167971</v>
      </c>
      <c r="AB356" s="26">
        <f t="shared" si="244"/>
        <v>-51.754652966341901</v>
      </c>
      <c r="AC356" s="26">
        <f t="shared" si="245"/>
        <v>6.0867390864002497E-3</v>
      </c>
      <c r="AD356" s="26">
        <f t="shared" si="246"/>
        <v>2.1447273775477478</v>
      </c>
      <c r="AE356" s="26">
        <f t="shared" si="247"/>
        <v>-6.8506230636386576</v>
      </c>
      <c r="AF356" s="26">
        <f t="shared" si="248"/>
        <v>-138.88999857811055</v>
      </c>
      <c r="AG356" s="26">
        <f t="shared" si="266"/>
        <v>64.334182199278899</v>
      </c>
      <c r="AH356" s="26">
        <f t="shared" si="249"/>
        <v>-120.3863186890174</v>
      </c>
      <c r="AI356" s="26">
        <f t="shared" si="250"/>
        <v>-89.999945196701574</v>
      </c>
      <c r="AJ356" s="26">
        <f t="shared" si="251"/>
        <v>46.363697694563044</v>
      </c>
      <c r="AK356" s="26">
        <f t="shared" si="252"/>
        <v>89.724615546016892</v>
      </c>
      <c r="AL356" s="27">
        <f t="shared" si="253"/>
        <v>-3.1851839640410589</v>
      </c>
      <c r="AM356" s="26">
        <f t="shared" si="254"/>
        <v>-46.130983797683243</v>
      </c>
      <c r="AN356" s="26">
        <f t="shared" si="267"/>
        <v>-0.18425094137995435</v>
      </c>
      <c r="AO356" s="26">
        <f t="shared" si="268"/>
        <v>-11.759770222374536</v>
      </c>
      <c r="AP356" s="26">
        <f t="shared" si="274"/>
        <v>-13.05787370059647</v>
      </c>
      <c r="AQ356" s="26">
        <f t="shared" si="275"/>
        <v>-58.166083670742459</v>
      </c>
      <c r="AR356" s="25">
        <f t="shared" si="269"/>
        <v>18.562359853877492</v>
      </c>
      <c r="AS356" s="25">
        <f t="shared" si="270"/>
        <v>-26.547178687726607</v>
      </c>
      <c r="AT356" s="56">
        <f t="shared" si="276"/>
        <v>-19.908496764235128</v>
      </c>
      <c r="AU356" s="57">
        <f t="shared" si="255"/>
        <v>-197.05608224885302</v>
      </c>
      <c r="AV356" s="26">
        <f t="shared" si="256"/>
        <v>4.7619440398537917E-7</v>
      </c>
      <c r="AW356" s="26">
        <f t="shared" si="257"/>
        <v>1.8972415032959565E-2</v>
      </c>
      <c r="AX356" s="27">
        <f t="shared" si="258"/>
        <v>-4.7619440405537517E-7</v>
      </c>
      <c r="AY356" s="26">
        <f t="shared" si="259"/>
        <v>-1.8972415032959565E-2</v>
      </c>
      <c r="AZ356" s="28">
        <f t="shared" si="260"/>
        <v>-6.99959969644576E-17</v>
      </c>
      <c r="BA356" s="29">
        <f t="shared" si="261"/>
        <v>0</v>
      </c>
      <c r="BB356" s="5">
        <f t="shared" si="277"/>
        <v>-24.933744728967255</v>
      </c>
      <c r="BC356" s="5">
        <f t="shared" si="278"/>
        <v>-257.66378294427744</v>
      </c>
      <c r="BD356" s="5">
        <f t="shared" si="262"/>
        <v>-77.663782944277443</v>
      </c>
      <c r="BE356" s="31"/>
      <c r="BF356" s="40">
        <f t="shared" si="263"/>
        <v>-25</v>
      </c>
      <c r="BG356" s="40">
        <f t="shared" si="264"/>
        <v>-258</v>
      </c>
      <c r="BH356" s="40">
        <f t="shared" si="265"/>
        <v>-78</v>
      </c>
      <c r="BL356" s="26">
        <f t="shared" si="271"/>
        <v>-2.997535951862608E-2</v>
      </c>
      <c r="BM356" s="26">
        <f t="shared" si="272"/>
        <v>-4.7573253523764896</v>
      </c>
      <c r="BO356" s="238" t="str">
        <f t="shared" si="279"/>
        <v>331131.121482614i</v>
      </c>
      <c r="BP356" s="238" t="str">
        <f t="shared" si="280"/>
        <v>0.315845520649006-0.465632668177995i</v>
      </c>
      <c r="BQ356" s="238">
        <f t="shared" si="281"/>
        <v>-4.9952726052135024</v>
      </c>
      <c r="BR356" s="238">
        <f t="shared" si="282"/>
        <v>-55.850375343047951</v>
      </c>
    </row>
    <row r="357" spans="22:70" x14ac:dyDescent="0.35">
      <c r="V357" s="24">
        <v>4.5300000000000296</v>
      </c>
      <c r="W357" s="30">
        <f t="shared" si="240"/>
        <v>338844.15613922582</v>
      </c>
      <c r="X357" s="25">
        <f t="shared" si="273"/>
        <v>26.994438391274116</v>
      </c>
      <c r="Y357" s="26">
        <f t="shared" si="241"/>
        <v>-38.216880987537564</v>
      </c>
      <c r="Z357" s="26">
        <f t="shared" si="242"/>
        <v>-89.296458862419883</v>
      </c>
      <c r="AA357" s="26">
        <f t="shared" si="243"/>
        <v>4.2902084646393952</v>
      </c>
      <c r="AB357" s="26">
        <f t="shared" si="244"/>
        <v>-52.394268900583</v>
      </c>
      <c r="AC357" s="26">
        <f t="shared" si="245"/>
        <v>6.3733878757567357E-3</v>
      </c>
      <c r="AD357" s="26">
        <f t="shared" si="246"/>
        <v>2.1946362016035699</v>
      </c>
      <c r="AE357" s="26">
        <f t="shared" si="247"/>
        <v>-6.9258607437482969</v>
      </c>
      <c r="AF357" s="26">
        <f t="shared" si="248"/>
        <v>-139.49609156139931</v>
      </c>
      <c r="AG357" s="26">
        <f t="shared" si="266"/>
        <v>64.334182199278899</v>
      </c>
      <c r="AH357" s="26">
        <f t="shared" si="249"/>
        <v>-120.58631868901722</v>
      </c>
      <c r="AI357" s="26">
        <f t="shared" si="250"/>
        <v>-89.999946444176956</v>
      </c>
      <c r="AJ357" s="26">
        <f t="shared" si="251"/>
        <v>46.563693179136017</v>
      </c>
      <c r="AK357" s="26">
        <f t="shared" si="252"/>
        <v>89.73088396822682</v>
      </c>
      <c r="AL357" s="27">
        <f t="shared" si="253"/>
        <v>-3.290279518545931</v>
      </c>
      <c r="AM357" s="26">
        <f t="shared" si="254"/>
        <v>-46.789754357587618</v>
      </c>
      <c r="AN357" s="26">
        <f t="shared" si="267"/>
        <v>-0.19274448755041601</v>
      </c>
      <c r="AO357" s="26">
        <f t="shared" si="268"/>
        <v>-12.025802887221671</v>
      </c>
      <c r="AP357" s="26">
        <f t="shared" si="274"/>
        <v>-13.171467316698649</v>
      </c>
      <c r="AQ357" s="26">
        <f t="shared" si="275"/>
        <v>-59.084619720759427</v>
      </c>
      <c r="AR357" s="25">
        <f t="shared" si="269"/>
        <v>18.562359853877492</v>
      </c>
      <c r="AS357" s="25">
        <f t="shared" si="270"/>
        <v>-26.547178687726607</v>
      </c>
      <c r="AT357" s="56">
        <f t="shared" si="276"/>
        <v>-20.097328060446948</v>
      </c>
      <c r="AU357" s="57">
        <f t="shared" si="255"/>
        <v>-198.58071128215875</v>
      </c>
      <c r="AV357" s="26">
        <f t="shared" si="256"/>
        <v>4.9863675419312383E-7</v>
      </c>
      <c r="AW357" s="26">
        <f t="shared" si="257"/>
        <v>1.9414339316428081E-2</v>
      </c>
      <c r="AX357" s="27">
        <f t="shared" si="258"/>
        <v>-4.9863675388887796E-7</v>
      </c>
      <c r="AY357" s="26">
        <f t="shared" si="259"/>
        <v>-1.9414339316428081E-2</v>
      </c>
      <c r="AZ357" s="28">
        <f t="shared" si="260"/>
        <v>3.0424587020339055E-16</v>
      </c>
      <c r="BA357" s="29">
        <f t="shared" si="261"/>
        <v>0</v>
      </c>
      <c r="BB357" s="5">
        <f t="shared" si="277"/>
        <v>-25.261660225192223</v>
      </c>
      <c r="BC357" s="5">
        <f t="shared" si="278"/>
        <v>-259.91180270492521</v>
      </c>
      <c r="BD357" s="5">
        <f t="shared" si="262"/>
        <v>-79.911802704925208</v>
      </c>
      <c r="BE357" s="41"/>
      <c r="BF357" s="40">
        <f t="shared" si="263"/>
        <v>-25</v>
      </c>
      <c r="BG357" s="40">
        <f t="shared" si="264"/>
        <v>-260</v>
      </c>
      <c r="BH357" s="40">
        <f t="shared" si="265"/>
        <v>-80</v>
      </c>
      <c r="BL357" s="26">
        <f t="shared" si="271"/>
        <v>-3.138296248299479E-2</v>
      </c>
      <c r="BM357" s="26">
        <f t="shared" si="272"/>
        <v>-4.8676112867329353</v>
      </c>
      <c r="BO357" s="238" t="str">
        <f t="shared" si="279"/>
        <v>338844.156139226i</v>
      </c>
      <c r="BP357" s="238" t="str">
        <f t="shared" si="280"/>
        <v>0.305956701810085-0.461610610137613i</v>
      </c>
      <c r="BQ357" s="238">
        <f t="shared" si="281"/>
        <v>-5.1329492022622834</v>
      </c>
      <c r="BR357" s="238">
        <f t="shared" si="282"/>
        <v>-56.463480136033496</v>
      </c>
    </row>
    <row r="358" spans="22:70" x14ac:dyDescent="0.35">
      <c r="V358" s="24">
        <v>4.5400000000000302</v>
      </c>
      <c r="W358" s="32">
        <f t="shared" si="240"/>
        <v>346736.85045255604</v>
      </c>
      <c r="X358" s="25">
        <f t="shared" si="273"/>
        <v>26.994438391274116</v>
      </c>
      <c r="Y358" s="26">
        <f t="shared" si="241"/>
        <v>-38.416851517428313</v>
      </c>
      <c r="Z358" s="26">
        <f t="shared" si="242"/>
        <v>-89.312471858724479</v>
      </c>
      <c r="AA358" s="26">
        <f t="shared" si="243"/>
        <v>4.4168056869713226</v>
      </c>
      <c r="AB358" s="26">
        <f t="shared" si="244"/>
        <v>-53.030137043490313</v>
      </c>
      <c r="AC358" s="26">
        <f t="shared" si="245"/>
        <v>6.6735257294609739E-3</v>
      </c>
      <c r="AD358" s="26">
        <f t="shared" si="246"/>
        <v>2.2457041017409685</v>
      </c>
      <c r="AE358" s="26">
        <f t="shared" si="247"/>
        <v>-6.9989339134534134</v>
      </c>
      <c r="AF358" s="26">
        <f t="shared" si="248"/>
        <v>-140.09690480047385</v>
      </c>
      <c r="AG358" s="26">
        <f t="shared" si="266"/>
        <v>64.334182199278899</v>
      </c>
      <c r="AH358" s="26">
        <f t="shared" si="249"/>
        <v>-120.78631868901707</v>
      </c>
      <c r="AI358" s="26">
        <f t="shared" si="250"/>
        <v>-89.999947663256322</v>
      </c>
      <c r="AJ358" s="26">
        <f t="shared" si="251"/>
        <v>46.76368886693232</v>
      </c>
      <c r="AK358" s="26">
        <f t="shared" si="252"/>
        <v>89.737009709952162</v>
      </c>
      <c r="AL358" s="27">
        <f t="shared" si="253"/>
        <v>-3.3976684825007104</v>
      </c>
      <c r="AM358" s="26">
        <f t="shared" si="254"/>
        <v>-47.447578683178889</v>
      </c>
      <c r="AN358" s="26">
        <f t="shared" si="267"/>
        <v>-0.20162055440956717</v>
      </c>
      <c r="AO358" s="26">
        <f t="shared" si="268"/>
        <v>-12.29748844393529</v>
      </c>
      <c r="AP358" s="26">
        <f t="shared" si="274"/>
        <v>-13.287736659716124</v>
      </c>
      <c r="AQ358" s="26">
        <f t="shared" si="275"/>
        <v>-60.008005080418343</v>
      </c>
      <c r="AR358" s="25">
        <f t="shared" si="269"/>
        <v>18.562359853877492</v>
      </c>
      <c r="AS358" s="25">
        <f t="shared" si="270"/>
        <v>-26.547178687726607</v>
      </c>
      <c r="AT358" s="56">
        <f t="shared" si="276"/>
        <v>-20.286670573169538</v>
      </c>
      <c r="AU358" s="57">
        <f t="shared" si="255"/>
        <v>-200.10490988089219</v>
      </c>
      <c r="AV358" s="26">
        <f t="shared" si="256"/>
        <v>5.2213677864468244E-7</v>
      </c>
      <c r="AW358" s="26">
        <f t="shared" si="257"/>
        <v>1.986655733642843E-2</v>
      </c>
      <c r="AX358" s="27">
        <f t="shared" si="258"/>
        <v>-5.2213677820919813E-7</v>
      </c>
      <c r="AY358" s="26">
        <f t="shared" si="259"/>
        <v>-1.986655733642843E-2</v>
      </c>
      <c r="AZ358" s="28">
        <f t="shared" si="260"/>
        <v>4.3548430801802459E-16</v>
      </c>
      <c r="BA358" s="29">
        <f t="shared" si="261"/>
        <v>0</v>
      </c>
      <c r="BB358" s="5">
        <f t="shared" si="277"/>
        <v>-25.592111138142819</v>
      </c>
      <c r="BC358" s="5">
        <f t="shared" si="278"/>
        <v>-262.15655748365509</v>
      </c>
      <c r="BD358" s="5">
        <f t="shared" si="262"/>
        <v>-82.156557483655092</v>
      </c>
      <c r="BE358" s="31"/>
      <c r="BF358" s="40">
        <f t="shared" si="263"/>
        <v>-26</v>
      </c>
      <c r="BG358" s="40">
        <f t="shared" si="264"/>
        <v>-262</v>
      </c>
      <c r="BH358" s="40">
        <f t="shared" si="265"/>
        <v>-82</v>
      </c>
      <c r="BL358" s="26">
        <f t="shared" si="271"/>
        <v>-3.2856414914648732E-2</v>
      </c>
      <c r="BM358" s="26">
        <f t="shared" si="272"/>
        <v>-4.980428686708537</v>
      </c>
      <c r="BO358" s="238" t="str">
        <f t="shared" si="279"/>
        <v>346736.850452556i</v>
      </c>
      <c r="BP358" s="238" t="str">
        <f t="shared" si="280"/>
        <v>0.296242360276158-0.457416985824155i</v>
      </c>
      <c r="BQ358" s="238">
        <f t="shared" si="281"/>
        <v>-5.2725841500586323</v>
      </c>
      <c r="BR358" s="238">
        <f t="shared" si="282"/>
        <v>-57.071218916054349</v>
      </c>
    </row>
    <row r="359" spans="22:70" x14ac:dyDescent="0.35">
      <c r="V359" s="24">
        <v>4.55000000000003</v>
      </c>
      <c r="W359" s="32">
        <f t="shared" si="240"/>
        <v>354813.38923360041</v>
      </c>
      <c r="X359" s="25">
        <f t="shared" si="273"/>
        <v>26.994438391274116</v>
      </c>
      <c r="Y359" s="26">
        <f t="shared" si="241"/>
        <v>-38.616823373505767</v>
      </c>
      <c r="Z359" s="26">
        <f t="shared" si="242"/>
        <v>-89.328120458520928</v>
      </c>
      <c r="AA359" s="26">
        <f t="shared" si="243"/>
        <v>4.5455291227892554</v>
      </c>
      <c r="AB359" s="26">
        <f t="shared" si="244"/>
        <v>-53.661968030900056</v>
      </c>
      <c r="AC359" s="26">
        <f t="shared" si="245"/>
        <v>6.9877864143268222E-3</v>
      </c>
      <c r="AD359" s="26">
        <f t="shared" si="246"/>
        <v>2.2979578300960712</v>
      </c>
      <c r="AE359" s="26">
        <f t="shared" si="247"/>
        <v>-7.0698680730280685</v>
      </c>
      <c r="AF359" s="26">
        <f t="shared" si="248"/>
        <v>-140.69213065932493</v>
      </c>
      <c r="AG359" s="26">
        <f t="shared" si="266"/>
        <v>64.334182199278899</v>
      </c>
      <c r="AH359" s="26">
        <f t="shared" si="249"/>
        <v>-120.9863186890169</v>
      </c>
      <c r="AI359" s="26">
        <f t="shared" si="250"/>
        <v>-89.999948854586066</v>
      </c>
      <c r="AJ359" s="26">
        <f t="shared" si="251"/>
        <v>46.963684748805747</v>
      </c>
      <c r="AK359" s="26">
        <f t="shared" si="252"/>
        <v>89.742996018581806</v>
      </c>
      <c r="AL359" s="27">
        <f t="shared" si="253"/>
        <v>-3.5073430673328754</v>
      </c>
      <c r="AM359" s="26">
        <f t="shared" si="254"/>
        <v>-48.104111915881973</v>
      </c>
      <c r="AN359" s="26">
        <f t="shared" si="267"/>
        <v>-0.21089553491757326</v>
      </c>
      <c r="AO359" s="26">
        <f t="shared" si="268"/>
        <v>-12.574922050987119</v>
      </c>
      <c r="AP359" s="26">
        <f t="shared" si="274"/>
        <v>-13.406690343182701</v>
      </c>
      <c r="AQ359" s="26">
        <f t="shared" si="275"/>
        <v>-60.935986802873352</v>
      </c>
      <c r="AR359" s="25">
        <f t="shared" si="269"/>
        <v>18.562359853877492</v>
      </c>
      <c r="AS359" s="25">
        <f t="shared" si="270"/>
        <v>-26.547178687726607</v>
      </c>
      <c r="AT359" s="56">
        <f t="shared" si="276"/>
        <v>-20.476558416210771</v>
      </c>
      <c r="AU359" s="57">
        <f t="shared" si="255"/>
        <v>-201.62811746219828</v>
      </c>
      <c r="AV359" s="26">
        <f t="shared" si="256"/>
        <v>5.4674432534373365E-7</v>
      </c>
      <c r="AW359" s="26">
        <f t="shared" si="257"/>
        <v>2.0329308864715071E-2</v>
      </c>
      <c r="AX359" s="27">
        <f t="shared" si="258"/>
        <v>-5.4674432504345899E-7</v>
      </c>
      <c r="AY359" s="26">
        <f t="shared" si="259"/>
        <v>-2.0329308864715071E-2</v>
      </c>
      <c r="AZ359" s="28">
        <f t="shared" si="260"/>
        <v>3.0027466210930717E-16</v>
      </c>
      <c r="BA359" s="29">
        <f t="shared" si="261"/>
        <v>0</v>
      </c>
      <c r="BB359" s="5">
        <f t="shared" si="277"/>
        <v>-25.925099227371433</v>
      </c>
      <c r="BC359" s="5">
        <f t="shared" si="278"/>
        <v>-264.39732396666028</v>
      </c>
      <c r="BD359" s="5">
        <f t="shared" si="262"/>
        <v>-84.397323966660281</v>
      </c>
      <c r="BE359" s="31"/>
      <c r="BF359" s="40">
        <f t="shared" si="263"/>
        <v>-26</v>
      </c>
      <c r="BG359" s="40">
        <f t="shared" si="264"/>
        <v>-264</v>
      </c>
      <c r="BH359" s="40">
        <f t="shared" si="265"/>
        <v>-84</v>
      </c>
      <c r="BL359" s="26">
        <f t="shared" si="271"/>
        <v>-3.4398773407034094E-2</v>
      </c>
      <c r="BM359" s="26">
        <f t="shared" si="272"/>
        <v>-5.0958338684056637</v>
      </c>
      <c r="BO359" s="238" t="str">
        <f t="shared" si="279"/>
        <v>354813.3892336i</v>
      </c>
      <c r="BP359" s="238" t="str">
        <f t="shared" si="280"/>
        <v>0.286707942202327-0.453060811968998i</v>
      </c>
      <c r="BQ359" s="238">
        <f t="shared" si="281"/>
        <v>-5.4141420377536287</v>
      </c>
      <c r="BR359" s="238">
        <f t="shared" si="282"/>
        <v>-57.673372636056321</v>
      </c>
    </row>
    <row r="360" spans="22:70" x14ac:dyDescent="0.35">
      <c r="V360" s="24">
        <v>4.5600000000000298</v>
      </c>
      <c r="W360" s="30">
        <f t="shared" si="240"/>
        <v>363078.05477012682</v>
      </c>
      <c r="X360" s="25">
        <f t="shared" si="273"/>
        <v>26.994438391274116</v>
      </c>
      <c r="Y360" s="26">
        <f t="shared" si="241"/>
        <v>-38.816796496098142</v>
      </c>
      <c r="Z360" s="26">
        <f t="shared" si="242"/>
        <v>-89.343412949560289</v>
      </c>
      <c r="AA360" s="26">
        <f t="shared" si="243"/>
        <v>4.676350839268653</v>
      </c>
      <c r="AB360" s="26">
        <f t="shared" si="244"/>
        <v>-54.289482210920298</v>
      </c>
      <c r="AC360" s="26">
        <f t="shared" si="245"/>
        <v>7.316833377691844E-3</v>
      </c>
      <c r="AD360" s="26">
        <f t="shared" si="246"/>
        <v>2.3514247443955121</v>
      </c>
      <c r="AE360" s="26">
        <f t="shared" si="247"/>
        <v>-7.1386904321776816</v>
      </c>
      <c r="AF360" s="26">
        <f t="shared" si="248"/>
        <v>-141.28147041608509</v>
      </c>
      <c r="AG360" s="26">
        <f t="shared" si="266"/>
        <v>64.334182199278899</v>
      </c>
      <c r="AH360" s="26">
        <f t="shared" si="249"/>
        <v>-121.18631868901674</v>
      </c>
      <c r="AI360" s="26">
        <f t="shared" si="250"/>
        <v>-89.999950018797804</v>
      </c>
      <c r="AJ360" s="26">
        <f t="shared" si="251"/>
        <v>47.16368081602176</v>
      </c>
      <c r="AK360" s="26">
        <f t="shared" si="252"/>
        <v>89.748846067612718</v>
      </c>
      <c r="AL360" s="27">
        <f t="shared" si="253"/>
        <v>-3.6192931152028871</v>
      </c>
      <c r="AM360" s="26">
        <f t="shared" si="254"/>
        <v>-48.759012586971053</v>
      </c>
      <c r="AN360" s="26">
        <f t="shared" si="267"/>
        <v>-0.22058644810989517</v>
      </c>
      <c r="AO360" s="26">
        <f t="shared" si="268"/>
        <v>-12.858198745397864</v>
      </c>
      <c r="AP360" s="26">
        <f t="shared" si="274"/>
        <v>-13.528335237028866</v>
      </c>
      <c r="AQ360" s="26">
        <f t="shared" si="275"/>
        <v>-61.868315283554004</v>
      </c>
      <c r="AR360" s="25">
        <f t="shared" si="269"/>
        <v>18.562359853877492</v>
      </c>
      <c r="AS360" s="25">
        <f t="shared" si="270"/>
        <v>-26.547178687726607</v>
      </c>
      <c r="AT360" s="56">
        <f t="shared" si="276"/>
        <v>-20.667025669206549</v>
      </c>
      <c r="AU360" s="57">
        <f t="shared" si="255"/>
        <v>-203.1497856996391</v>
      </c>
      <c r="AV360" s="26">
        <f t="shared" si="256"/>
        <v>5.7251158946587916E-7</v>
      </c>
      <c r="AW360" s="26">
        <f t="shared" si="257"/>
        <v>2.0802839258031947E-2</v>
      </c>
      <c r="AX360" s="27">
        <f t="shared" si="258"/>
        <v>-5.7251158959296841E-7</v>
      </c>
      <c r="AY360" s="26">
        <f t="shared" si="259"/>
        <v>-2.0802839258031947E-2</v>
      </c>
      <c r="AZ360" s="28">
        <f t="shared" si="260"/>
        <v>-1.2708924692250885E-16</v>
      </c>
      <c r="BA360" s="29">
        <f t="shared" si="261"/>
        <v>0</v>
      </c>
      <c r="BB360" s="5">
        <f t="shared" si="277"/>
        <v>-26.260625327194568</v>
      </c>
      <c r="BC360" s="5">
        <f t="shared" si="278"/>
        <v>-266.63340422397931</v>
      </c>
      <c r="BD360" s="5">
        <f t="shared" si="262"/>
        <v>-86.633404223979312</v>
      </c>
      <c r="BE360" s="41"/>
      <c r="BF360" s="40">
        <f t="shared" si="263"/>
        <v>-26</v>
      </c>
      <c r="BG360" s="40">
        <f t="shared" si="264"/>
        <v>-267</v>
      </c>
      <c r="BH360" s="40">
        <f t="shared" si="265"/>
        <v>-87</v>
      </c>
      <c r="BL360" s="26">
        <f t="shared" si="271"/>
        <v>-3.6013234145052225E-2</v>
      </c>
      <c r="BM360" s="26">
        <f t="shared" si="272"/>
        <v>-5.2138842735098629</v>
      </c>
      <c r="BO360" s="238" t="str">
        <f t="shared" si="279"/>
        <v>363078.054770127i</v>
      </c>
      <c r="BP360" s="238" t="str">
        <f t="shared" si="280"/>
        <v>0.277358319712857-0.448551238738383i</v>
      </c>
      <c r="BQ360" s="238">
        <f t="shared" si="281"/>
        <v>-5.5575864238429675</v>
      </c>
      <c r="BR360" s="238">
        <f t="shared" si="282"/>
        <v>-58.269734250830318</v>
      </c>
    </row>
    <row r="361" spans="22:70" x14ac:dyDescent="0.35">
      <c r="V361" s="24">
        <v>4.5700000000000296</v>
      </c>
      <c r="W361" s="32">
        <f t="shared" ref="W361:W424" si="283">10*10^V361</f>
        <v>371535.22909719788</v>
      </c>
      <c r="X361" s="25">
        <f t="shared" si="273"/>
        <v>26.994438391274116</v>
      </c>
      <c r="Y361" s="26">
        <f t="shared" ref="Y361:Y424" si="284">20*LOG(1/SQRT((W361/fp)^2+1))</f>
        <v>-39.016770828217837</v>
      </c>
      <c r="Z361" s="26">
        <f t="shared" ref="Z361:Z424" si="285">-180/PI()*ATAN(W361/fp)</f>
        <v>-89.358357431403462</v>
      </c>
      <c r="AA361" s="26">
        <f t="shared" ref="AA361:AA424" si="286">20*LOG(SQRT((W361/fzRHP)^2+1))</f>
        <v>4.8092412709845274</v>
      </c>
      <c r="AB361" s="26">
        <f t="shared" ref="AB361:AB424" si="287">-180/PI()*ATAN(W361/fzRHP)</f>
        <v>-54.912410150381731</v>
      </c>
      <c r="AC361" s="26">
        <f t="shared" ref="AC361:AC424" si="288">20*LOG(SQRT((W361/fzESR)^2+1))</f>
        <v>7.6613611281449133E-3</v>
      </c>
      <c r="AD361" s="26">
        <f t="shared" ref="AD361:AD424" si="289">180/PI()*ATAN(W361/fzESR)</f>
        <v>2.4061328208150643</v>
      </c>
      <c r="AE361" s="26">
        <f t="shared" ref="AE361:AE424" si="290">X361+Y361+AA361+AC361</f>
        <v>-7.2054298048310486</v>
      </c>
      <c r="AF361" s="26">
        <f t="shared" ref="AF361:AF424" si="291">Z361+AB361+AD361</f>
        <v>-141.86463476097015</v>
      </c>
      <c r="AG361" s="26">
        <f t="shared" si="266"/>
        <v>64.334182199278899</v>
      </c>
      <c r="AH361" s="26">
        <f t="shared" ref="AH361:AH424" si="292">20*LOG(1/SQRT((W361/fp_comp1)^2+1))</f>
        <v>-121.38631868901658</v>
      </c>
      <c r="AI361" s="26">
        <f t="shared" ref="AI361:AI424" si="293">-180/PI()*ATAN(W361/fp_comp1)</f>
        <v>-89.999951156508871</v>
      </c>
      <c r="AJ361" s="26">
        <f t="shared" ref="AJ361:AJ424" si="294">20*LOG(SQRT((W361/fz_comp)^2+1))</f>
        <v>47.363677060238857</v>
      </c>
      <c r="AK361" s="26">
        <f t="shared" ref="AK361:AK424" si="295">180/PI()*ATAN(W361/fz_comp)</f>
        <v>89.754562958330169</v>
      </c>
      <c r="AL361" s="27">
        <f t="shared" ref="AL361:AL424" si="296">20*LOG(1/SQRT((W361/fp_comp2)^2+1))</f>
        <v>-3.7335061414279003</v>
      </c>
      <c r="AM361" s="26">
        <f t="shared" ref="AM361:AM424" si="297">-180/PI()*ATAN(W361/fp_comp2)</f>
        <v>-49.411943491249062</v>
      </c>
      <c r="AN361" s="26">
        <f t="shared" si="267"/>
        <v>-0.23071095602033323</v>
      </c>
      <c r="AO361" s="26">
        <f t="shared" si="268"/>
        <v>-13.147413303317686</v>
      </c>
      <c r="AP361" s="26">
        <f t="shared" si="274"/>
        <v>-13.652676526947054</v>
      </c>
      <c r="AQ361" s="26">
        <f t="shared" si="275"/>
        <v>-62.804744992745448</v>
      </c>
      <c r="AR361" s="25">
        <f t="shared" si="269"/>
        <v>18.562359853877492</v>
      </c>
      <c r="AS361" s="25">
        <f t="shared" si="270"/>
        <v>-26.547178687726607</v>
      </c>
      <c r="AT361" s="56">
        <f t="shared" si="276"/>
        <v>-20.858106331778103</v>
      </c>
      <c r="AU361" s="57">
        <f t="shared" ref="AU361:AU424" si="298">AF361+AQ361</f>
        <v>-204.66937975371559</v>
      </c>
      <c r="AV361" s="26">
        <f t="shared" ref="AV361:AV424" si="299">20*LOG(SQRT((W361/fz_ff)^2+1))</f>
        <v>5.9949322714917482E-7</v>
      </c>
      <c r="AW361" s="26">
        <f t="shared" ref="AW361:AW424" si="300">180/PI()*ATAN(W361/fz_ff)</f>
        <v>2.1287399588202565E-2</v>
      </c>
      <c r="AX361" s="27">
        <f t="shared" ref="AX361:AX424" si="301">20*LOG(1/SQRT((W361/fp_ff)^2+1))</f>
        <v>-5.9949322705964174E-7</v>
      </c>
      <c r="AY361" s="26">
        <f t="shared" ref="AY361:AY424" si="302">-180/PI()*ATAN(W361/fp_ff)</f>
        <v>-2.1287399588202565E-2</v>
      </c>
      <c r="AZ361" s="28">
        <f t="shared" ref="AZ361:AZ424" si="303">AV361+AX361</f>
        <v>8.9533076590674054E-17</v>
      </c>
      <c r="BA361" s="29">
        <f t="shared" ref="BA361:BA424" si="304">AW361+AY361</f>
        <v>0</v>
      </c>
      <c r="BB361" s="5">
        <f t="shared" si="277"/>
        <v>-26.598689421444398</v>
      </c>
      <c r="BC361" s="5">
        <f t="shared" si="278"/>
        <v>-268.86412710266183</v>
      </c>
      <c r="BD361" s="5">
        <f t="shared" ref="BD361:BD424" si="305">BC361+180</f>
        <v>-88.864127102661826</v>
      </c>
      <c r="BE361" s="31"/>
      <c r="BF361" s="40">
        <f t="shared" ref="BF361:BF424" si="306">ROUND(BB361,0)</f>
        <v>-27</v>
      </c>
      <c r="BG361" s="40">
        <f t="shared" ref="BG361:BG424" si="307">ROUND(BC361,0)</f>
        <v>-269</v>
      </c>
      <c r="BH361" s="40">
        <f t="shared" ref="BH361:BH424" si="308">ROUND(BD361,0)</f>
        <v>-89</v>
      </c>
      <c r="BL361" s="26">
        <f t="shared" si="271"/>
        <v>-3.7703139061205156E-2</v>
      </c>
      <c r="BM361" s="26">
        <f t="shared" si="272"/>
        <v>-5.3346384825878586</v>
      </c>
      <c r="BO361" s="238" t="str">
        <f t="shared" si="279"/>
        <v>371535.229097198i</v>
      </c>
      <c r="BP361" s="238" t="str">
        <f t="shared" si="280"/>
        <v>0.268197793930971-0.443897508777573i</v>
      </c>
      <c r="BQ361" s="238">
        <f t="shared" si="281"/>
        <v>-5.7028799506050927</v>
      </c>
      <c r="BR361" s="238">
        <f t="shared" si="282"/>
        <v>-58.860108866358374</v>
      </c>
    </row>
    <row r="362" spans="22:70" x14ac:dyDescent="0.35">
      <c r="V362" s="24">
        <v>4.5800000000000303</v>
      </c>
      <c r="W362" s="32">
        <f t="shared" si="283"/>
        <v>380189.39632058778</v>
      </c>
      <c r="X362" s="25">
        <f t="shared" si="273"/>
        <v>26.994438391274116</v>
      </c>
      <c r="Y362" s="26">
        <f t="shared" si="284"/>
        <v>-39.216746315440851</v>
      </c>
      <c r="Z362" s="26">
        <f t="shared" si="285"/>
        <v>-89.372961819674188</v>
      </c>
      <c r="AA362" s="26">
        <f t="shared" si="286"/>
        <v>4.944169327329794</v>
      </c>
      <c r="AB362" s="26">
        <f t="shared" si="287"/>
        <v>-55.530493085611639</v>
      </c>
      <c r="AC362" s="26">
        <f t="shared" si="288"/>
        <v>8.022096679599678E-3</v>
      </c>
      <c r="AD362" s="26">
        <f t="shared" si="289"/>
        <v>2.4621106670495521</v>
      </c>
      <c r="AE362" s="26">
        <f t="shared" si="290"/>
        <v>-7.2701165001573411</v>
      </c>
      <c r="AF362" s="26">
        <f t="shared" si="291"/>
        <v>-142.44134423823627</v>
      </c>
      <c r="AG362" s="26">
        <f t="shared" si="266"/>
        <v>64.334182199278899</v>
      </c>
      <c r="AH362" s="26">
        <f t="shared" si="292"/>
        <v>-121.58631868901645</v>
      </c>
      <c r="AI362" s="26">
        <f t="shared" si="293"/>
        <v>-89.999952268322474</v>
      </c>
      <c r="AJ362" s="26">
        <f t="shared" si="294"/>
        <v>47.563673473491043</v>
      </c>
      <c r="AK362" s="26">
        <f t="shared" si="295"/>
        <v>89.760149721449693</v>
      </c>
      <c r="AL362" s="27">
        <f t="shared" si="296"/>
        <v>-3.8499673862339181</v>
      </c>
      <c r="AM362" s="26">
        <f t="shared" si="297"/>
        <v>-50.062572533765589</v>
      </c>
      <c r="AN362" s="26">
        <f t="shared" si="267"/>
        <v>-0.24128738039669273</v>
      </c>
      <c r="AO362" s="26">
        <f t="shared" si="268"/>
        <v>-13.442660090881686</v>
      </c>
      <c r="AP362" s="26">
        <f t="shared" si="274"/>
        <v>-13.779717782877119</v>
      </c>
      <c r="AQ362" s="26">
        <f t="shared" si="275"/>
        <v>-63.745035171520058</v>
      </c>
      <c r="AR362" s="25">
        <f t="shared" si="269"/>
        <v>18.562359853877492</v>
      </c>
      <c r="AS362" s="25">
        <f t="shared" si="270"/>
        <v>-26.547178687726607</v>
      </c>
      <c r="AT362" s="56">
        <f t="shared" si="276"/>
        <v>-21.04983428303446</v>
      </c>
      <c r="AU362" s="57">
        <f t="shared" si="298"/>
        <v>-206.18637940975634</v>
      </c>
      <c r="AV362" s="26">
        <f t="shared" si="299"/>
        <v>6.2774647121330741E-7</v>
      </c>
      <c r="AW362" s="26">
        <f t="shared" si="300"/>
        <v>2.1783246775250602E-2</v>
      </c>
      <c r="AX362" s="27">
        <f t="shared" si="301"/>
        <v>-6.277464712583991E-7</v>
      </c>
      <c r="AY362" s="26">
        <f t="shared" si="302"/>
        <v>-2.1783246775250602E-2</v>
      </c>
      <c r="AZ362" s="28">
        <f t="shared" si="303"/>
        <v>-4.5091693067964272E-17</v>
      </c>
      <c r="BA362" s="29">
        <f t="shared" si="304"/>
        <v>0</v>
      </c>
      <c r="BB362" s="5">
        <f t="shared" si="277"/>
        <v>-26.93929072289162</v>
      </c>
      <c r="BC362" s="5">
        <f t="shared" si="278"/>
        <v>-271.08884947362202</v>
      </c>
      <c r="BD362" s="5">
        <f t="shared" si="305"/>
        <v>-91.08884947362202</v>
      </c>
      <c r="BE362" s="31"/>
      <c r="BF362" s="40">
        <f t="shared" si="306"/>
        <v>-27</v>
      </c>
      <c r="BG362" s="40">
        <f t="shared" si="307"/>
        <v>-271</v>
      </c>
      <c r="BH362" s="40">
        <f t="shared" si="308"/>
        <v>-91</v>
      </c>
      <c r="BL362" s="26">
        <f t="shared" si="271"/>
        <v>-3.9471982242255413E-2</v>
      </c>
      <c r="BM362" s="26">
        <f t="shared" si="272"/>
        <v>-5.4581562278186952</v>
      </c>
      <c r="BO362" s="238" t="str">
        <f t="shared" si="279"/>
        <v>380189.396320588i</v>
      </c>
      <c r="BP362" s="238" t="str">
        <f t="shared" si="280"/>
        <v>0.259230101173982-0.439108917581838i</v>
      </c>
      <c r="BQ362" s="238">
        <f t="shared" si="281"/>
        <v>-5.8499844576149034</v>
      </c>
      <c r="BR362" s="238">
        <f t="shared" si="282"/>
        <v>-59.444313836046952</v>
      </c>
    </row>
    <row r="363" spans="22:70" x14ac:dyDescent="0.35">
      <c r="V363" s="24">
        <v>4.5900000000000301</v>
      </c>
      <c r="W363" s="30">
        <f t="shared" si="283"/>
        <v>389045.14499430778</v>
      </c>
      <c r="X363" s="25">
        <f t="shared" si="273"/>
        <v>26.994438391274116</v>
      </c>
      <c r="Y363" s="26">
        <f t="shared" si="284"/>
        <v>-39.416722905791403</v>
      </c>
      <c r="Z363" s="26">
        <f t="shared" si="285"/>
        <v>-89.387233850217143</v>
      </c>
      <c r="AA363" s="26">
        <f t="shared" si="286"/>
        <v>5.0811025028749137</v>
      </c>
      <c r="AB363" s="26">
        <f t="shared" si="287"/>
        <v>-56.143483316646268</v>
      </c>
      <c r="AC363" s="26">
        <f t="shared" si="288"/>
        <v>8.3998010615178482E-3</v>
      </c>
      <c r="AD363" s="26">
        <f t="shared" si="289"/>
        <v>2.5193875355926258</v>
      </c>
      <c r="AE363" s="26">
        <f t="shared" si="290"/>
        <v>-7.3327822105808549</v>
      </c>
      <c r="AF363" s="26">
        <f t="shared" si="291"/>
        <v>-143.0113296312708</v>
      </c>
      <c r="AG363" s="26">
        <f t="shared" si="266"/>
        <v>64.334182199278899</v>
      </c>
      <c r="AH363" s="26">
        <f t="shared" si="292"/>
        <v>-121.78631868901631</v>
      </c>
      <c r="AI363" s="26">
        <f t="shared" si="293"/>
        <v>-89.999953354828094</v>
      </c>
      <c r="AJ363" s="26">
        <f t="shared" si="294"/>
        <v>47.763670048170688</v>
      </c>
      <c r="AK363" s="26">
        <f t="shared" si="295"/>
        <v>89.765609318721857</v>
      </c>
      <c r="AL363" s="27">
        <f t="shared" si="296"/>
        <v>-3.9686598753844136</v>
      </c>
      <c r="AM363" s="26">
        <f t="shared" si="297"/>
        <v>-50.710573544530355</v>
      </c>
      <c r="AN363" s="26">
        <f t="shared" si="267"/>
        <v>-0.25233471912949373</v>
      </c>
      <c r="AO363" s="26">
        <f t="shared" si="268"/>
        <v>-13.744032904981436</v>
      </c>
      <c r="AP363" s="26">
        <f t="shared" si="274"/>
        <v>-13.909461036080632</v>
      </c>
      <c r="AQ363" s="26">
        <f t="shared" si="275"/>
        <v>-64.688950485618022</v>
      </c>
      <c r="AR363" s="25">
        <f t="shared" si="269"/>
        <v>18.562359853877492</v>
      </c>
      <c r="AS363" s="25">
        <f t="shared" si="270"/>
        <v>-26.547178687726607</v>
      </c>
      <c r="AT363" s="56">
        <f t="shared" si="276"/>
        <v>-21.242243246661488</v>
      </c>
      <c r="AU363" s="57">
        <f t="shared" si="298"/>
        <v>-207.70028011688882</v>
      </c>
      <c r="AV363" s="26">
        <f t="shared" si="299"/>
        <v>6.5733124880741499E-7</v>
      </c>
      <c r="AW363" s="26">
        <f t="shared" si="300"/>
        <v>2.2290643723620562E-2</v>
      </c>
      <c r="AX363" s="27">
        <f t="shared" si="301"/>
        <v>-6.5733124840793816E-7</v>
      </c>
      <c r="AY363" s="26">
        <f t="shared" si="302"/>
        <v>-2.2290643723620562E-2</v>
      </c>
      <c r="AZ363" s="28">
        <f t="shared" si="303"/>
        <v>3.9947683155112587E-16</v>
      </c>
      <c r="BA363" s="29">
        <f t="shared" si="304"/>
        <v>0</v>
      </c>
      <c r="BB363" s="5">
        <f t="shared" si="277"/>
        <v>-27.282427756977285</v>
      </c>
      <c r="BC363" s="5">
        <f t="shared" si="278"/>
        <v>-273.30695732773313</v>
      </c>
      <c r="BD363" s="5">
        <f t="shared" si="305"/>
        <v>-93.30695732773313</v>
      </c>
      <c r="BE363" s="41"/>
      <c r="BF363" s="40">
        <f t="shared" si="306"/>
        <v>-27</v>
      </c>
      <c r="BG363" s="40">
        <f t="shared" si="307"/>
        <v>-273</v>
      </c>
      <c r="BH363" s="40">
        <f t="shared" si="308"/>
        <v>-93</v>
      </c>
      <c r="BL363" s="26">
        <f t="shared" si="271"/>
        <v>-4.1323416594526714E-2</v>
      </c>
      <c r="BM363" s="26">
        <f t="shared" si="272"/>
        <v>-5.5844984050875013</v>
      </c>
      <c r="BO363" s="238" t="str">
        <f t="shared" si="279"/>
        <v>389045.144994308i</v>
      </c>
      <c r="BP363" s="238" t="str">
        <f t="shared" si="280"/>
        <v>0.250458422091884-0.434194775441758i</v>
      </c>
      <c r="BQ363" s="238">
        <f t="shared" si="281"/>
        <v>-5.9988610937212705</v>
      </c>
      <c r="BR363" s="238">
        <f t="shared" si="282"/>
        <v>-60.022178805756823</v>
      </c>
    </row>
    <row r="364" spans="22:70" x14ac:dyDescent="0.35">
      <c r="V364" s="24">
        <v>4.6000000000000298</v>
      </c>
      <c r="W364" s="32">
        <f t="shared" si="283"/>
        <v>398107.17055352498</v>
      </c>
      <c r="X364" s="25">
        <f t="shared" si="273"/>
        <v>26.994438391274116</v>
      </c>
      <c r="Y364" s="26">
        <f t="shared" si="284"/>
        <v>-39.616700549631943</v>
      </c>
      <c r="Z364" s="26">
        <f t="shared" si="285"/>
        <v>-89.401181083163394</v>
      </c>
      <c r="AA364" s="26">
        <f t="shared" si="286"/>
        <v>5.2200069898996748</v>
      </c>
      <c r="AB364" s="26">
        <f t="shared" si="287"/>
        <v>-56.75114454451365</v>
      </c>
      <c r="AC364" s="26">
        <f t="shared" si="288"/>
        <v>8.7952708982328588E-3</v>
      </c>
      <c r="AD364" s="26">
        <f t="shared" si="289"/>
        <v>2.577993337224834</v>
      </c>
      <c r="AE364" s="26">
        <f t="shared" si="290"/>
        <v>-7.3934598975599197</v>
      </c>
      <c r="AF364" s="26">
        <f t="shared" si="291"/>
        <v>-143.57433229045222</v>
      </c>
      <c r="AG364" s="26">
        <f t="shared" si="266"/>
        <v>64.334182199278899</v>
      </c>
      <c r="AH364" s="26">
        <f t="shared" si="292"/>
        <v>-121.98631868901617</v>
      </c>
      <c r="AI364" s="26">
        <f t="shared" si="293"/>
        <v>-89.999954416601838</v>
      </c>
      <c r="AJ364" s="26">
        <f t="shared" si="294"/>
        <v>47.963666777012619</v>
      </c>
      <c r="AK364" s="26">
        <f t="shared" si="295"/>
        <v>89.770944644500617</v>
      </c>
      <c r="AL364" s="27">
        <f t="shared" si="296"/>
        <v>-4.0895644891630507</v>
      </c>
      <c r="AM364" s="26">
        <f t="shared" si="297"/>
        <v>-51.355627056551427</v>
      </c>
      <c r="AN364" s="26">
        <f t="shared" si="267"/>
        <v>-0.26387266230696615</v>
      </c>
      <c r="AO364" s="26">
        <f t="shared" si="268"/>
        <v>-14.051624803607078</v>
      </c>
      <c r="AP364" s="26">
        <f t="shared" si="274"/>
        <v>-14.04190686419467</v>
      </c>
      <c r="AQ364" s="26">
        <f t="shared" si="275"/>
        <v>-65.636261632259732</v>
      </c>
      <c r="AR364" s="25">
        <f t="shared" si="269"/>
        <v>18.562359853877492</v>
      </c>
      <c r="AS364" s="25">
        <f t="shared" si="270"/>
        <v>-26.547178687726607</v>
      </c>
      <c r="AT364" s="56">
        <f t="shared" si="276"/>
        <v>-21.43536676175459</v>
      </c>
      <c r="AU364" s="57">
        <f t="shared" si="298"/>
        <v>-209.21059392271195</v>
      </c>
      <c r="AV364" s="26">
        <f t="shared" si="299"/>
        <v>6.8831031255847738E-7</v>
      </c>
      <c r="AW364" s="26">
        <f t="shared" si="300"/>
        <v>2.2809859461572178E-2</v>
      </c>
      <c r="AX364" s="27">
        <f t="shared" si="301"/>
        <v>-6.8831031213672379E-7</v>
      </c>
      <c r="AY364" s="26">
        <f t="shared" si="302"/>
        <v>-2.2809859461572178E-2</v>
      </c>
      <c r="AZ364" s="28">
        <f t="shared" si="303"/>
        <v>4.2175358630567716E-16</v>
      </c>
      <c r="BA364" s="29">
        <f t="shared" si="304"/>
        <v>0</v>
      </c>
      <c r="BB364" s="5">
        <f t="shared" si="277"/>
        <v>-27.628098449456225</v>
      </c>
      <c r="BC364" s="5">
        <f t="shared" si="278"/>
        <v>-275.51786671793684</v>
      </c>
      <c r="BD364" s="5">
        <f t="shared" si="305"/>
        <v>-95.51786671793684</v>
      </c>
      <c r="BE364" s="31"/>
      <c r="BF364" s="40">
        <f t="shared" si="306"/>
        <v>-28</v>
      </c>
      <c r="BG364" s="40">
        <f t="shared" si="307"/>
        <v>-276</v>
      </c>
      <c r="BH364" s="40">
        <f t="shared" si="308"/>
        <v>-96</v>
      </c>
      <c r="BL364" s="26">
        <f t="shared" si="271"/>
        <v>-4.3261260776070044E-2</v>
      </c>
      <c r="BM364" s="26">
        <f t="shared" si="272"/>
        <v>-5.7137270853668509</v>
      </c>
      <c r="BO364" s="238" t="str">
        <f t="shared" si="279"/>
        <v>398107.170553525i</v>
      </c>
      <c r="BP364" s="238" t="str">
        <f t="shared" si="280"/>
        <v>0.241885393509997-0.429164371177944i</v>
      </c>
      <c r="BQ364" s="238">
        <f t="shared" si="281"/>
        <v>-6.149470426925566</v>
      </c>
      <c r="BR364" s="238">
        <f t="shared" si="282"/>
        <v>-60.593545709858041</v>
      </c>
    </row>
    <row r="365" spans="22:70" x14ac:dyDescent="0.35">
      <c r="V365" s="24">
        <v>4.6100000000000296</v>
      </c>
      <c r="W365" s="32">
        <f t="shared" si="283"/>
        <v>407380.27780414105</v>
      </c>
      <c r="X365" s="25">
        <f t="shared" si="273"/>
        <v>26.994438391274116</v>
      </c>
      <c r="Y365" s="26">
        <f t="shared" si="284"/>
        <v>-39.816679199557974</v>
      </c>
      <c r="Z365" s="26">
        <f t="shared" si="285"/>
        <v>-89.414810906905046</v>
      </c>
      <c r="AA365" s="26">
        <f t="shared" si="286"/>
        <v>5.3608477923421542</v>
      </c>
      <c r="AB365" s="26">
        <f t="shared" si="287"/>
        <v>-57.353252151709</v>
      </c>
      <c r="AC365" s="26">
        <f t="shared" si="288"/>
        <v>9.2093400604232045E-3</v>
      </c>
      <c r="AD365" s="26">
        <f t="shared" si="289"/>
        <v>2.6379586547075933</v>
      </c>
      <c r="AE365" s="26">
        <f t="shared" si="290"/>
        <v>-7.4521836758812805</v>
      </c>
      <c r="AF365" s="26">
        <f t="shared" si="291"/>
        <v>-144.13010440390644</v>
      </c>
      <c r="AG365" s="26">
        <f t="shared" si="266"/>
        <v>64.334182199278899</v>
      </c>
      <c r="AH365" s="26">
        <f t="shared" si="292"/>
        <v>-122.18631868901608</v>
      </c>
      <c r="AI365" s="26">
        <f t="shared" si="293"/>
        <v>-89.999955454206656</v>
      </c>
      <c r="AJ365" s="26">
        <f t="shared" si="294"/>
        <v>48.163663653078615</v>
      </c>
      <c r="AK365" s="26">
        <f t="shared" si="295"/>
        <v>89.776158527275982</v>
      </c>
      <c r="AL365" s="27">
        <f t="shared" si="296"/>
        <v>-4.2126600391242679</v>
      </c>
      <c r="AM365" s="26">
        <f t="shared" si="297"/>
        <v>-51.99742104294004</v>
      </c>
      <c r="AN365" s="26">
        <f t="shared" si="267"/>
        <v>-0.27592160780206659</v>
      </c>
      <c r="AO365" s="26">
        <f t="shared" si="268"/>
        <v>-14.365527925428751</v>
      </c>
      <c r="AP365" s="26">
        <f t="shared" si="274"/>
        <v>-14.177054483584897</v>
      </c>
      <c r="AQ365" s="26">
        <f t="shared" si="275"/>
        <v>-66.586745895299458</v>
      </c>
      <c r="AR365" s="25">
        <f t="shared" si="269"/>
        <v>18.562359853877492</v>
      </c>
      <c r="AS365" s="25">
        <f t="shared" si="270"/>
        <v>-26.547178687726607</v>
      </c>
      <c r="AT365" s="56">
        <f t="shared" si="276"/>
        <v>-21.629238159466176</v>
      </c>
      <c r="AU365" s="57">
        <f t="shared" si="298"/>
        <v>-210.7168502992059</v>
      </c>
      <c r="AV365" s="26">
        <f t="shared" si="299"/>
        <v>7.2074937557700424E-7</v>
      </c>
      <c r="AW365" s="26">
        <f t="shared" si="300"/>
        <v>2.3341169283821048E-2</v>
      </c>
      <c r="AX365" s="27">
        <f t="shared" si="301"/>
        <v>-7.2074937559600775E-7</v>
      </c>
      <c r="AY365" s="26">
        <f t="shared" si="302"/>
        <v>-2.3341169283821048E-2</v>
      </c>
      <c r="AZ365" s="28">
        <f t="shared" si="303"/>
        <v>-1.9003501809005448E-17</v>
      </c>
      <c r="BA365" s="29">
        <f t="shared" si="304"/>
        <v>0</v>
      </c>
      <c r="BB365" s="5">
        <f t="shared" si="277"/>
        <v>-27.976300217514453</v>
      </c>
      <c r="BC365" s="5">
        <f t="shared" si="278"/>
        <v>-277.72102454529494</v>
      </c>
      <c r="BD365" s="5">
        <f t="shared" si="305"/>
        <v>-97.721024545294938</v>
      </c>
      <c r="BE365" s="31"/>
      <c r="BF365" s="40">
        <f t="shared" si="306"/>
        <v>-28</v>
      </c>
      <c r="BG365" s="40">
        <f t="shared" si="307"/>
        <v>-278</v>
      </c>
      <c r="BH365" s="40">
        <f t="shared" si="308"/>
        <v>-98</v>
      </c>
      <c r="BL365" s="26">
        <f t="shared" si="271"/>
        <v>-4.5289506403912952E-2</v>
      </c>
      <c r="BM365" s="26">
        <f t="shared" si="272"/>
        <v>-5.8459055253046772</v>
      </c>
      <c r="BO365" s="238" t="str">
        <f t="shared" si="279"/>
        <v>407380.277804141i</v>
      </c>
      <c r="BP365" s="238" t="str">
        <f t="shared" si="280"/>
        <v>0.233513122723651-0.424026937847459i</v>
      </c>
      <c r="BQ365" s="238">
        <f t="shared" si="281"/>
        <v>-6.3017725516443619</v>
      </c>
      <c r="BR365" s="238">
        <f t="shared" si="282"/>
        <v>-61.158268720784363</v>
      </c>
    </row>
    <row r="366" spans="22:70" x14ac:dyDescent="0.35">
      <c r="V366" s="24">
        <v>4.6200000000000303</v>
      </c>
      <c r="W366" s="30">
        <f t="shared" si="283"/>
        <v>416869.38347036514</v>
      </c>
      <c r="X366" s="25">
        <f t="shared" si="273"/>
        <v>26.994438391274116</v>
      </c>
      <c r="Y366" s="26">
        <f t="shared" si="284"/>
        <v>-40.016658810297663</v>
      </c>
      <c r="Z366" s="26">
        <f t="shared" si="285"/>
        <v>-89.428130541981062</v>
      </c>
      <c r="AA366" s="26">
        <f t="shared" si="286"/>
        <v>5.503588840432899</v>
      </c>
      <c r="AB366" s="26">
        <f t="shared" si="287"/>
        <v>-57.949593426454754</v>
      </c>
      <c r="AC366" s="26">
        <f t="shared" si="288"/>
        <v>9.6428813919089834E-3</v>
      </c>
      <c r="AD366" s="26">
        <f t="shared" si="289"/>
        <v>2.699314756680347</v>
      </c>
      <c r="AE366" s="26">
        <f t="shared" si="290"/>
        <v>-7.5089886971987392</v>
      </c>
      <c r="AF366" s="26">
        <f t="shared" si="291"/>
        <v>-144.67840921175548</v>
      </c>
      <c r="AG366" s="26">
        <f t="shared" si="266"/>
        <v>64.334182199278899</v>
      </c>
      <c r="AH366" s="26">
        <f t="shared" si="292"/>
        <v>-122.38631868901595</v>
      </c>
      <c r="AI366" s="26">
        <f t="shared" si="293"/>
        <v>-89.999956468192721</v>
      </c>
      <c r="AJ366" s="26">
        <f t="shared" si="294"/>
        <v>48.363660669742728</v>
      </c>
      <c r="AK366" s="26">
        <f t="shared" si="295"/>
        <v>89.781253731172029</v>
      </c>
      <c r="AL366" s="27">
        <f t="shared" si="296"/>
        <v>-4.3379233519710247</v>
      </c>
      <c r="AM366" s="26">
        <f t="shared" si="297"/>
        <v>-52.635651609282469</v>
      </c>
      <c r="AN366" s="26">
        <f t="shared" si="267"/>
        <v>-0.28850267628961163</v>
      </c>
      <c r="AO366" s="26">
        <f t="shared" si="268"/>
        <v>-14.685833298307507</v>
      </c>
      <c r="AP366" s="26">
        <f t="shared" si="274"/>
        <v>-14.31490184825496</v>
      </c>
      <c r="AQ366" s="26">
        <f t="shared" si="275"/>
        <v>-67.540187644610668</v>
      </c>
      <c r="AR366" s="25">
        <f t="shared" si="269"/>
        <v>18.562359853877492</v>
      </c>
      <c r="AS366" s="25">
        <f t="shared" si="270"/>
        <v>-26.547178687726607</v>
      </c>
      <c r="AT366" s="56">
        <f t="shared" si="276"/>
        <v>-21.8238905454537</v>
      </c>
      <c r="AU366" s="57">
        <f t="shared" si="298"/>
        <v>-212.21859685636616</v>
      </c>
      <c r="AV366" s="26">
        <f t="shared" si="299"/>
        <v>7.5471724453405293E-7</v>
      </c>
      <c r="AW366" s="26">
        <f t="shared" si="300"/>
        <v>2.3884854897501983E-2</v>
      </c>
      <c r="AX366" s="27">
        <f t="shared" si="301"/>
        <v>-7.5471724453719214E-7</v>
      </c>
      <c r="AY366" s="26">
        <f t="shared" si="302"/>
        <v>-2.3884854897501983E-2</v>
      </c>
      <c r="AZ366" s="28">
        <f t="shared" si="303"/>
        <v>-3.1392099816428438E-18</v>
      </c>
      <c r="BA366" s="29">
        <f t="shared" si="304"/>
        <v>0</v>
      </c>
      <c r="BB366" s="5">
        <f t="shared" si="277"/>
        <v>-28.327030063891897</v>
      </c>
      <c r="BC366" s="5">
        <f t="shared" si="278"/>
        <v>-279.91590918809243</v>
      </c>
      <c r="BD366" s="5">
        <f t="shared" si="305"/>
        <v>-99.915909188092428</v>
      </c>
      <c r="BE366" s="41"/>
      <c r="BF366" s="40">
        <f t="shared" si="306"/>
        <v>-28</v>
      </c>
      <c r="BG366" s="40">
        <f t="shared" si="307"/>
        <v>-280</v>
      </c>
      <c r="BH366" s="40">
        <f t="shared" si="308"/>
        <v>-100</v>
      </c>
      <c r="BL366" s="26">
        <f t="shared" si="271"/>
        <v>-4.7412325544623893E-2</v>
      </c>
      <c r="BM366" s="26">
        <f t="shared" si="272"/>
        <v>-5.9810981769326066</v>
      </c>
      <c r="BO366" s="238" t="str">
        <f t="shared" si="279"/>
        <v>416869.383470365i</v>
      </c>
      <c r="BP366" s="238" t="str">
        <f t="shared" si="280"/>
        <v>0.225343203984201-0.418791620571246i</v>
      </c>
      <c r="BQ366" s="238">
        <f t="shared" si="281"/>
        <v>-6.4557271928935709</v>
      </c>
      <c r="BR366" s="238">
        <f t="shared" si="282"/>
        <v>-61.716214154793633</v>
      </c>
    </row>
    <row r="367" spans="22:70" x14ac:dyDescent="0.35">
      <c r="V367" s="24">
        <v>4.6300000000000301</v>
      </c>
      <c r="W367" s="32">
        <f t="shared" si="283"/>
        <v>426579.51880162227</v>
      </c>
      <c r="X367" s="25">
        <f t="shared" si="273"/>
        <v>26.994438391274116</v>
      </c>
      <c r="Y367" s="26">
        <f t="shared" si="284"/>
        <v>-40.216639338615849</v>
      </c>
      <c r="Z367" s="26">
        <f t="shared" si="285"/>
        <v>-89.441147044876303</v>
      </c>
      <c r="AA367" s="26">
        <f t="shared" si="286"/>
        <v>5.6481931053114254</v>
      </c>
      <c r="AB367" s="26">
        <f t="shared" si="287"/>
        <v>-58.539967731772052</v>
      </c>
      <c r="AC367" s="26">
        <f t="shared" si="288"/>
        <v>1.0096808515121607E-2</v>
      </c>
      <c r="AD367" s="26">
        <f t="shared" si="289"/>
        <v>2.7620936117575106</v>
      </c>
      <c r="AE367" s="26">
        <f t="shared" si="290"/>
        <v>-7.5639110335151862</v>
      </c>
      <c r="AF367" s="26">
        <f t="shared" si="291"/>
        <v>-145.21902116489085</v>
      </c>
      <c r="AG367" s="26">
        <f t="shared" si="266"/>
        <v>64.334182199278899</v>
      </c>
      <c r="AH367" s="26">
        <f t="shared" si="292"/>
        <v>-122.58631868901583</v>
      </c>
      <c r="AI367" s="26">
        <f t="shared" si="293"/>
        <v>-89.999957459097615</v>
      </c>
      <c r="AJ367" s="26">
        <f t="shared" si="294"/>
        <v>48.563657820677122</v>
      </c>
      <c r="AK367" s="26">
        <f t="shared" si="295"/>
        <v>89.786232957410732</v>
      </c>
      <c r="AL367" s="27">
        <f t="shared" si="296"/>
        <v>-4.4653293598728281</v>
      </c>
      <c r="AM367" s="26">
        <f t="shared" si="297"/>
        <v>-53.270023637965537</v>
      </c>
      <c r="AN367" s="26">
        <f t="shared" si="267"/>
        <v>-0.30163772558352242</v>
      </c>
      <c r="AO367" s="26">
        <f t="shared" si="268"/>
        <v>-15.012630636449831</v>
      </c>
      <c r="AP367" s="26">
        <f t="shared" si="274"/>
        <v>-14.455445754516155</v>
      </c>
      <c r="AQ367" s="26">
        <f t="shared" si="275"/>
        <v>-68.496378776102247</v>
      </c>
      <c r="AR367" s="25">
        <f t="shared" si="269"/>
        <v>18.562359853877492</v>
      </c>
      <c r="AS367" s="25">
        <f t="shared" si="270"/>
        <v>-26.547178687726607</v>
      </c>
      <c r="AT367" s="56">
        <f t="shared" si="276"/>
        <v>-22.019356788031342</v>
      </c>
      <c r="AU367" s="57">
        <f t="shared" si="298"/>
        <v>-213.71539994099311</v>
      </c>
      <c r="AV367" s="26">
        <f t="shared" si="299"/>
        <v>7.9028597009612311E-7</v>
      </c>
      <c r="AW367" s="26">
        <f t="shared" si="300"/>
        <v>2.4441204571531878E-2</v>
      </c>
      <c r="AX367" s="27">
        <f t="shared" si="301"/>
        <v>-7.902859696757594E-7</v>
      </c>
      <c r="AY367" s="26">
        <f t="shared" si="302"/>
        <v>-2.4441204571531878E-2</v>
      </c>
      <c r="AZ367" s="28">
        <f t="shared" si="303"/>
        <v>4.2036371111835126E-16</v>
      </c>
      <c r="BA367" s="29">
        <f t="shared" si="304"/>
        <v>0</v>
      </c>
      <c r="BB367" s="5">
        <f t="shared" si="277"/>
        <v>-28.680284673509384</v>
      </c>
      <c r="BC367" s="5">
        <f t="shared" si="278"/>
        <v>-282.10203097420202</v>
      </c>
      <c r="BD367" s="5">
        <f t="shared" si="305"/>
        <v>-102.10203097420202</v>
      </c>
      <c r="BE367" s="31"/>
      <c r="BF367" s="40">
        <f t="shared" si="306"/>
        <v>-29</v>
      </c>
      <c r="BG367" s="40">
        <f t="shared" si="307"/>
        <v>-282</v>
      </c>
      <c r="BH367" s="40">
        <f t="shared" si="308"/>
        <v>-102</v>
      </c>
      <c r="BL367" s="26">
        <f t="shared" si="271"/>
        <v>-4.9634078496414352E-2</v>
      </c>
      <c r="BM367" s="26">
        <f t="shared" si="272"/>
        <v>-6.119370696402239</v>
      </c>
      <c r="BO367" s="238" t="str">
        <f t="shared" si="279"/>
        <v>426579.518801622i</v>
      </c>
      <c r="BP367" s="238" t="str">
        <f t="shared" si="280"/>
        <v>0.217376736911426-0.413467446599583i</v>
      </c>
      <c r="BQ367" s="238">
        <f t="shared" si="281"/>
        <v>-6.6112938069816272</v>
      </c>
      <c r="BR367" s="238">
        <f t="shared" si="282"/>
        <v>-62.2672603368067</v>
      </c>
    </row>
    <row r="368" spans="22:70" x14ac:dyDescent="0.35">
      <c r="V368" s="24">
        <v>4.6400000000000299</v>
      </c>
      <c r="W368" s="32">
        <f t="shared" si="283"/>
        <v>436515.83224019624</v>
      </c>
      <c r="X368" s="25">
        <f t="shared" si="273"/>
        <v>26.994438391274116</v>
      </c>
      <c r="Y368" s="26">
        <f t="shared" si="284"/>
        <v>-40.41662074322258</v>
      </c>
      <c r="Z368" s="26">
        <f t="shared" si="285"/>
        <v>-89.453867311735436</v>
      </c>
      <c r="AA368" s="26">
        <f t="shared" si="286"/>
        <v>5.794622712957783</v>
      </c>
      <c r="AB368" s="26">
        <f t="shared" si="287"/>
        <v>-59.124186620792749</v>
      </c>
      <c r="AC368" s="26">
        <f t="shared" si="288"/>
        <v>1.0572077718634281E-2</v>
      </c>
      <c r="AD368" s="26">
        <f t="shared" si="289"/>
        <v>2.8263279028212684</v>
      </c>
      <c r="AE368" s="26">
        <f t="shared" si="290"/>
        <v>-7.6169875612720475</v>
      </c>
      <c r="AF368" s="26">
        <f t="shared" si="291"/>
        <v>-145.7517260297069</v>
      </c>
      <c r="AG368" s="26">
        <f t="shared" si="266"/>
        <v>64.334182199278899</v>
      </c>
      <c r="AH368" s="26">
        <f t="shared" si="292"/>
        <v>-122.78631868901572</v>
      </c>
      <c r="AI368" s="26">
        <f t="shared" si="293"/>
        <v>-89.999958427446771</v>
      </c>
      <c r="AJ368" s="26">
        <f t="shared" si="294"/>
        <v>48.763655099838871</v>
      </c>
      <c r="AK368" s="26">
        <f t="shared" si="295"/>
        <v>89.791098845742795</v>
      </c>
      <c r="AL368" s="27">
        <f t="shared" si="296"/>
        <v>-4.5948511965009464</v>
      </c>
      <c r="AM368" s="26">
        <f t="shared" si="297"/>
        <v>-53.900251381655735</v>
      </c>
      <c r="AN368" s="26">
        <f t="shared" si="267"/>
        <v>-0.31534936417616333</v>
      </c>
      <c r="AO368" s="26">
        <f t="shared" si="268"/>
        <v>-15.346008125950624</v>
      </c>
      <c r="AP368" s="26">
        <f t="shared" si="274"/>
        <v>-14.598681950575056</v>
      </c>
      <c r="AQ368" s="26">
        <f t="shared" si="275"/>
        <v>-69.45511908931033</v>
      </c>
      <c r="AR368" s="25">
        <f t="shared" si="269"/>
        <v>18.562359853877492</v>
      </c>
      <c r="AS368" s="25">
        <f t="shared" si="270"/>
        <v>-26.547178687726607</v>
      </c>
      <c r="AT368" s="56">
        <f t="shared" si="276"/>
        <v>-22.215669511847103</v>
      </c>
      <c r="AU368" s="57">
        <f t="shared" si="298"/>
        <v>-215.20684511901723</v>
      </c>
      <c r="AV368" s="26">
        <f t="shared" si="299"/>
        <v>8.2753099736003381E-7</v>
      </c>
      <c r="AW368" s="26">
        <f t="shared" si="300"/>
        <v>2.5010513289452311E-2</v>
      </c>
      <c r="AX368" s="27">
        <f t="shared" si="301"/>
        <v>-8.2753099712656453E-7</v>
      </c>
      <c r="AY368" s="26">
        <f t="shared" si="302"/>
        <v>-2.5010513289452311E-2</v>
      </c>
      <c r="AZ368" s="28">
        <f t="shared" si="303"/>
        <v>2.334692794384789E-16</v>
      </c>
      <c r="BA368" s="29">
        <f t="shared" si="304"/>
        <v>0</v>
      </c>
      <c r="BB368" s="5">
        <f t="shared" si="277"/>
        <v>-29.036060512072744</v>
      </c>
      <c r="BC368" s="5">
        <f t="shared" si="278"/>
        <v>-284.27893249800593</v>
      </c>
      <c r="BD368" s="5">
        <f t="shared" si="305"/>
        <v>-104.27893249800593</v>
      </c>
      <c r="BE368" s="31"/>
      <c r="BF368" s="40">
        <f t="shared" si="306"/>
        <v>-29</v>
      </c>
      <c r="BG368" s="40">
        <f t="shared" si="307"/>
        <v>-284</v>
      </c>
      <c r="BH368" s="40">
        <f t="shared" si="308"/>
        <v>-104</v>
      </c>
      <c r="BL368" s="26">
        <f t="shared" si="271"/>
        <v>-5.1959321870869886E-2</v>
      </c>
      <c r="BM368" s="26">
        <f t="shared" si="272"/>
        <v>-6.2607899516510459</v>
      </c>
      <c r="BO368" s="238" t="str">
        <f t="shared" si="279"/>
        <v>436515.832240196i</v>
      </c>
      <c r="BP368" s="238" t="str">
        <f t="shared" si="280"/>
        <v>0.209614346566692-0.408063297701193i</v>
      </c>
      <c r="BQ368" s="238">
        <f t="shared" si="281"/>
        <v>-6.7684316783547711</v>
      </c>
      <c r="BR368" s="238">
        <f t="shared" si="282"/>
        <v>-62.811297427337649</v>
      </c>
    </row>
    <row r="369" spans="22:70" x14ac:dyDescent="0.35">
      <c r="V369" s="24">
        <v>4.6500000000000297</v>
      </c>
      <c r="W369" s="30">
        <f t="shared" si="283"/>
        <v>446683.59215099411</v>
      </c>
      <c r="X369" s="25">
        <f t="shared" si="273"/>
        <v>26.994438391274116</v>
      </c>
      <c r="Y369" s="26">
        <f t="shared" si="284"/>
        <v>-40.616602984685564</v>
      </c>
      <c r="Z369" s="26">
        <f t="shared" si="285"/>
        <v>-89.466298081993713</v>
      </c>
      <c r="AA369" s="26">
        <f t="shared" si="286"/>
        <v>5.9428390568119678</v>
      </c>
      <c r="AB369" s="26">
        <f t="shared" si="287"/>
        <v>-59.702073900100082</v>
      </c>
      <c r="AC369" s="26">
        <f t="shared" si="288"/>
        <v>1.1069689930388468E-2</v>
      </c>
      <c r="AD369" s="26">
        <f t="shared" si="289"/>
        <v>2.8920510415053688</v>
      </c>
      <c r="AE369" s="26">
        <f t="shared" si="290"/>
        <v>-7.6682558466690915</v>
      </c>
      <c r="AF369" s="26">
        <f t="shared" si="291"/>
        <v>-146.27632094058842</v>
      </c>
      <c r="AG369" s="26">
        <f t="shared" si="266"/>
        <v>64.334182199278899</v>
      </c>
      <c r="AH369" s="26">
        <f t="shared" si="292"/>
        <v>-122.98631868901563</v>
      </c>
      <c r="AI369" s="26">
        <f t="shared" si="293"/>
        <v>-89.999959373753626</v>
      </c>
      <c r="AJ369" s="26">
        <f t="shared" si="294"/>
        <v>48.96365250145692</v>
      </c>
      <c r="AK369" s="26">
        <f t="shared" si="295"/>
        <v>89.795853975845674</v>
      </c>
      <c r="AL369" s="27">
        <f t="shared" si="296"/>
        <v>-4.7264602980300783</v>
      </c>
      <c r="AM369" s="26">
        <f t="shared" si="297"/>
        <v>-54.526059003655028</v>
      </c>
      <c r="AN369" s="26">
        <f t="shared" si="267"/>
        <v>-0.32966096385325738</v>
      </c>
      <c r="AO369" s="26">
        <f t="shared" si="268"/>
        <v>-15.686052198503392</v>
      </c>
      <c r="AP369" s="26">
        <f t="shared" si="274"/>
        <v>-14.744605250163149</v>
      </c>
      <c r="AQ369" s="26">
        <f t="shared" si="275"/>
        <v>-70.416216600066377</v>
      </c>
      <c r="AR369" s="25">
        <f t="shared" si="269"/>
        <v>18.562359853877492</v>
      </c>
      <c r="AS369" s="25">
        <f t="shared" si="270"/>
        <v>-26.547178687726607</v>
      </c>
      <c r="AT369" s="56">
        <f t="shared" si="276"/>
        <v>-22.412861096832241</v>
      </c>
      <c r="AU369" s="57">
        <f t="shared" si="298"/>
        <v>-216.6925375406548</v>
      </c>
      <c r="AV369" s="26">
        <f t="shared" si="299"/>
        <v>8.6653132785970997E-7</v>
      </c>
      <c r="AW369" s="26">
        <f t="shared" si="300"/>
        <v>2.5593082905831243E-2</v>
      </c>
      <c r="AX369" s="27">
        <f t="shared" si="301"/>
        <v>-8.665313275180947E-7</v>
      </c>
      <c r="AY369" s="26">
        <f t="shared" si="302"/>
        <v>-2.5593082905831243E-2</v>
      </c>
      <c r="AZ369" s="28">
        <f t="shared" si="303"/>
        <v>3.4161526977035577E-16</v>
      </c>
      <c r="BA369" s="29">
        <f t="shared" si="304"/>
        <v>0</v>
      </c>
      <c r="BB369" s="5">
        <f t="shared" si="277"/>
        <v>-29.394353926101822</v>
      </c>
      <c r="BC369" s="5">
        <f t="shared" si="278"/>
        <v>-286.44618878416168</v>
      </c>
      <c r="BD369" s="5">
        <f t="shared" si="305"/>
        <v>-106.44618878416168</v>
      </c>
      <c r="BE369" s="41"/>
      <c r="BF369" s="40">
        <f t="shared" si="306"/>
        <v>-29</v>
      </c>
      <c r="BG369" s="40">
        <f t="shared" si="307"/>
        <v>-286</v>
      </c>
      <c r="BH369" s="40">
        <f t="shared" si="308"/>
        <v>-106</v>
      </c>
      <c r="BL369" s="26">
        <f t="shared" si="271"/>
        <v>-5.4392816982364825E-2</v>
      </c>
      <c r="BM369" s="26">
        <f t="shared" si="272"/>
        <v>-6.4054240288923063</v>
      </c>
      <c r="BO369" s="238" t="str">
        <f t="shared" si="279"/>
        <v>446683.592150994i</v>
      </c>
      <c r="BP369" s="238" t="str">
        <f t="shared" si="280"/>
        <v>0.202056204924345-0.402587884931888i</v>
      </c>
      <c r="BQ369" s="238">
        <f t="shared" si="281"/>
        <v>-6.9271000122872151</v>
      </c>
      <c r="BR369" s="238">
        <f t="shared" si="282"/>
        <v>-63.348227214614582</v>
      </c>
    </row>
    <row r="370" spans="22:70" x14ac:dyDescent="0.35">
      <c r="V370" s="24">
        <v>4.6600000000000303</v>
      </c>
      <c r="W370" s="32">
        <f t="shared" si="283"/>
        <v>457088.18961490749</v>
      </c>
      <c r="X370" s="25">
        <f t="shared" si="273"/>
        <v>26.994438391274116</v>
      </c>
      <c r="Y370" s="26">
        <f t="shared" si="284"/>
        <v>-40.816586025346595</v>
      </c>
      <c r="Z370" s="26">
        <f t="shared" si="285"/>
        <v>-89.47844594192641</v>
      </c>
      <c r="AA370" s="26">
        <f t="shared" si="286"/>
        <v>6.092802908499424</v>
      </c>
      <c r="AB370" s="26">
        <f t="shared" si="287"/>
        <v>-60.273465643210905</v>
      </c>
      <c r="AC370" s="26">
        <f t="shared" si="288"/>
        <v>1.1590692780315708E-2</v>
      </c>
      <c r="AD370" s="26">
        <f t="shared" si="289"/>
        <v>2.959297182864645</v>
      </c>
      <c r="AE370" s="26">
        <f t="shared" si="290"/>
        <v>-7.7177540327927394</v>
      </c>
      <c r="AF370" s="26">
        <f t="shared" si="291"/>
        <v>-146.79261440227268</v>
      </c>
      <c r="AG370" s="26">
        <f t="shared" si="266"/>
        <v>64.334182199278899</v>
      </c>
      <c r="AH370" s="26">
        <f t="shared" si="292"/>
        <v>-123.18631868901554</v>
      </c>
      <c r="AI370" s="26">
        <f t="shared" si="293"/>
        <v>-89.999960298519895</v>
      </c>
      <c r="AJ370" s="26">
        <f t="shared" si="294"/>
        <v>49.163650020019972</v>
      </c>
      <c r="AK370" s="26">
        <f t="shared" si="295"/>
        <v>89.800500868690122</v>
      </c>
      <c r="AL370" s="27">
        <f t="shared" si="296"/>
        <v>-4.860126508339115</v>
      </c>
      <c r="AM370" s="26">
        <f t="shared" si="297"/>
        <v>-55.147181063393688</v>
      </c>
      <c r="AN370" s="26">
        <f t="shared" si="267"/>
        <v>-0.34459667124959448</v>
      </c>
      <c r="AO370" s="26">
        <f t="shared" si="268"/>
        <v>-16.032847293099536</v>
      </c>
      <c r="AP370" s="26">
        <f t="shared" si="274"/>
        <v>-14.893209649305373</v>
      </c>
      <c r="AQ370" s="26">
        <f t="shared" si="275"/>
        <v>-71.379487786322997</v>
      </c>
      <c r="AR370" s="25">
        <f t="shared" si="269"/>
        <v>18.562359853877492</v>
      </c>
      <c r="AS370" s="25">
        <f t="shared" si="270"/>
        <v>-26.547178687726607</v>
      </c>
      <c r="AT370" s="56">
        <f t="shared" si="276"/>
        <v>-22.610963682098113</v>
      </c>
      <c r="AU370" s="57">
        <f t="shared" si="298"/>
        <v>-218.17210218859566</v>
      </c>
      <c r="AV370" s="26">
        <f t="shared" si="299"/>
        <v>9.0736968543025698E-7</v>
      </c>
      <c r="AW370" s="26">
        <f t="shared" si="300"/>
        <v>2.6189222306308445E-2</v>
      </c>
      <c r="AX370" s="27">
        <f t="shared" si="301"/>
        <v>-9.0736968571435394E-7</v>
      </c>
      <c r="AY370" s="26">
        <f t="shared" si="302"/>
        <v>-2.6189222306308445E-2</v>
      </c>
      <c r="AZ370" s="28">
        <f t="shared" si="303"/>
        <v>-2.8409696809146047E-16</v>
      </c>
      <c r="BA370" s="29">
        <f t="shared" si="304"/>
        <v>0</v>
      </c>
      <c r="BB370" s="5">
        <f t="shared" si="277"/>
        <v>-29.755161243815358</v>
      </c>
      <c r="BC370" s="5">
        <f t="shared" si="278"/>
        <v>-288.60340730146493</v>
      </c>
      <c r="BD370" s="5">
        <f t="shared" si="305"/>
        <v>-108.60340730146493</v>
      </c>
      <c r="BE370" s="31"/>
      <c r="BF370" s="40">
        <f t="shared" si="306"/>
        <v>-30</v>
      </c>
      <c r="BG370" s="40">
        <f t="shared" si="307"/>
        <v>-289</v>
      </c>
      <c r="BH370" s="40">
        <f t="shared" si="308"/>
        <v>-109</v>
      </c>
      <c r="BL370" s="26">
        <f t="shared" si="271"/>
        <v>-5.6939538553012412E-2</v>
      </c>
      <c r="BM370" s="26">
        <f t="shared" si="272"/>
        <v>-6.5533422378173398</v>
      </c>
      <c r="BO370" s="238" t="str">
        <f t="shared" si="279"/>
        <v>457088.189614907i</v>
      </c>
      <c r="BP370" s="238" t="str">
        <f t="shared" si="280"/>
        <v>0.194702053484736-0.397049725810438i</v>
      </c>
      <c r="BQ370" s="238">
        <f t="shared" si="281"/>
        <v>-7.0872580231642326</v>
      </c>
      <c r="BR370" s="238">
        <f t="shared" si="282"/>
        <v>-63.877962875051928</v>
      </c>
    </row>
    <row r="371" spans="22:70" x14ac:dyDescent="0.35">
      <c r="V371" s="24">
        <v>4.6700000000000301</v>
      </c>
      <c r="W371" s="32">
        <f t="shared" si="283"/>
        <v>467735.14128723129</v>
      </c>
      <c r="X371" s="25">
        <f t="shared" si="273"/>
        <v>26.994438391274116</v>
      </c>
      <c r="Y371" s="26">
        <f t="shared" si="284"/>
        <v>-41.016569829241774</v>
      </c>
      <c r="Z371" s="26">
        <f t="shared" si="285"/>
        <v>-89.490317328118508</v>
      </c>
      <c r="AA371" s="26">
        <f t="shared" si="286"/>
        <v>6.2444745261284123</v>
      </c>
      <c r="AB371" s="26">
        <f t="shared" si="287"/>
        <v>-60.838210156586698</v>
      </c>
      <c r="AC371" s="26">
        <f t="shared" si="288"/>
        <v>1.213618275621794E-2</v>
      </c>
      <c r="AD371" s="26">
        <f t="shared" si="289"/>
        <v>3.0281012402238798</v>
      </c>
      <c r="AE371" s="26">
        <f t="shared" si="290"/>
        <v>-7.7655207290830282</v>
      </c>
      <c r="AF371" s="26">
        <f t="shared" si="291"/>
        <v>-147.30042624448132</v>
      </c>
      <c r="AG371" s="26">
        <f t="shared" si="266"/>
        <v>64.334182199278899</v>
      </c>
      <c r="AH371" s="26">
        <f t="shared" si="292"/>
        <v>-123.38631868901544</v>
      </c>
      <c r="AI371" s="26">
        <f t="shared" si="293"/>
        <v>-89.999961202235909</v>
      </c>
      <c r="AJ371" s="26">
        <f t="shared" si="294"/>
        <v>49.36364765026476</v>
      </c>
      <c r="AK371" s="26">
        <f t="shared" si="295"/>
        <v>89.805041987875555</v>
      </c>
      <c r="AL371" s="27">
        <f t="shared" si="296"/>
        <v>-4.9958181876350416</v>
      </c>
      <c r="AM371" s="26">
        <f t="shared" si="297"/>
        <v>-55.763362945849003</v>
      </c>
      <c r="AN371" s="26">
        <f t="shared" si="267"/>
        <v>-0.36018141820220995</v>
      </c>
      <c r="AO371" s="26">
        <f t="shared" si="268"/>
        <v>-16.386475605584693</v>
      </c>
      <c r="AP371" s="26">
        <f t="shared" si="274"/>
        <v>-15.044488445309032</v>
      </c>
      <c r="AQ371" s="26">
        <f t="shared" si="275"/>
        <v>-72.344757765794043</v>
      </c>
      <c r="AR371" s="25">
        <f t="shared" si="269"/>
        <v>18.562359853877492</v>
      </c>
      <c r="AS371" s="25">
        <f t="shared" si="270"/>
        <v>-26.547178687726607</v>
      </c>
      <c r="AT371" s="56">
        <f t="shared" si="276"/>
        <v>-22.810009174392061</v>
      </c>
      <c r="AU371" s="57">
        <f t="shared" si="298"/>
        <v>-219.64518401027536</v>
      </c>
      <c r="AV371" s="26">
        <f t="shared" si="299"/>
        <v>9.5013269750124873E-7</v>
      </c>
      <c r="AW371" s="26">
        <f t="shared" si="300"/>
        <v>2.6799247571368215E-2</v>
      </c>
      <c r="AX371" s="27">
        <f t="shared" si="301"/>
        <v>-9.5013269728706374E-7</v>
      </c>
      <c r="AY371" s="26">
        <f t="shared" si="302"/>
        <v>-2.6799247571368215E-2</v>
      </c>
      <c r="AZ371" s="28">
        <f t="shared" si="303"/>
        <v>2.1418498620745866E-16</v>
      </c>
      <c r="BA371" s="29">
        <f t="shared" si="304"/>
        <v>0</v>
      </c>
      <c r="BB371" s="5">
        <f t="shared" si="277"/>
        <v>-30.118478876286662</v>
      </c>
      <c r="BC371" s="5">
        <f t="shared" si="278"/>
        <v>-290.75022783091345</v>
      </c>
      <c r="BD371" s="5">
        <f t="shared" si="305"/>
        <v>-110.75022783091345</v>
      </c>
      <c r="BE371" s="31"/>
      <c r="BF371" s="40">
        <f t="shared" si="306"/>
        <v>-30</v>
      </c>
      <c r="BG371" s="40">
        <f t="shared" si="307"/>
        <v>-291</v>
      </c>
      <c r="BH371" s="40">
        <f t="shared" si="308"/>
        <v>-111</v>
      </c>
      <c r="BL371" s="26">
        <f t="shared" si="271"/>
        <v>-5.9604683740773087E-2</v>
      </c>
      <c r="BM371" s="26">
        <f t="shared" si="272"/>
        <v>-6.7046151153903715</v>
      </c>
      <c r="BO371" s="238" t="str">
        <f t="shared" si="279"/>
        <v>467735.141287231i</v>
      </c>
      <c r="BP371" s="238" t="str">
        <f t="shared" si="280"/>
        <v>0.187551226781221-0.391457123903467i</v>
      </c>
      <c r="BQ371" s="238">
        <f t="shared" si="281"/>
        <v>-7.248865018153829</v>
      </c>
      <c r="BR371" s="238">
        <f t="shared" si="282"/>
        <v>-64.40042870524772</v>
      </c>
    </row>
    <row r="372" spans="22:70" x14ac:dyDescent="0.35">
      <c r="V372" s="24">
        <v>4.6800000000000299</v>
      </c>
      <c r="W372" s="30">
        <f t="shared" si="283"/>
        <v>478630.09232267219</v>
      </c>
      <c r="X372" s="25">
        <f t="shared" si="273"/>
        <v>26.994438391274116</v>
      </c>
      <c r="Y372" s="26">
        <f t="shared" si="284"/>
        <v>-41.216554362025377</v>
      </c>
      <c r="Z372" s="26">
        <f t="shared" si="285"/>
        <v>-89.50191853085667</v>
      </c>
      <c r="AA372" s="26">
        <f t="shared" si="286"/>
        <v>6.3978137596761009</v>
      </c>
      <c r="AB372" s="26">
        <f t="shared" si="287"/>
        <v>-61.396167900798297</v>
      </c>
      <c r="AC372" s="26">
        <f t="shared" si="288"/>
        <v>1.2707307456963298E-2</v>
      </c>
      <c r="AD372" s="26">
        <f t="shared" si="289"/>
        <v>3.098498900199012</v>
      </c>
      <c r="AE372" s="26">
        <f t="shared" si="290"/>
        <v>-7.8115949036181966</v>
      </c>
      <c r="AF372" s="26">
        <f t="shared" si="291"/>
        <v>-147.79958753145596</v>
      </c>
      <c r="AG372" s="26">
        <f t="shared" si="266"/>
        <v>64.334182199278899</v>
      </c>
      <c r="AH372" s="26">
        <f t="shared" si="292"/>
        <v>-123.58631868901534</v>
      </c>
      <c r="AI372" s="26">
        <f t="shared" si="293"/>
        <v>-89.999962085380844</v>
      </c>
      <c r="AJ372" s="26">
        <f t="shared" si="294"/>
        <v>49.56364538716489</v>
      </c>
      <c r="AK372" s="26">
        <f t="shared" si="295"/>
        <v>89.809479740935146</v>
      </c>
      <c r="AL372" s="27">
        <f t="shared" si="296"/>
        <v>-5.1335023237255806</v>
      </c>
      <c r="AM372" s="26">
        <f t="shared" si="297"/>
        <v>-56.374361234204272</v>
      </c>
      <c r="AN372" s="26">
        <f t="shared" si="267"/>
        <v>-0.3764409307493482</v>
      </c>
      <c r="AO372" s="26">
        <f t="shared" si="268"/>
        <v>-16.747016825995861</v>
      </c>
      <c r="AP372" s="26">
        <f t="shared" si="274"/>
        <v>-15.198434357046482</v>
      </c>
      <c r="AQ372" s="26">
        <f t="shared" si="275"/>
        <v>-73.311860404645827</v>
      </c>
      <c r="AR372" s="25">
        <f t="shared" si="269"/>
        <v>18.562359853877492</v>
      </c>
      <c r="AS372" s="25">
        <f t="shared" si="270"/>
        <v>-26.547178687726607</v>
      </c>
      <c r="AT372" s="56">
        <f t="shared" si="276"/>
        <v>-23.01002926066468</v>
      </c>
      <c r="AU372" s="57">
        <f t="shared" si="298"/>
        <v>-221.1114479361018</v>
      </c>
      <c r="AV372" s="26">
        <f t="shared" si="299"/>
        <v>9.9491106674671916E-7</v>
      </c>
      <c r="AW372" s="26">
        <f t="shared" si="300"/>
        <v>2.7423482143927251E-2</v>
      </c>
      <c r="AX372" s="27">
        <f t="shared" si="301"/>
        <v>-9.9491106691654397E-7</v>
      </c>
      <c r="AY372" s="26">
        <f t="shared" si="302"/>
        <v>-2.7423482143927251E-2</v>
      </c>
      <c r="AZ372" s="28">
        <f t="shared" si="303"/>
        <v>-1.6982481196856688E-16</v>
      </c>
      <c r="BA372" s="29">
        <f t="shared" si="304"/>
        <v>0</v>
      </c>
      <c r="BB372" s="5">
        <f t="shared" si="277"/>
        <v>-30.484303418275729</v>
      </c>
      <c r="BC372" s="5">
        <f t="shared" si="278"/>
        <v>-292.8863221928836</v>
      </c>
      <c r="BD372" s="5">
        <f t="shared" si="305"/>
        <v>-112.8863221928836</v>
      </c>
      <c r="BE372" s="41"/>
      <c r="BF372" s="40">
        <f t="shared" si="306"/>
        <v>-30</v>
      </c>
      <c r="BG372" s="40">
        <f t="shared" si="307"/>
        <v>-293</v>
      </c>
      <c r="BH372" s="40">
        <f t="shared" si="308"/>
        <v>-113</v>
      </c>
      <c r="BL372" s="26">
        <f t="shared" si="271"/>
        <v>-6.239368149814907E-2</v>
      </c>
      <c r="BM372" s="26">
        <f t="shared" si="272"/>
        <v>-6.8593144281092151</v>
      </c>
      <c r="BO372" s="238" t="str">
        <f t="shared" si="279"/>
        <v>478630.092322672i</v>
      </c>
      <c r="BP372" s="238" t="str">
        <f t="shared" si="280"/>
        <v>0.180602676544533-0.385818150797416i</v>
      </c>
      <c r="BQ372" s="238">
        <f t="shared" si="281"/>
        <v>-7.4118804761128976</v>
      </c>
      <c r="BR372" s="238">
        <f t="shared" si="282"/>
        <v>-64.915559828672585</v>
      </c>
    </row>
    <row r="373" spans="22:70" x14ac:dyDescent="0.35">
      <c r="V373" s="24">
        <v>4.6900000000000297</v>
      </c>
      <c r="W373" s="32">
        <f t="shared" si="283"/>
        <v>489778.81936847995</v>
      </c>
      <c r="X373" s="25">
        <f t="shared" si="273"/>
        <v>26.994438391274116</v>
      </c>
      <c r="Y373" s="26">
        <f t="shared" si="284"/>
        <v>-41.416539590896946</v>
      </c>
      <c r="Z373" s="26">
        <f t="shared" si="285"/>
        <v>-89.513255697444976</v>
      </c>
      <c r="AA373" s="26">
        <f t="shared" si="286"/>
        <v>6.5527801530319643</v>
      </c>
      <c r="AB373" s="26">
        <f t="shared" si="287"/>
        <v>-61.947211369658291</v>
      </c>
      <c r="AC373" s="26">
        <f t="shared" si="288"/>
        <v>1.3305267947116199E-2</v>
      </c>
      <c r="AD373" s="26">
        <f t="shared" si="289"/>
        <v>3.1705266378825043</v>
      </c>
      <c r="AE373" s="26">
        <f t="shared" si="290"/>
        <v>-7.8560157786437497</v>
      </c>
      <c r="AF373" s="26">
        <f t="shared" si="291"/>
        <v>-148.28994042922074</v>
      </c>
      <c r="AG373" s="26">
        <f t="shared" si="266"/>
        <v>64.334182199278899</v>
      </c>
      <c r="AH373" s="26">
        <f t="shared" si="292"/>
        <v>-123.78631868901525</v>
      </c>
      <c r="AI373" s="26">
        <f t="shared" si="293"/>
        <v>-89.999962948422947</v>
      </c>
      <c r="AJ373" s="26">
        <f t="shared" si="294"/>
        <v>49.763643225920177</v>
      </c>
      <c r="AK373" s="26">
        <f t="shared" si="295"/>
        <v>89.813816480611209</v>
      </c>
      <c r="AL373" s="27">
        <f t="shared" si="296"/>
        <v>-5.2731446451755692</v>
      </c>
      <c r="AM373" s="26">
        <f t="shared" si="297"/>
        <v>-56.979944025566674</v>
      </c>
      <c r="AN373" s="26">
        <f t="shared" si="267"/>
        <v>-0.39340173661527977</v>
      </c>
      <c r="AO373" s="26">
        <f t="shared" si="268"/>
        <v>-17.114547863663525</v>
      </c>
      <c r="AP373" s="26">
        <f t="shared" si="274"/>
        <v>-15.35503964560702</v>
      </c>
      <c r="AQ373" s="26">
        <f t="shared" si="275"/>
        <v>-74.280638357041937</v>
      </c>
      <c r="AR373" s="25">
        <f t="shared" si="269"/>
        <v>18.562359853877492</v>
      </c>
      <c r="AS373" s="25">
        <f t="shared" si="270"/>
        <v>-26.547178687726607</v>
      </c>
      <c r="AT373" s="56">
        <f t="shared" si="276"/>
        <v>-23.21105542425077</v>
      </c>
      <c r="AU373" s="57">
        <f t="shared" si="298"/>
        <v>-222.57057878626267</v>
      </c>
      <c r="AV373" s="26">
        <f t="shared" si="299"/>
        <v>1.0417997755222522E-6</v>
      </c>
      <c r="AW373" s="26">
        <f t="shared" si="300"/>
        <v>2.8062257000825479E-2</v>
      </c>
      <c r="AX373" s="27">
        <f t="shared" si="301"/>
        <v>-1.0417997751148463E-6</v>
      </c>
      <c r="AY373" s="26">
        <f t="shared" si="302"/>
        <v>-2.8062257000825479E-2</v>
      </c>
      <c r="AZ373" s="28">
        <f t="shared" si="303"/>
        <v>4.0740590697037338E-16</v>
      </c>
      <c r="BA373" s="29">
        <f t="shared" si="304"/>
        <v>0</v>
      </c>
      <c r="BB373" s="5">
        <f t="shared" si="277"/>
        <v>-30.852631748138293</v>
      </c>
      <c r="BC373" s="5">
        <f t="shared" si="278"/>
        <v>-295.01139383902688</v>
      </c>
      <c r="BD373" s="5">
        <f t="shared" si="305"/>
        <v>-115.01139383902688</v>
      </c>
      <c r="BE373" s="31"/>
      <c r="BF373" s="40">
        <f t="shared" si="306"/>
        <v>-31</v>
      </c>
      <c r="BG373" s="40">
        <f t="shared" si="307"/>
        <v>-295</v>
      </c>
      <c r="BH373" s="40">
        <f t="shared" si="308"/>
        <v>-115</v>
      </c>
      <c r="BL373" s="26">
        <f t="shared" si="271"/>
        <v>-6.5312202268485858E-2</v>
      </c>
      <c r="BM373" s="26">
        <f t="shared" si="272"/>
        <v>-7.0175131725965567</v>
      </c>
      <c r="BO373" s="238" t="str">
        <f t="shared" si="279"/>
        <v>489778.81936848i</v>
      </c>
      <c r="BP373" s="238" t="str">
        <f t="shared" si="280"/>
        <v>0.173854996301065-0.380140630414342i</v>
      </c>
      <c r="BQ373" s="238">
        <f t="shared" si="281"/>
        <v>-7.5762641216190385</v>
      </c>
      <c r="BR373" s="238">
        <f t="shared" si="282"/>
        <v>-65.423301880167642</v>
      </c>
    </row>
    <row r="374" spans="22:70" x14ac:dyDescent="0.35">
      <c r="V374" s="24">
        <v>4.7000000000000304</v>
      </c>
      <c r="W374" s="32">
        <f t="shared" si="283"/>
        <v>501187.23362730764</v>
      </c>
      <c r="X374" s="25">
        <f t="shared" si="273"/>
        <v>26.994438391274116</v>
      </c>
      <c r="Y374" s="26">
        <f t="shared" si="284"/>
        <v>-41.616525484531941</v>
      </c>
      <c r="Z374" s="26">
        <f t="shared" si="285"/>
        <v>-89.524334835446155</v>
      </c>
      <c r="AA374" s="26">
        <f t="shared" si="286"/>
        <v>6.709333042320516</v>
      </c>
      <c r="AB374" s="26">
        <f t="shared" si="287"/>
        <v>-62.4912249302863</v>
      </c>
      <c r="AC374" s="26">
        <f t="shared" si="288"/>
        <v>1.3931321217400486E-2</v>
      </c>
      <c r="AD374" s="26">
        <f t="shared" si="289"/>
        <v>3.2442217321839464</v>
      </c>
      <c r="AE374" s="26">
        <f t="shared" si="290"/>
        <v>-7.8988227297199085</v>
      </c>
      <c r="AF374" s="26">
        <f t="shared" si="291"/>
        <v>-148.77133803354852</v>
      </c>
      <c r="AG374" s="26">
        <f t="shared" si="266"/>
        <v>64.334182199278899</v>
      </c>
      <c r="AH374" s="26">
        <f t="shared" si="292"/>
        <v>-123.98631868901518</v>
      </c>
      <c r="AI374" s="26">
        <f t="shared" si="293"/>
        <v>-89.999963791819809</v>
      </c>
      <c r="AJ374" s="26">
        <f t="shared" si="294"/>
        <v>49.963641161946519</v>
      </c>
      <c r="AK374" s="26">
        <f t="shared" si="295"/>
        <v>89.818054506101646</v>
      </c>
      <c r="AL374" s="27">
        <f t="shared" si="296"/>
        <v>-5.4147097356003417</v>
      </c>
      <c r="AM374" s="26">
        <f t="shared" si="297"/>
        <v>-57.579891190049601</v>
      </c>
      <c r="AN374" s="26">
        <f t="shared" si="267"/>
        <v>-0.41109117101300335</v>
      </c>
      <c r="AO374" s="26">
        <f t="shared" si="268"/>
        <v>-17.489142560133519</v>
      </c>
      <c r="AP374" s="26">
        <f t="shared" si="274"/>
        <v>-15.514296234403105</v>
      </c>
      <c r="AQ374" s="26">
        <f t="shared" si="275"/>
        <v>-75.250943035901287</v>
      </c>
      <c r="AR374" s="25">
        <f t="shared" si="269"/>
        <v>18.562359853877492</v>
      </c>
      <c r="AS374" s="25">
        <f t="shared" si="270"/>
        <v>-26.547178687726607</v>
      </c>
      <c r="AT374" s="56">
        <f t="shared" si="276"/>
        <v>-23.413118964123015</v>
      </c>
      <c r="AU374" s="57">
        <f t="shared" si="298"/>
        <v>-224.0222810694498</v>
      </c>
      <c r="AV374" s="26">
        <f t="shared" si="299"/>
        <v>1.0908982787301167E-6</v>
      </c>
      <c r="AW374" s="26">
        <f t="shared" si="300"/>
        <v>2.871591082831183E-2</v>
      </c>
      <c r="AX374" s="27">
        <f t="shared" si="301"/>
        <v>-1.0908982788062283E-6</v>
      </c>
      <c r="AY374" s="26">
        <f t="shared" si="302"/>
        <v>-2.871591082831183E-2</v>
      </c>
      <c r="AZ374" s="28">
        <f t="shared" si="303"/>
        <v>-7.6111627783192852E-17</v>
      </c>
      <c r="BA374" s="29">
        <f t="shared" si="304"/>
        <v>0</v>
      </c>
      <c r="BB374" s="5">
        <f t="shared" si="277"/>
        <v>-31.223461126211408</v>
      </c>
      <c r="BC374" s="5">
        <f t="shared" si="278"/>
        <v>-297.12517731513043</v>
      </c>
      <c r="BD374" s="5">
        <f t="shared" si="305"/>
        <v>-117.12517731513043</v>
      </c>
      <c r="BE374" s="31"/>
      <c r="BF374" s="40">
        <f t="shared" si="306"/>
        <v>-31</v>
      </c>
      <c r="BG374" s="40">
        <f t="shared" si="307"/>
        <v>-297</v>
      </c>
      <c r="BH374" s="40">
        <f t="shared" si="308"/>
        <v>-117</v>
      </c>
      <c r="BL374" s="26">
        <f t="shared" si="271"/>
        <v>-6.8366168026546076E-2</v>
      </c>
      <c r="BM374" s="26">
        <f t="shared" si="272"/>
        <v>-7.17928557437875</v>
      </c>
      <c r="BO374" s="238" t="str">
        <f t="shared" si="279"/>
        <v>501187.233627308i</v>
      </c>
      <c r="BP374" s="238" t="str">
        <f t="shared" si="280"/>
        <v>0.167306446196208-0.374432125609581i</v>
      </c>
      <c r="BQ374" s="238">
        <f t="shared" si="281"/>
        <v>-7.7419759940618462</v>
      </c>
      <c r="BR374" s="238">
        <f t="shared" si="282"/>
        <v>-65.923610671301887</v>
      </c>
    </row>
    <row r="375" spans="22:70" x14ac:dyDescent="0.35">
      <c r="V375" s="24">
        <v>4.7100000000000302</v>
      </c>
      <c r="W375" s="30">
        <f t="shared" si="283"/>
        <v>512861.383991401</v>
      </c>
      <c r="X375" s="25">
        <f t="shared" si="273"/>
        <v>26.994438391274116</v>
      </c>
      <c r="Y375" s="26">
        <f t="shared" si="284"/>
        <v>-41.816512013015156</v>
      </c>
      <c r="Z375" s="26">
        <f t="shared" si="285"/>
        <v>-89.53516181584979</v>
      </c>
      <c r="AA375" s="26">
        <f t="shared" si="286"/>
        <v>6.8674316501778581</v>
      </c>
      <c r="AB375" s="26">
        <f t="shared" si="287"/>
        <v>-63.028104627177704</v>
      </c>
      <c r="AC375" s="26">
        <f t="shared" si="288"/>
        <v>1.4586782755434109E-2</v>
      </c>
      <c r="AD375" s="26">
        <f t="shared" si="289"/>
        <v>3.3196222813155924</v>
      </c>
      <c r="AE375" s="26">
        <f t="shared" si="290"/>
        <v>-7.9400551888077482</v>
      </c>
      <c r="AF375" s="26">
        <f t="shared" si="291"/>
        <v>-149.2436441617119</v>
      </c>
      <c r="AG375" s="26">
        <f t="shared" si="266"/>
        <v>64.334182199278899</v>
      </c>
      <c r="AH375" s="26">
        <f t="shared" si="292"/>
        <v>-124.18631868901511</v>
      </c>
      <c r="AI375" s="26">
        <f t="shared" si="293"/>
        <v>-89.999964616018602</v>
      </c>
      <c r="AJ375" s="26">
        <f t="shared" si="294"/>
        <v>50.163639190866064</v>
      </c>
      <c r="AK375" s="26">
        <f t="shared" si="295"/>
        <v>89.82219606427806</v>
      </c>
      <c r="AL375" s="27">
        <f t="shared" si="296"/>
        <v>-5.5581611483740287</v>
      </c>
      <c r="AM375" s="26">
        <f t="shared" si="297"/>
        <v>-58.173994573978433</v>
      </c>
      <c r="AN375" s="26">
        <f t="shared" si="267"/>
        <v>-0.42953738058922031</v>
      </c>
      <c r="AO375" s="26">
        <f t="shared" si="268"/>
        <v>-17.870871390039163</v>
      </c>
      <c r="AP375" s="26">
        <f t="shared" si="274"/>
        <v>-15.676195827833396</v>
      </c>
      <c r="AQ375" s="26">
        <f t="shared" si="275"/>
        <v>-76.222634515758131</v>
      </c>
      <c r="AR375" s="25">
        <f t="shared" si="269"/>
        <v>18.562359853877492</v>
      </c>
      <c r="AS375" s="25">
        <f t="shared" si="270"/>
        <v>-26.547178687726607</v>
      </c>
      <c r="AT375" s="56">
        <f t="shared" si="276"/>
        <v>-23.616251016641144</v>
      </c>
      <c r="AU375" s="57">
        <f t="shared" si="298"/>
        <v>-225.46627867747003</v>
      </c>
      <c r="AV375" s="26">
        <f t="shared" si="299"/>
        <v>1.142310725614185E-6</v>
      </c>
      <c r="AW375" s="26">
        <f t="shared" si="300"/>
        <v>2.9384790201616637E-2</v>
      </c>
      <c r="AX375" s="27">
        <f t="shared" si="301"/>
        <v>-1.1423107254082475E-6</v>
      </c>
      <c r="AY375" s="26">
        <f t="shared" si="302"/>
        <v>-2.9384790201616637E-2</v>
      </c>
      <c r="AZ375" s="28">
        <f t="shared" si="303"/>
        <v>2.0593742640004353E-16</v>
      </c>
      <c r="BA375" s="29">
        <f t="shared" si="304"/>
        <v>0</v>
      </c>
      <c r="BB375" s="5">
        <f t="shared" si="277"/>
        <v>-31.596789291079855</v>
      </c>
      <c r="BC375" s="5">
        <f t="shared" si="278"/>
        <v>-299.22743760171909</v>
      </c>
      <c r="BD375" s="5">
        <f t="shared" si="305"/>
        <v>-119.22743760171909</v>
      </c>
      <c r="BE375" s="41"/>
      <c r="BF375" s="40">
        <f t="shared" si="306"/>
        <v>-32</v>
      </c>
      <c r="BG375" s="40">
        <f t="shared" si="307"/>
        <v>-299</v>
      </c>
      <c r="BH375" s="40">
        <f t="shared" si="308"/>
        <v>-119</v>
      </c>
      <c r="BL375" s="26">
        <f t="shared" si="271"/>
        <v>-7.1561762669511475E-2</v>
      </c>
      <c r="BM375" s="26">
        <f t="shared" si="272"/>
        <v>-7.344707084699813</v>
      </c>
      <c r="BO375" s="238" t="str">
        <f t="shared" si="279"/>
        <v>512861.383991401i</v>
      </c>
      <c r="BP375" s="238" t="str">
        <f t="shared" si="280"/>
        <v>0.1609549778496-0.368699926973002i</v>
      </c>
      <c r="BQ375" s="238">
        <f t="shared" si="281"/>
        <v>-7.9089765117692004</v>
      </c>
      <c r="BR375" s="238">
        <f t="shared" si="282"/>
        <v>-66.416451839549225</v>
      </c>
    </row>
    <row r="376" spans="22:70" x14ac:dyDescent="0.35">
      <c r="V376" s="24">
        <v>4.7200000000000299</v>
      </c>
      <c r="W376" s="32">
        <f t="shared" si="283"/>
        <v>524807.46024980955</v>
      </c>
      <c r="X376" s="25">
        <f t="shared" si="273"/>
        <v>26.994438391274116</v>
      </c>
      <c r="Y376" s="26">
        <f t="shared" si="284"/>
        <v>-42.016499147777495</v>
      </c>
      <c r="Z376" s="26">
        <f t="shared" si="285"/>
        <v>-89.545742376169542</v>
      </c>
      <c r="AA376" s="26">
        <f t="shared" si="286"/>
        <v>7.0270351757095533</v>
      </c>
      <c r="AB376" s="26">
        <f t="shared" si="287"/>
        <v>-63.55775795341863</v>
      </c>
      <c r="AC376" s="26">
        <f t="shared" si="288"/>
        <v>1.5273029231423277E-2</v>
      </c>
      <c r="AD376" s="26">
        <f t="shared" si="289"/>
        <v>3.3967672184117017</v>
      </c>
      <c r="AE376" s="26">
        <f t="shared" si="290"/>
        <v>-7.9797525515624024</v>
      </c>
      <c r="AF376" s="26">
        <f t="shared" si="291"/>
        <v>-149.70673311117648</v>
      </c>
      <c r="AG376" s="26">
        <f t="shared" si="266"/>
        <v>64.334182199278899</v>
      </c>
      <c r="AH376" s="26">
        <f t="shared" si="292"/>
        <v>-124.38631868901503</v>
      </c>
      <c r="AI376" s="26">
        <f t="shared" si="293"/>
        <v>-89.999965421456352</v>
      </c>
      <c r="AJ376" s="26">
        <f t="shared" si="294"/>
        <v>50.363637308497992</v>
      </c>
      <c r="AK376" s="26">
        <f t="shared" si="295"/>
        <v>89.826243350876197</v>
      </c>
      <c r="AL376" s="27">
        <f t="shared" si="296"/>
        <v>-5.7034615210630681</v>
      </c>
      <c r="AM376" s="26">
        <f t="shared" si="297"/>
        <v>-58.762058148404762</v>
      </c>
      <c r="AN376" s="26">
        <f t="shared" si="267"/>
        <v>-0.44876932532883229</v>
      </c>
      <c r="AO376" s="26">
        <f t="shared" si="268"/>
        <v>-18.259801150141335</v>
      </c>
      <c r="AP376" s="26">
        <f t="shared" si="274"/>
        <v>-15.840730027630038</v>
      </c>
      <c r="AQ376" s="26">
        <f t="shared" si="275"/>
        <v>-77.195581369126245</v>
      </c>
      <c r="AR376" s="25">
        <f t="shared" si="269"/>
        <v>18.562359853877492</v>
      </c>
      <c r="AS376" s="25">
        <f t="shared" si="270"/>
        <v>-26.547178687726607</v>
      </c>
      <c r="AT376" s="56">
        <f t="shared" si="276"/>
        <v>-23.82048257919244</v>
      </c>
      <c r="AU376" s="57">
        <f t="shared" si="298"/>
        <v>-226.90231448030272</v>
      </c>
      <c r="AV376" s="26">
        <f t="shared" si="299"/>
        <v>1.19614616226827E-6</v>
      </c>
      <c r="AW376" s="26">
        <f t="shared" si="300"/>
        <v>3.0069249768707645E-2</v>
      </c>
      <c r="AX376" s="27">
        <f t="shared" si="301"/>
        <v>-1.1961461620912551E-6</v>
      </c>
      <c r="AY376" s="26">
        <f t="shared" si="302"/>
        <v>-3.0069249768707645E-2</v>
      </c>
      <c r="AZ376" s="28">
        <f t="shared" si="303"/>
        <v>1.7701485114133501E-16</v>
      </c>
      <c r="BA376" s="29">
        <f t="shared" si="304"/>
        <v>0</v>
      </c>
      <c r="BB376" s="5">
        <f t="shared" si="277"/>
        <v>-31.972614553136118</v>
      </c>
      <c r="BC376" s="5">
        <f t="shared" si="278"/>
        <v>-301.31796933964114</v>
      </c>
      <c r="BD376" s="5">
        <f t="shared" si="305"/>
        <v>-121.31796933964114</v>
      </c>
      <c r="BE376" s="31"/>
      <c r="BF376" s="40">
        <f t="shared" si="306"/>
        <v>-32</v>
      </c>
      <c r="BG376" s="40">
        <f t="shared" si="307"/>
        <v>-301</v>
      </c>
      <c r="BH376" s="40">
        <f t="shared" si="308"/>
        <v>-121</v>
      </c>
      <c r="BL376" s="26">
        <f t="shared" si="271"/>
        <v>-7.4905442764060401E-2</v>
      </c>
      <c r="BM376" s="26">
        <f t="shared" si="272"/>
        <v>-7.5138543752100118</v>
      </c>
      <c r="BO376" s="238" t="str">
        <f t="shared" si="279"/>
        <v>524807.46024981i</v>
      </c>
      <c r="BP376" s="238" t="str">
        <f t="shared" si="280"/>
        <v>0.154798259065766-0.362951043741883i</v>
      </c>
      <c r="BQ376" s="238">
        <f t="shared" si="281"/>
        <v>-8.0772265311796207</v>
      </c>
      <c r="BR376" s="238">
        <f t="shared" si="282"/>
        <v>-66.901800484128415</v>
      </c>
    </row>
    <row r="377" spans="22:70" x14ac:dyDescent="0.35">
      <c r="V377" s="24">
        <v>4.7300000000000297</v>
      </c>
      <c r="W377" s="32">
        <f t="shared" si="283"/>
        <v>537031.79637029045</v>
      </c>
      <c r="X377" s="25">
        <f t="shared" si="273"/>
        <v>26.994438391274116</v>
      </c>
      <c r="Y377" s="26">
        <f t="shared" si="284"/>
        <v>-42.21648686153533</v>
      </c>
      <c r="Z377" s="26">
        <f t="shared" si="285"/>
        <v>-89.556082123470404</v>
      </c>
      <c r="AA377" s="26">
        <f t="shared" si="286"/>
        <v>7.1881028799075599</v>
      </c>
      <c r="AB377" s="26">
        <f t="shared" si="287"/>
        <v>-64.080103592218578</v>
      </c>
      <c r="AC377" s="26">
        <f t="shared" si="288"/>
        <v>1.5991501303641451E-2</v>
      </c>
      <c r="AD377" s="26">
        <f t="shared" si="289"/>
        <v>3.4756963272689432</v>
      </c>
      <c r="AE377" s="26">
        <f t="shared" si="290"/>
        <v>-8.0179540890500114</v>
      </c>
      <c r="AF377" s="26">
        <f t="shared" si="291"/>
        <v>-150.16048938842005</v>
      </c>
      <c r="AG377" s="26">
        <f t="shared" si="266"/>
        <v>64.334182199278899</v>
      </c>
      <c r="AH377" s="26">
        <f t="shared" si="292"/>
        <v>-124.58631868901494</v>
      </c>
      <c r="AI377" s="26">
        <f t="shared" si="293"/>
        <v>-89.99996620856011</v>
      </c>
      <c r="AJ377" s="26">
        <f t="shared" si="294"/>
        <v>50.563635510849679</v>
      </c>
      <c r="AK377" s="26">
        <f t="shared" si="295"/>
        <v>89.830198511659347</v>
      </c>
      <c r="AL377" s="27">
        <f t="shared" si="296"/>
        <v>-5.8505726889319583</v>
      </c>
      <c r="AM377" s="26">
        <f t="shared" si="297"/>
        <v>-59.34389810449769</v>
      </c>
      <c r="AN377" s="26">
        <f t="shared" si="267"/>
        <v>-0.46881677822960655</v>
      </c>
      <c r="AO377" s="26">
        <f t="shared" si="268"/>
        <v>-18.655994636846081</v>
      </c>
      <c r="AP377" s="26">
        <f t="shared" si="274"/>
        <v>-16.007890446047931</v>
      </c>
      <c r="AQ377" s="26">
        <f t="shared" si="275"/>
        <v>-78.169660438244534</v>
      </c>
      <c r="AR377" s="25">
        <f t="shared" si="269"/>
        <v>18.562359853877492</v>
      </c>
      <c r="AS377" s="25">
        <f t="shared" si="270"/>
        <v>-26.547178687726607</v>
      </c>
      <c r="AT377" s="56">
        <f t="shared" si="276"/>
        <v>-24.025844535097942</v>
      </c>
      <c r="AU377" s="57">
        <f t="shared" si="298"/>
        <v>-228.33014982666458</v>
      </c>
      <c r="AV377" s="26">
        <f t="shared" si="299"/>
        <v>1.2525187862180954E-6</v>
      </c>
      <c r="AW377" s="26">
        <f t="shared" si="300"/>
        <v>3.0769652438325346E-2</v>
      </c>
      <c r="AX377" s="27">
        <f t="shared" si="301"/>
        <v>-1.2525187865040147E-6</v>
      </c>
      <c r="AY377" s="26">
        <f t="shared" si="302"/>
        <v>-3.0769652438325346E-2</v>
      </c>
      <c r="AZ377" s="28">
        <f t="shared" si="303"/>
        <v>-2.859193594774781E-16</v>
      </c>
      <c r="BA377" s="29">
        <f t="shared" si="304"/>
        <v>0</v>
      </c>
      <c r="BB377" s="5">
        <f t="shared" si="277"/>
        <v>-32.350935884857797</v>
      </c>
      <c r="BC377" s="5">
        <f t="shared" si="278"/>
        <v>-303.39659594824371</v>
      </c>
      <c r="BD377" s="5">
        <f t="shared" si="305"/>
        <v>-123.39659594824371</v>
      </c>
      <c r="BE377" s="31"/>
      <c r="BF377" s="40">
        <f t="shared" si="306"/>
        <v>-32</v>
      </c>
      <c r="BG377" s="40">
        <f t="shared" si="307"/>
        <v>-303</v>
      </c>
      <c r="BH377" s="40">
        <f t="shared" si="308"/>
        <v>-123</v>
      </c>
      <c r="BL377" s="26">
        <f t="shared" si="271"/>
        <v>-7.8403948654429956E-2</v>
      </c>
      <c r="BM377" s="26">
        <f t="shared" si="272"/>
        <v>-7.6868053303581991</v>
      </c>
      <c r="BO377" s="238" t="str">
        <f t="shared" si="279"/>
        <v>537031.79637029i</v>
      </c>
      <c r="BP377" s="238" t="str">
        <f t="shared" si="280"/>
        <v>0.148833698240636-0.35719219672215i</v>
      </c>
      <c r="BQ377" s="238">
        <f t="shared" si="281"/>
        <v>-8.2466874011054241</v>
      </c>
      <c r="BR377" s="238">
        <f t="shared" si="282"/>
        <v>-67.379640791220922</v>
      </c>
    </row>
    <row r="378" spans="22:70" x14ac:dyDescent="0.35">
      <c r="V378" s="24">
        <v>4.7400000000000304</v>
      </c>
      <c r="W378" s="30">
        <f t="shared" si="283"/>
        <v>549540.87385766313</v>
      </c>
      <c r="X378" s="25">
        <f t="shared" si="273"/>
        <v>26.994438391274116</v>
      </c>
      <c r="Y378" s="26">
        <f t="shared" si="284"/>
        <v>-42.416475128232712</v>
      </c>
      <c r="Z378" s="26">
        <f t="shared" si="285"/>
        <v>-89.566186537327823</v>
      </c>
      <c r="AA378" s="26">
        <f t="shared" si="286"/>
        <v>7.350594166353801</v>
      </c>
      <c r="AB378" s="26">
        <f t="shared" si="287"/>
        <v>-64.595071131933437</v>
      </c>
      <c r="AC378" s="26">
        <f t="shared" si="288"/>
        <v>1.6743706548697695E-2</v>
      </c>
      <c r="AD378" s="26">
        <f t="shared" si="289"/>
        <v>3.5564502581940434</v>
      </c>
      <c r="AE378" s="26">
        <f t="shared" si="290"/>
        <v>-8.0546988640560979</v>
      </c>
      <c r="AF378" s="26">
        <f t="shared" si="291"/>
        <v>-150.60480741106721</v>
      </c>
      <c r="AG378" s="26">
        <f t="shared" si="266"/>
        <v>64.334182199278899</v>
      </c>
      <c r="AH378" s="26">
        <f t="shared" si="292"/>
        <v>-124.78631868901488</v>
      </c>
      <c r="AI378" s="26">
        <f t="shared" si="293"/>
        <v>-89.999966977747192</v>
      </c>
      <c r="AJ378" s="26">
        <f t="shared" si="294"/>
        <v>50.763633794108181</v>
      </c>
      <c r="AK378" s="26">
        <f t="shared" si="295"/>
        <v>89.834063643555226</v>
      </c>
      <c r="AL378" s="27">
        <f t="shared" si="296"/>
        <v>-5.9994557969110929</v>
      </c>
      <c r="AM378" s="26">
        <f t="shared" si="297"/>
        <v>-59.919342897729337</v>
      </c>
      <c r="AN378" s="26">
        <f t="shared" si="267"/>
        <v>-0.48971032255191499</v>
      </c>
      <c r="AO378" s="26">
        <f t="shared" si="268"/>
        <v>-19.059510312613195</v>
      </c>
      <c r="AP378" s="26">
        <f t="shared" si="274"/>
        <v>-16.177668815090804</v>
      </c>
      <c r="AQ378" s="26">
        <f t="shared" si="275"/>
        <v>-79.144756544534502</v>
      </c>
      <c r="AR378" s="25">
        <f t="shared" si="269"/>
        <v>18.562359853877492</v>
      </c>
      <c r="AS378" s="25">
        <f t="shared" si="270"/>
        <v>-26.547178687726607</v>
      </c>
      <c r="AT378" s="56">
        <f t="shared" si="276"/>
        <v>-24.232367679146904</v>
      </c>
      <c r="AU378" s="57">
        <f t="shared" si="298"/>
        <v>-229.74956395560173</v>
      </c>
      <c r="AV378" s="26">
        <f t="shared" si="299"/>
        <v>1.3115481701447496E-6</v>
      </c>
      <c r="AW378" s="26">
        <f t="shared" si="300"/>
        <v>3.1486369572398309E-2</v>
      </c>
      <c r="AX378" s="27">
        <f t="shared" si="301"/>
        <v>-1.3115481704981965E-6</v>
      </c>
      <c r="AY378" s="26">
        <f t="shared" si="302"/>
        <v>-3.1486369572398309E-2</v>
      </c>
      <c r="AZ378" s="28">
        <f t="shared" si="303"/>
        <v>-3.5344694361495906E-16</v>
      </c>
      <c r="BA378" s="29">
        <f t="shared" si="304"/>
        <v>0</v>
      </c>
      <c r="BB378" s="5">
        <f t="shared" si="277"/>
        <v>-32.731753007245644</v>
      </c>
      <c r="BC378" s="5">
        <f t="shared" si="278"/>
        <v>-305.46316864405583</v>
      </c>
      <c r="BD378" s="5">
        <f t="shared" si="305"/>
        <v>-125.46316864405583</v>
      </c>
      <c r="BE378" s="41"/>
      <c r="BF378" s="40">
        <f t="shared" si="306"/>
        <v>-33</v>
      </c>
      <c r="BG378" s="40">
        <f t="shared" si="307"/>
        <v>-305</v>
      </c>
      <c r="BH378" s="40">
        <f t="shared" si="308"/>
        <v>-125</v>
      </c>
      <c r="BL378" s="26">
        <f t="shared" si="271"/>
        <v>-8.2064315935708676E-2</v>
      </c>
      <c r="BM378" s="26">
        <f t="shared" si="272"/>
        <v>-7.8636390373080616</v>
      </c>
      <c r="BO378" s="238" t="str">
        <f t="shared" si="279"/>
        <v>549540.873857663i</v>
      </c>
      <c r="BP378" s="238" t="str">
        <f t="shared" si="280"/>
        <v>0.143058468321545-0.351429813105715i</v>
      </c>
      <c r="BQ378" s="238">
        <f t="shared" si="281"/>
        <v>-8.4173210121630273</v>
      </c>
      <c r="BR378" s="238">
        <f t="shared" si="282"/>
        <v>-67.849965651146022</v>
      </c>
    </row>
    <row r="379" spans="22:70" x14ac:dyDescent="0.35">
      <c r="V379" s="24">
        <v>4.7500000000000302</v>
      </c>
      <c r="W379" s="32">
        <f t="shared" si="283"/>
        <v>562341.32519038848</v>
      </c>
      <c r="X379" s="25">
        <f t="shared" si="273"/>
        <v>26.994438391274116</v>
      </c>
      <c r="Y379" s="26">
        <f t="shared" si="284"/>
        <v>-42.6164639229861</v>
      </c>
      <c r="Z379" s="26">
        <f t="shared" si="285"/>
        <v>-89.576060972720285</v>
      </c>
      <c r="AA379" s="26">
        <f t="shared" si="286"/>
        <v>7.5144686570846106</v>
      </c>
      <c r="AB379" s="26">
        <f t="shared" si="287"/>
        <v>-65.102600757717141</v>
      </c>
      <c r="AC379" s="26">
        <f t="shared" si="288"/>
        <v>1.753122252176122E-2</v>
      </c>
      <c r="AD379" s="26">
        <f t="shared" si="289"/>
        <v>3.639070543943276</v>
      </c>
      <c r="AE379" s="26">
        <f t="shared" si="290"/>
        <v>-8.0900256521056129</v>
      </c>
      <c r="AF379" s="26">
        <f t="shared" si="291"/>
        <v>-151.03959118649416</v>
      </c>
      <c r="AG379" s="26">
        <f t="shared" si="266"/>
        <v>64.334182199278899</v>
      </c>
      <c r="AH379" s="26">
        <f t="shared" si="292"/>
        <v>-124.98631868901482</v>
      </c>
      <c r="AI379" s="26">
        <f t="shared" si="293"/>
        <v>-89.999967729425435</v>
      </c>
      <c r="AJ379" s="26">
        <f t="shared" si="294"/>
        <v>50.963632154632137</v>
      </c>
      <c r="AK379" s="26">
        <f t="shared" si="295"/>
        <v>89.837840795767136</v>
      </c>
      <c r="AL379" s="27">
        <f t="shared" si="296"/>
        <v>-6.150071409462373</v>
      </c>
      <c r="AM379" s="26">
        <f t="shared" si="297"/>
        <v>-60.488233243075697</v>
      </c>
      <c r="AN379" s="26">
        <f t="shared" si="267"/>
        <v>-0.51148134644363674</v>
      </c>
      <c r="AO379" s="26">
        <f t="shared" si="268"/>
        <v>-19.470401961779512</v>
      </c>
      <c r="AP379" s="26">
        <f t="shared" si="274"/>
        <v>-16.350057091009798</v>
      </c>
      <c r="AQ379" s="26">
        <f t="shared" si="275"/>
        <v>-80.120762138513513</v>
      </c>
      <c r="AR379" s="25">
        <f t="shared" si="269"/>
        <v>18.562359853877492</v>
      </c>
      <c r="AS379" s="25">
        <f t="shared" si="270"/>
        <v>-26.547178687726607</v>
      </c>
      <c r="AT379" s="56">
        <f t="shared" si="276"/>
        <v>-24.440082743115411</v>
      </c>
      <c r="AU379" s="57">
        <f t="shared" si="298"/>
        <v>-231.16035332500769</v>
      </c>
      <c r="AV379" s="26">
        <f t="shared" si="299"/>
        <v>1.3733595203238728E-6</v>
      </c>
      <c r="AW379" s="26">
        <f t="shared" si="300"/>
        <v>3.2219781182940166E-2</v>
      </c>
      <c r="AX379" s="27">
        <f t="shared" si="301"/>
        <v>-1.373359520497365E-6</v>
      </c>
      <c r="AY379" s="26">
        <f t="shared" si="302"/>
        <v>-3.2219781182940166E-2</v>
      </c>
      <c r="AZ379" s="28">
        <f t="shared" si="303"/>
        <v>-1.7349225287194119E-16</v>
      </c>
      <c r="BA379" s="29">
        <f t="shared" si="304"/>
        <v>0</v>
      </c>
      <c r="BB379" s="5">
        <f t="shared" si="277"/>
        <v>-33.115066471882216</v>
      </c>
      <c r="BC379" s="5">
        <f t="shared" si="278"/>
        <v>-307.51756536810285</v>
      </c>
      <c r="BD379" s="5">
        <f t="shared" si="305"/>
        <v>-127.51756536810285</v>
      </c>
      <c r="BE379" s="31"/>
      <c r="BF379" s="40">
        <f t="shared" si="306"/>
        <v>-33</v>
      </c>
      <c r="BG379" s="40">
        <f t="shared" si="307"/>
        <v>-308</v>
      </c>
      <c r="BH379" s="40">
        <f t="shared" si="308"/>
        <v>-128</v>
      </c>
      <c r="BL379" s="26">
        <f t="shared" si="271"/>
        <v>-8.5893887295637461E-2</v>
      </c>
      <c r="BM379" s="26">
        <f t="shared" si="272"/>
        <v>-8.0444357731879723</v>
      </c>
      <c r="BO379" s="238" t="str">
        <f t="shared" si="279"/>
        <v>562341.325190388i</v>
      </c>
      <c r="BP379" s="238" t="str">
        <f t="shared" si="280"/>
        <v>0.137469530195526-0.345670023064961i</v>
      </c>
      <c r="BQ379" s="238">
        <f t="shared" si="281"/>
        <v>-8.5890898414711643</v>
      </c>
      <c r="BR379" s="238">
        <f t="shared" si="282"/>
        <v>-68.312776269907175</v>
      </c>
    </row>
    <row r="380" spans="22:70" x14ac:dyDescent="0.35">
      <c r="V380" s="24">
        <v>4.76000000000003</v>
      </c>
      <c r="W380" s="32">
        <f t="shared" si="283"/>
        <v>575439.93733719713</v>
      </c>
      <c r="X380" s="25">
        <f t="shared" si="273"/>
        <v>26.994438391274116</v>
      </c>
      <c r="Y380" s="26">
        <f t="shared" si="284"/>
        <v>-42.81645322203169</v>
      </c>
      <c r="Z380" s="26">
        <f t="shared" si="285"/>
        <v>-89.585710662856499</v>
      </c>
      <c r="AA380" s="26">
        <f t="shared" si="286"/>
        <v>7.6796862635346148</v>
      </c>
      <c r="AB380" s="26">
        <f t="shared" si="287"/>
        <v>-65.602642922881643</v>
      </c>
      <c r="AC380" s="26">
        <f t="shared" si="288"/>
        <v>1.8355699952108468E-2</v>
      </c>
      <c r="AD380" s="26">
        <f t="shared" si="289"/>
        <v>3.7235996157368874</v>
      </c>
      <c r="AE380" s="26">
        <f t="shared" si="290"/>
        <v>-8.1239728672708509</v>
      </c>
      <c r="AF380" s="26">
        <f t="shared" si="291"/>
        <v>-151.46475397000125</v>
      </c>
      <c r="AG380" s="26">
        <f t="shared" si="266"/>
        <v>64.334182199278899</v>
      </c>
      <c r="AH380" s="26">
        <f t="shared" si="292"/>
        <v>-125.18631868901477</v>
      </c>
      <c r="AI380" s="26">
        <f t="shared" si="293"/>
        <v>-89.999968463993383</v>
      </c>
      <c r="AJ380" s="26">
        <f t="shared" si="294"/>
        <v>51.163630588944102</v>
      </c>
      <c r="AK380" s="26">
        <f t="shared" si="295"/>
        <v>89.841531970859791</v>
      </c>
      <c r="AL380" s="27">
        <f t="shared" si="296"/>
        <v>-6.3023796178276061</v>
      </c>
      <c r="AM380" s="26">
        <f t="shared" si="297"/>
        <v>-61.050422063715843</v>
      </c>
      <c r="AN380" s="26">
        <f t="shared" si="267"/>
        <v>-0.53416203473660706</v>
      </c>
      <c r="AO380" s="26">
        <f t="shared" si="268"/>
        <v>-19.888718336440576</v>
      </c>
      <c r="AP380" s="26">
        <f t="shared" si="274"/>
        <v>-16.525047553355982</v>
      </c>
      <c r="AQ380" s="26">
        <f t="shared" si="275"/>
        <v>-81.097576893290011</v>
      </c>
      <c r="AR380" s="25">
        <f t="shared" si="269"/>
        <v>18.562359853877492</v>
      </c>
      <c r="AS380" s="25">
        <f t="shared" si="270"/>
        <v>-26.547178687726607</v>
      </c>
      <c r="AT380" s="56">
        <f t="shared" si="276"/>
        <v>-24.649020420626833</v>
      </c>
      <c r="AU380" s="57">
        <f t="shared" si="298"/>
        <v>-232.56233086329127</v>
      </c>
      <c r="AV380" s="26">
        <f t="shared" si="299"/>
        <v>1.4380839504940286E-6</v>
      </c>
      <c r="AW380" s="26">
        <f t="shared" si="300"/>
        <v>3.2970276133532768E-2</v>
      </c>
      <c r="AX380" s="27">
        <f t="shared" si="301"/>
        <v>-1.4380839504022808E-6</v>
      </c>
      <c r="AY380" s="26">
        <f t="shared" si="302"/>
        <v>-3.2970276133532768E-2</v>
      </c>
      <c r="AZ380" s="28">
        <f t="shared" si="303"/>
        <v>9.1747855989507236E-17</v>
      </c>
      <c r="BA380" s="29">
        <f t="shared" si="304"/>
        <v>0</v>
      </c>
      <c r="BB380" s="5">
        <f t="shared" si="277"/>
        <v>-33.500877738097593</v>
      </c>
      <c r="BC380" s="5">
        <f t="shared" si="278"/>
        <v>-309.55968963014521</v>
      </c>
      <c r="BD380" s="5">
        <f t="shared" si="305"/>
        <v>-129.55968963014521</v>
      </c>
      <c r="BE380" s="31"/>
      <c r="BF380" s="40">
        <f t="shared" si="306"/>
        <v>-34</v>
      </c>
      <c r="BG380" s="40">
        <f t="shared" si="307"/>
        <v>-310</v>
      </c>
      <c r="BH380" s="40">
        <f t="shared" si="308"/>
        <v>-130</v>
      </c>
      <c r="BL380" s="26">
        <f t="shared" si="271"/>
        <v>-8.9900324727308828E-2</v>
      </c>
      <c r="BM380" s="26">
        <f t="shared" si="272"/>
        <v>-8.2292769894740534</v>
      </c>
      <c r="BO380" s="238" t="str">
        <f t="shared" si="279"/>
        <v>575439.937337197i</v>
      </c>
      <c r="BP380" s="238" t="str">
        <f t="shared" si="280"/>
        <v>0.132063655397304-0.339918658000676i</v>
      </c>
      <c r="BQ380" s="238">
        <f t="shared" si="281"/>
        <v>-8.7619569927434497</v>
      </c>
      <c r="BR380" s="238">
        <f t="shared" si="282"/>
        <v>-68.768081777379919</v>
      </c>
    </row>
    <row r="381" spans="22:70" x14ac:dyDescent="0.35">
      <c r="V381" s="24">
        <v>4.7700000000000298</v>
      </c>
      <c r="W381" s="30">
        <f t="shared" si="283"/>
        <v>588843.65535563009</v>
      </c>
      <c r="X381" s="25">
        <f t="shared" si="273"/>
        <v>26.994438391274116</v>
      </c>
      <c r="Y381" s="26">
        <f t="shared" si="284"/>
        <v>-43.01644300267494</v>
      </c>
      <c r="Z381" s="26">
        <f t="shared" si="285"/>
        <v>-89.595140721938918</v>
      </c>
      <c r="AA381" s="26">
        <f t="shared" si="286"/>
        <v>7.8462072525199833</v>
      </c>
      <c r="AB381" s="26">
        <f t="shared" si="287"/>
        <v>-66.095158002959096</v>
      </c>
      <c r="AC381" s="26">
        <f t="shared" si="288"/>
        <v>1.9218866079515708E-2</v>
      </c>
      <c r="AD381" s="26">
        <f t="shared" si="289"/>
        <v>3.8100808193298663</v>
      </c>
      <c r="AE381" s="26">
        <f t="shared" si="290"/>
        <v>-8.1565784928013247</v>
      </c>
      <c r="AF381" s="26">
        <f t="shared" si="291"/>
        <v>-151.88021790556814</v>
      </c>
      <c r="AG381" s="26">
        <f t="shared" si="266"/>
        <v>64.334182199278899</v>
      </c>
      <c r="AH381" s="26">
        <f t="shared" si="292"/>
        <v>-125.38631868901469</v>
      </c>
      <c r="AI381" s="26">
        <f t="shared" si="293"/>
        <v>-89.999969181840541</v>
      </c>
      <c r="AJ381" s="26">
        <f t="shared" si="294"/>
        <v>51.363629093723098</v>
      </c>
      <c r="AK381" s="26">
        <f t="shared" si="295"/>
        <v>89.845139125820452</v>
      </c>
      <c r="AL381" s="27">
        <f t="shared" si="296"/>
        <v>-6.4563401441959307</v>
      </c>
      <c r="AM381" s="26">
        <f t="shared" si="297"/>
        <v>-61.605774395930517</v>
      </c>
      <c r="AN381" s="26">
        <f t="shared" si="267"/>
        <v>-0.55778535770855964</v>
      </c>
      <c r="AO381" s="26">
        <f t="shared" si="268"/>
        <v>-20.314502793162124</v>
      </c>
      <c r="AP381" s="26">
        <f t="shared" si="274"/>
        <v>-16.70263289791718</v>
      </c>
      <c r="AQ381" s="26">
        <f t="shared" si="275"/>
        <v>-82.075107245112733</v>
      </c>
      <c r="AR381" s="25">
        <f t="shared" si="269"/>
        <v>18.562359853877492</v>
      </c>
      <c r="AS381" s="25">
        <f t="shared" si="270"/>
        <v>-26.547178687726607</v>
      </c>
      <c r="AT381" s="56">
        <f t="shared" si="276"/>
        <v>-24.859211390718507</v>
      </c>
      <c r="AU381" s="57">
        <f t="shared" si="298"/>
        <v>-233.95532515068089</v>
      </c>
      <c r="AV381" s="26">
        <f t="shared" si="299"/>
        <v>1.5058587460817439E-6</v>
      </c>
      <c r="AW381" s="26">
        <f t="shared" si="300"/>
        <v>3.3738252345502193E-2</v>
      </c>
      <c r="AX381" s="27">
        <f t="shared" si="301"/>
        <v>-1.5058587458173144E-6</v>
      </c>
      <c r="AY381" s="26">
        <f t="shared" si="302"/>
        <v>-3.3738252345502193E-2</v>
      </c>
      <c r="AZ381" s="28">
        <f t="shared" si="303"/>
        <v>2.6442949833092606E-16</v>
      </c>
      <c r="BA381" s="29">
        <f t="shared" si="304"/>
        <v>0</v>
      </c>
      <c r="BB381" s="5">
        <f t="shared" si="277"/>
        <v>-33.889189244752345</v>
      </c>
      <c r="BC381" s="5">
        <f t="shared" si="278"/>
        <v>-311.58946927820426</v>
      </c>
      <c r="BD381" s="5">
        <f t="shared" si="305"/>
        <v>-131.58946927820426</v>
      </c>
      <c r="BE381" s="41"/>
      <c r="BF381" s="40">
        <f t="shared" si="306"/>
        <v>-34</v>
      </c>
      <c r="BG381" s="40">
        <f t="shared" si="307"/>
        <v>-312</v>
      </c>
      <c r="BH381" s="40">
        <f t="shared" si="308"/>
        <v>-132</v>
      </c>
      <c r="BL381" s="26">
        <f t="shared" si="271"/>
        <v>-9.4091622113944035E-2</v>
      </c>
      <c r="BM381" s="26">
        <f t="shared" si="272"/>
        <v>-8.4182452932952341</v>
      </c>
      <c r="BO381" s="238" t="str">
        <f t="shared" si="279"/>
        <v>588843.65535563i</v>
      </c>
      <c r="BP381" s="238" t="str">
        <f t="shared" si="280"/>
        <v>0.126837448044762-0.334181250316955i</v>
      </c>
      <c r="BQ381" s="238">
        <f t="shared" si="281"/>
        <v>-8.9358862319198913</v>
      </c>
      <c r="BR381" s="238">
        <f t="shared" si="282"/>
        <v>-69.215898834228142</v>
      </c>
    </row>
    <row r="382" spans="22:70" x14ac:dyDescent="0.35">
      <c r="V382" s="24">
        <v>4.7800000000000402</v>
      </c>
      <c r="W382" s="32">
        <f t="shared" si="283"/>
        <v>602559.58607441373</v>
      </c>
      <c r="X382" s="25">
        <f t="shared" si="273"/>
        <v>26.994438391274116</v>
      </c>
      <c r="Y382" s="26">
        <f t="shared" si="284"/>
        <v>-43.216433243242768</v>
      </c>
      <c r="Z382" s="26">
        <f t="shared" si="285"/>
        <v>-89.604356147865005</v>
      </c>
      <c r="AA382" s="26">
        <f t="shared" si="286"/>
        <v>8.0139923072592723</v>
      </c>
      <c r="AB382" s="26">
        <f t="shared" si="287"/>
        <v>-66.580115935356218</v>
      </c>
      <c r="AC382" s="26">
        <f t="shared" si="288"/>
        <v>2.0122528137232087E-2</v>
      </c>
      <c r="AD382" s="26">
        <f t="shared" si="289"/>
        <v>3.8985584311187758</v>
      </c>
      <c r="AE382" s="26">
        <f t="shared" si="290"/>
        <v>-8.1878800165721479</v>
      </c>
      <c r="AF382" s="26">
        <f t="shared" si="291"/>
        <v>-152.28591365210247</v>
      </c>
      <c r="AG382" s="26">
        <f t="shared" si="266"/>
        <v>64.334182199278899</v>
      </c>
      <c r="AH382" s="26">
        <f t="shared" si="292"/>
        <v>-125.58631868901485</v>
      </c>
      <c r="AI382" s="26">
        <f t="shared" si="293"/>
        <v>-89.999969883347504</v>
      </c>
      <c r="AJ382" s="26">
        <f t="shared" si="294"/>
        <v>51.563627665797853</v>
      </c>
      <c r="AK382" s="26">
        <f t="shared" si="295"/>
        <v>89.848664173095983</v>
      </c>
      <c r="AL382" s="27">
        <f t="shared" si="296"/>
        <v>-6.611912442379281</v>
      </c>
      <c r="AM382" s="26">
        <f t="shared" si="297"/>
        <v>-62.154167253077389</v>
      </c>
      <c r="AN382" s="26">
        <f t="shared" si="267"/>
        <v>-0.58238505660370321</v>
      </c>
      <c r="AO382" s="26">
        <f t="shared" si="268"/>
        <v>-20.747792921429529</v>
      </c>
      <c r="AP382" s="26">
        <f t="shared" si="274"/>
        <v>-16.882806322921077</v>
      </c>
      <c r="AQ382" s="26">
        <f t="shared" si="275"/>
        <v>-83.053265884758446</v>
      </c>
      <c r="AR382" s="25">
        <f t="shared" si="269"/>
        <v>18.562359853877492</v>
      </c>
      <c r="AS382" s="25">
        <f t="shared" si="270"/>
        <v>-26.547178687726607</v>
      </c>
      <c r="AT382" s="56">
        <f t="shared" si="276"/>
        <v>-25.070686339493225</v>
      </c>
      <c r="AU382" s="57">
        <f t="shared" si="298"/>
        <v>-235.33917953686091</v>
      </c>
      <c r="AV382" s="26">
        <f t="shared" si="299"/>
        <v>1.5768276708568847E-6</v>
      </c>
      <c r="AW382" s="26">
        <f t="shared" si="300"/>
        <v>3.4524117008897751E-2</v>
      </c>
      <c r="AX382" s="27">
        <f t="shared" si="301"/>
        <v>-1.576827670707337E-6</v>
      </c>
      <c r="AY382" s="26">
        <f t="shared" si="302"/>
        <v>-3.4524117008897751E-2</v>
      </c>
      <c r="AZ382" s="28">
        <f t="shared" si="303"/>
        <v>1.4954769024424618E-16</v>
      </c>
      <c r="BA382" s="29">
        <f t="shared" si="304"/>
        <v>0</v>
      </c>
      <c r="BB382" s="5">
        <f t="shared" si="277"/>
        <v>-34.280004476179201</v>
      </c>
      <c r="BC382" s="5">
        <f t="shared" si="278"/>
        <v>-313.60685520178629</v>
      </c>
      <c r="BD382" s="5">
        <f t="shared" si="305"/>
        <v>-133.60685520178629</v>
      </c>
      <c r="BE382" s="31"/>
      <c r="BF382" s="40">
        <f t="shared" si="306"/>
        <v>-34</v>
      </c>
      <c r="BG382" s="40">
        <f t="shared" si="307"/>
        <v>-314</v>
      </c>
      <c r="BH382" s="40">
        <f t="shared" si="308"/>
        <v>-134</v>
      </c>
      <c r="BL382" s="26">
        <f t="shared" si="271"/>
        <v>-9.8476118185766834E-2</v>
      </c>
      <c r="BM382" s="26">
        <f t="shared" si="272"/>
        <v>-8.6114244254385426</v>
      </c>
      <c r="BO382" s="238" t="str">
        <f t="shared" si="279"/>
        <v>602559.586074414i</v>
      </c>
      <c r="BP382" s="238" t="str">
        <f t="shared" si="280"/>
        <v>0.121787365925029-0.32846303459547i</v>
      </c>
      <c r="BQ382" s="238">
        <f t="shared" si="281"/>
        <v>-9.110842018500211</v>
      </c>
      <c r="BR382" s="238">
        <f t="shared" si="282"/>
        <v>-69.656251239486821</v>
      </c>
    </row>
    <row r="383" spans="22:70" x14ac:dyDescent="0.35">
      <c r="V383" s="24">
        <v>4.79000000000004</v>
      </c>
      <c r="W383" s="32">
        <f t="shared" si="283"/>
        <v>616595.00186153932</v>
      </c>
      <c r="X383" s="25">
        <f t="shared" si="273"/>
        <v>26.994438391274116</v>
      </c>
      <c r="Y383" s="26">
        <f t="shared" si="284"/>
        <v>-43.416423923036731</v>
      </c>
      <c r="Z383" s="26">
        <f t="shared" si="285"/>
        <v>-89.613361824867226</v>
      </c>
      <c r="AA383" s="26">
        <f t="shared" si="286"/>
        <v>8.1830025834638196</v>
      </c>
      <c r="AB383" s="26">
        <f t="shared" si="287"/>
        <v>-67.057495847363825</v>
      </c>
      <c r="AC383" s="26">
        <f t="shared" si="288"/>
        <v>2.1068576987413101E-2</v>
      </c>
      <c r="AD383" s="26">
        <f t="shared" si="289"/>
        <v>3.9890776742618521</v>
      </c>
      <c r="AE383" s="26">
        <f t="shared" si="290"/>
        <v>-8.217914371311382</v>
      </c>
      <c r="AF383" s="26">
        <f t="shared" si="291"/>
        <v>-152.68177999796919</v>
      </c>
      <c r="AG383" s="26">
        <f t="shared" si="266"/>
        <v>64.334182199278899</v>
      </c>
      <c r="AH383" s="26">
        <f t="shared" si="292"/>
        <v>-125.78631868901479</v>
      </c>
      <c r="AI383" s="26">
        <f t="shared" si="293"/>
        <v>-89.999970568886212</v>
      </c>
      <c r="AJ383" s="26">
        <f t="shared" si="294"/>
        <v>51.763626302139194</v>
      </c>
      <c r="AK383" s="26">
        <f t="shared" si="295"/>
        <v>89.852108981606278</v>
      </c>
      <c r="AL383" s="27">
        <f t="shared" si="296"/>
        <v>-6.7690557946368326</v>
      </c>
      <c r="AM383" s="26">
        <f t="shared" si="297"/>
        <v>-62.695489451649266</v>
      </c>
      <c r="AN383" s="26">
        <f t="shared" si="267"/>
        <v>-0.60799562570569665</v>
      </c>
      <c r="AO383" s="26">
        <f t="shared" si="268"/>
        <v>-21.188620164883933</v>
      </c>
      <c r="AP383" s="26">
        <f t="shared" si="274"/>
        <v>-17.06556160793923</v>
      </c>
      <c r="AQ383" s="26">
        <f t="shared" si="275"/>
        <v>-84.031971203813129</v>
      </c>
      <c r="AR383" s="25">
        <f t="shared" si="269"/>
        <v>18.562359853877492</v>
      </c>
      <c r="AS383" s="25">
        <f t="shared" si="270"/>
        <v>-26.547178687726607</v>
      </c>
      <c r="AT383" s="56">
        <f t="shared" si="276"/>
        <v>-25.283475979250611</v>
      </c>
      <c r="AU383" s="57">
        <f t="shared" si="298"/>
        <v>-236.71375120178232</v>
      </c>
      <c r="AV383" s="26">
        <f t="shared" si="299"/>
        <v>1.6511412562300725E-6</v>
      </c>
      <c r="AW383" s="26">
        <f t="shared" si="300"/>
        <v>3.5328286798381119E-2</v>
      </c>
      <c r="AX383" s="27">
        <f t="shared" si="301"/>
        <v>-1.6511412566967853E-6</v>
      </c>
      <c r="AY383" s="26">
        <f t="shared" si="302"/>
        <v>-3.5328286798381119E-2</v>
      </c>
      <c r="AZ383" s="28">
        <f t="shared" si="303"/>
        <v>-4.6671282459651454E-16</v>
      </c>
      <c r="BA383" s="29">
        <f t="shared" si="304"/>
        <v>0</v>
      </c>
      <c r="BB383" s="5">
        <f t="shared" si="277"/>
        <v>-34.673328021852242</v>
      </c>
      <c r="BC383" s="5">
        <f t="shared" si="278"/>
        <v>-315.61181997716642</v>
      </c>
      <c r="BD383" s="5">
        <f t="shared" si="305"/>
        <v>-135.61181997716642</v>
      </c>
      <c r="BE383" s="31"/>
      <c r="BF383" s="40">
        <f t="shared" si="306"/>
        <v>-35</v>
      </c>
      <c r="BG383" s="40">
        <f t="shared" si="307"/>
        <v>-316</v>
      </c>
      <c r="BH383" s="40">
        <f t="shared" si="308"/>
        <v>-136</v>
      </c>
      <c r="BL383" s="26">
        <f t="shared" si="271"/>
        <v>-0.10306250984742385</v>
      </c>
      <c r="BM383" s="26">
        <f t="shared" si="272"/>
        <v>-8.8088992348203536</v>
      </c>
      <c r="BO383" s="238" t="str">
        <f t="shared" si="279"/>
        <v>616595.001861539i</v>
      </c>
      <c r="BP383" s="238" t="str">
        <f t="shared" si="280"/>
        <v>0.116909740669159-0.32276895004194i</v>
      </c>
      <c r="BQ383" s="238">
        <f t="shared" si="281"/>
        <v>-9.2867895327542058</v>
      </c>
      <c r="BR383" s="238">
        <f t="shared" si="282"/>
        <v>-70.089169540563773</v>
      </c>
    </row>
    <row r="384" spans="22:70" x14ac:dyDescent="0.35">
      <c r="V384" s="24">
        <v>4.8000000000000398</v>
      </c>
      <c r="W384" s="30">
        <f t="shared" si="283"/>
        <v>630957.34448025166</v>
      </c>
      <c r="X384" s="25">
        <f t="shared" si="273"/>
        <v>26.994438391274116</v>
      </c>
      <c r="Y384" s="26">
        <f t="shared" si="284"/>
        <v>-43.616415022290397</v>
      </c>
      <c r="Z384" s="26">
        <f t="shared" si="285"/>
        <v>-89.622162526093874</v>
      </c>
      <c r="AA384" s="26">
        <f t="shared" si="286"/>
        <v>8.3531997605645376</v>
      </c>
      <c r="AB384" s="26">
        <f t="shared" si="287"/>
        <v>-67.527285675156989</v>
      </c>
      <c r="AC384" s="26">
        <f t="shared" si="288"/>
        <v>2.2058990915122218E-2</v>
      </c>
      <c r="AD384" s="26">
        <f t="shared" si="289"/>
        <v>4.0816847347893725</v>
      </c>
      <c r="AE384" s="26">
        <f t="shared" si="290"/>
        <v>-8.2467178795366216</v>
      </c>
      <c r="AF384" s="26">
        <f t="shared" si="291"/>
        <v>-153.06776346646149</v>
      </c>
      <c r="AG384" s="26">
        <f t="shared" si="266"/>
        <v>64.334182199278899</v>
      </c>
      <c r="AH384" s="26">
        <f t="shared" si="292"/>
        <v>-125.98631868901472</v>
      </c>
      <c r="AI384" s="26">
        <f t="shared" si="293"/>
        <v>-89.999971238820137</v>
      </c>
      <c r="AJ384" s="26">
        <f t="shared" si="294"/>
        <v>51.963624999854893</v>
      </c>
      <c r="AK384" s="26">
        <f t="shared" si="295"/>
        <v>89.855475377734777</v>
      </c>
      <c r="AL384" s="27">
        <f t="shared" si="296"/>
        <v>-6.9277294043455395</v>
      </c>
      <c r="AM384" s="26">
        <f t="shared" si="297"/>
        <v>-63.22964140252617</v>
      </c>
      <c r="AN384" s="26">
        <f t="shared" si="267"/>
        <v>-0.63465229076008212</v>
      </c>
      <c r="AO384" s="26">
        <f t="shared" si="268"/>
        <v>-21.637009436553463</v>
      </c>
      <c r="AP384" s="26">
        <f t="shared" si="274"/>
        <v>-17.250893184986555</v>
      </c>
      <c r="AQ384" s="26">
        <f t="shared" si="275"/>
        <v>-85.011146700165</v>
      </c>
      <c r="AR384" s="25">
        <f t="shared" si="269"/>
        <v>18.562359853877492</v>
      </c>
      <c r="AS384" s="25">
        <f t="shared" si="270"/>
        <v>-26.547178687726607</v>
      </c>
      <c r="AT384" s="56">
        <f t="shared" si="276"/>
        <v>-25.497611064523177</v>
      </c>
      <c r="AU384" s="57">
        <f t="shared" si="298"/>
        <v>-238.07891016662649</v>
      </c>
      <c r="AV384" s="26">
        <f t="shared" si="299"/>
        <v>1.7289571291231125E-6</v>
      </c>
      <c r="AW384" s="26">
        <f t="shared" si="300"/>
        <v>3.6151188094151868E-2</v>
      </c>
      <c r="AX384" s="27">
        <f t="shared" si="301"/>
        <v>-1.7289571290132538E-6</v>
      </c>
      <c r="AY384" s="26">
        <f t="shared" si="302"/>
        <v>-3.6151188094151868E-2</v>
      </c>
      <c r="AZ384" s="28">
        <f t="shared" si="303"/>
        <v>1.0985869095122506E-16</v>
      </c>
      <c r="BA384" s="29">
        <f t="shared" si="304"/>
        <v>0</v>
      </c>
      <c r="BB384" s="5">
        <f t="shared" si="277"/>
        <v>-35.069165629394632</v>
      </c>
      <c r="BC384" s="5">
        <f t="shared" si="278"/>
        <v>-317.60435646307116</v>
      </c>
      <c r="BD384" s="5">
        <f t="shared" si="305"/>
        <v>-137.60435646307116</v>
      </c>
      <c r="BE384" s="41"/>
      <c r="BF384" s="40">
        <f t="shared" si="306"/>
        <v>-35</v>
      </c>
      <c r="BG384" s="40">
        <f t="shared" si="307"/>
        <v>-318</v>
      </c>
      <c r="BH384" s="40">
        <f t="shared" si="308"/>
        <v>-138</v>
      </c>
      <c r="BL384" s="26">
        <f t="shared" si="271"/>
        <v>-0.107859865873071</v>
      </c>
      <c r="BM384" s="26">
        <f t="shared" si="272"/>
        <v>-9.0107556491820926</v>
      </c>
      <c r="BO384" s="238" t="str">
        <f t="shared" si="279"/>
        <v>630957.344480252i</v>
      </c>
      <c r="BP384" s="238" t="str">
        <f t="shared" si="280"/>
        <v>0.112200796966994-0.31710364407929i</v>
      </c>
      <c r="BQ384" s="238">
        <f t="shared" si="281"/>
        <v>-9.4636946989983812</v>
      </c>
      <c r="BR384" s="238">
        <f t="shared" si="282"/>
        <v>-70.514690647262583</v>
      </c>
    </row>
    <row r="385" spans="22:70" x14ac:dyDescent="0.35">
      <c r="V385" s="24">
        <v>4.8100000000000396</v>
      </c>
      <c r="W385" s="32">
        <f t="shared" si="283"/>
        <v>645654.22903471533</v>
      </c>
      <c r="X385" s="25">
        <f t="shared" si="273"/>
        <v>26.994438391274116</v>
      </c>
      <c r="Y385" s="26">
        <f t="shared" si="284"/>
        <v>-43.816406522126606</v>
      </c>
      <c r="Z385" s="26">
        <f t="shared" si="285"/>
        <v>-89.630762916131133</v>
      </c>
      <c r="AA385" s="26">
        <f t="shared" si="286"/>
        <v>8.5245460881641542</v>
      </c>
      <c r="AB385" s="26">
        <f t="shared" si="287"/>
        <v>-67.989481776255829</v>
      </c>
      <c r="AC385" s="26">
        <f t="shared" si="288"/>
        <v>2.3095839587143056E-2</v>
      </c>
      <c r="AD385" s="26">
        <f t="shared" si="289"/>
        <v>4.1764267776760224</v>
      </c>
      <c r="AE385" s="26">
        <f t="shared" si="290"/>
        <v>-8.274326203101193</v>
      </c>
      <c r="AF385" s="26">
        <f t="shared" si="291"/>
        <v>-153.44381791471093</v>
      </c>
      <c r="AG385" s="26">
        <f t="shared" si="266"/>
        <v>64.334182199278899</v>
      </c>
      <c r="AH385" s="26">
        <f t="shared" si="292"/>
        <v>-126.18631868901468</v>
      </c>
      <c r="AI385" s="26">
        <f t="shared" si="293"/>
        <v>-89.999971893504522</v>
      </c>
      <c r="AJ385" s="26">
        <f t="shared" si="294"/>
        <v>52.163623756182673</v>
      </c>
      <c r="AK385" s="26">
        <f t="shared" si="295"/>
        <v>89.858765146296207</v>
      </c>
      <c r="AL385" s="27">
        <f t="shared" si="296"/>
        <v>-7.0878924842601769</v>
      </c>
      <c r="AM385" s="26">
        <f t="shared" si="297"/>
        <v>-63.756534870567386</v>
      </c>
      <c r="AN385" s="26">
        <f t="shared" si="267"/>
        <v>-0.6623909835472106</v>
      </c>
      <c r="AO385" s="26">
        <f t="shared" si="268"/>
        <v>-22.092978729429532</v>
      </c>
      <c r="AP385" s="26">
        <f t="shared" si="274"/>
        <v>-17.4387962013605</v>
      </c>
      <c r="AQ385" s="26">
        <f t="shared" si="275"/>
        <v>-85.99072034720524</v>
      </c>
      <c r="AR385" s="25">
        <f t="shared" si="269"/>
        <v>18.562359853877492</v>
      </c>
      <c r="AS385" s="25">
        <f t="shared" si="270"/>
        <v>-26.547178687726607</v>
      </c>
      <c r="AT385" s="56">
        <f t="shared" si="276"/>
        <v>-25.713122404461693</v>
      </c>
      <c r="AU385" s="57">
        <f t="shared" si="298"/>
        <v>-239.43453826191617</v>
      </c>
      <c r="AV385" s="26">
        <f t="shared" si="299"/>
        <v>1.8104403514112675E-6</v>
      </c>
      <c r="AW385" s="26">
        <f t="shared" si="300"/>
        <v>3.6993257208010666E-2</v>
      </c>
      <c r="AX385" s="27">
        <f t="shared" si="301"/>
        <v>-1.810440351717726E-6</v>
      </c>
      <c r="AY385" s="26">
        <f t="shared" si="302"/>
        <v>-3.6993257208010666E-2</v>
      </c>
      <c r="AZ385" s="28">
        <f t="shared" si="303"/>
        <v>-3.0645842614073718E-16</v>
      </c>
      <c r="BA385" s="29">
        <f t="shared" si="304"/>
        <v>0</v>
      </c>
      <c r="BB385" s="5">
        <f t="shared" si="277"/>
        <v>-35.467524250557283</v>
      </c>
      <c r="BC385" s="5">
        <f t="shared" si="278"/>
        <v>-319.584476354917</v>
      </c>
      <c r="BD385" s="5">
        <f t="shared" si="305"/>
        <v>-139.584476354917</v>
      </c>
      <c r="BE385" s="31"/>
      <c r="BF385" s="40">
        <f t="shared" si="306"/>
        <v>-35</v>
      </c>
      <c r="BG385" s="40">
        <f t="shared" si="307"/>
        <v>-320</v>
      </c>
      <c r="BH385" s="40">
        <f t="shared" si="308"/>
        <v>-140</v>
      </c>
      <c r="BL385" s="26">
        <f t="shared" si="271"/>
        <v>-0.11287764096416875</v>
      </c>
      <c r="BM385" s="26">
        <f t="shared" si="272"/>
        <v>-9.2170806417507301</v>
      </c>
      <c r="BO385" s="238" t="str">
        <f t="shared" si="279"/>
        <v>645654.229034715i</v>
      </c>
      <c r="BP385" s="238" t="str">
        <f t="shared" si="280"/>
        <v>0.107656670786737-0.311471476965041i</v>
      </c>
      <c r="BQ385" s="238">
        <f t="shared" si="281"/>
        <v>-9.6415242051314216</v>
      </c>
      <c r="BR385" s="238">
        <f t="shared" si="282"/>
        <v>-70.932857451250101</v>
      </c>
    </row>
    <row r="386" spans="22:70" x14ac:dyDescent="0.35">
      <c r="V386" s="24">
        <v>4.8200000000000403</v>
      </c>
      <c r="W386" s="32">
        <f t="shared" si="283"/>
        <v>660693.44800765836</v>
      </c>
      <c r="X386" s="25">
        <f t="shared" si="273"/>
        <v>26.994438391274116</v>
      </c>
      <c r="Y386" s="26">
        <f t="shared" si="284"/>
        <v>-44.016398404517687</v>
      </c>
      <c r="Z386" s="26">
        <f t="shared" si="285"/>
        <v>-89.639167553468539</v>
      </c>
      <c r="AA386" s="26">
        <f t="shared" si="286"/>
        <v>8.6970044278343721</v>
      </c>
      <c r="AB386" s="26">
        <f t="shared" si="287"/>
        <v>-68.444088537775414</v>
      </c>
      <c r="AC386" s="26">
        <f t="shared" si="288"/>
        <v>2.4181288182091275E-2</v>
      </c>
      <c r="AD386" s="26">
        <f t="shared" si="289"/>
        <v>4.2733519628477552</v>
      </c>
      <c r="AE386" s="26">
        <f t="shared" si="290"/>
        <v>-8.3007742972271075</v>
      </c>
      <c r="AF386" s="26">
        <f t="shared" si="291"/>
        <v>-153.8099041283962</v>
      </c>
      <c r="AG386" s="26">
        <f t="shared" si="266"/>
        <v>64.334182199278899</v>
      </c>
      <c r="AH386" s="26">
        <f t="shared" si="292"/>
        <v>-126.38631868901464</v>
      </c>
      <c r="AI386" s="26">
        <f t="shared" si="293"/>
        <v>-89.999972533286467</v>
      </c>
      <c r="AJ386" s="26">
        <f t="shared" si="294"/>
        <v>52.363622568484601</v>
      </c>
      <c r="AK386" s="26">
        <f t="shared" si="295"/>
        <v>89.861980031482602</v>
      </c>
      <c r="AL386" s="27">
        <f t="shared" si="296"/>
        <v>-7.2495043401623507</v>
      </c>
      <c r="AM386" s="26">
        <f t="shared" si="297"/>
        <v>-64.276092705728459</v>
      </c>
      <c r="AN386" s="26">
        <f t="shared" si="267"/>
        <v>-0.69124831241489437</v>
      </c>
      <c r="AO386" s="26">
        <f t="shared" si="268"/>
        <v>-22.556538723915057</v>
      </c>
      <c r="AP386" s="26">
        <f t="shared" si="274"/>
        <v>-17.629266573828389</v>
      </c>
      <c r="AQ386" s="26">
        <f t="shared" si="275"/>
        <v>-86.970623931447378</v>
      </c>
      <c r="AR386" s="25">
        <f t="shared" si="269"/>
        <v>18.562359853877492</v>
      </c>
      <c r="AS386" s="25">
        <f t="shared" si="270"/>
        <v>-26.547178687726607</v>
      </c>
      <c r="AT386" s="56">
        <f t="shared" si="276"/>
        <v>-25.930040871055496</v>
      </c>
      <c r="AU386" s="57">
        <f t="shared" si="298"/>
        <v>-240.78052805984356</v>
      </c>
      <c r="AV386" s="26">
        <f t="shared" si="299"/>
        <v>1.8957637574367804E-6</v>
      </c>
      <c r="AW386" s="26">
        <f t="shared" si="300"/>
        <v>3.7854940614691919E-2</v>
      </c>
      <c r="AX386" s="27">
        <f t="shared" si="301"/>
        <v>-1.8957637575056542E-6</v>
      </c>
      <c r="AY386" s="26">
        <f t="shared" si="302"/>
        <v>-3.7854940614691919E-2</v>
      </c>
      <c r="AZ386" s="28">
        <f t="shared" si="303"/>
        <v>-6.8873731248904856E-17</v>
      </c>
      <c r="BA386" s="29">
        <f t="shared" si="304"/>
        <v>0</v>
      </c>
      <c r="BB386" s="5">
        <f t="shared" si="277"/>
        <v>-35.86841207985124</v>
      </c>
      <c r="BC386" s="5">
        <f t="shared" si="278"/>
        <v>-321.55220870568741</v>
      </c>
      <c r="BD386" s="5">
        <f t="shared" si="305"/>
        <v>-141.55220870568741</v>
      </c>
      <c r="BE386" s="31"/>
      <c r="BF386" s="40">
        <f t="shared" si="306"/>
        <v>-36</v>
      </c>
      <c r="BG386" s="40">
        <f t="shared" si="307"/>
        <v>-322</v>
      </c>
      <c r="BH386" s="40">
        <f t="shared" si="308"/>
        <v>-142</v>
      </c>
      <c r="BL386" s="26">
        <f t="shared" si="271"/>
        <v>-0.11812569016340242</v>
      </c>
      <c r="BM386" s="26">
        <f t="shared" si="272"/>
        <v>-9.4279621935996545</v>
      </c>
      <c r="BO386" s="238" t="str">
        <f t="shared" si="279"/>
        <v>660693.448007658i</v>
      </c>
      <c r="BP386" s="238" t="str">
        <f t="shared" si="280"/>
        <v>0.103273426575332-0.30587652731415i</v>
      </c>
      <c r="BQ386" s="238">
        <f t="shared" si="281"/>
        <v>-9.8202455186323441</v>
      </c>
      <c r="BR386" s="238">
        <f t="shared" si="282"/>
        <v>-71.34371845224419</v>
      </c>
    </row>
    <row r="387" spans="22:70" x14ac:dyDescent="0.35">
      <c r="V387" s="24">
        <v>4.83000000000004</v>
      </c>
      <c r="W387" s="30">
        <f t="shared" si="283"/>
        <v>676082.97539204429</v>
      </c>
      <c r="X387" s="25">
        <f t="shared" si="273"/>
        <v>26.994438391274116</v>
      </c>
      <c r="Y387" s="26">
        <f t="shared" si="284"/>
        <v>-44.216390652247171</v>
      </c>
      <c r="Z387" s="26">
        <f t="shared" si="285"/>
        <v>-89.64738089290843</v>
      </c>
      <c r="AA387" s="26">
        <f t="shared" si="286"/>
        <v>8.8705382903951993</v>
      </c>
      <c r="AB387" s="26">
        <f t="shared" si="287"/>
        <v>-68.891117982620216</v>
      </c>
      <c r="AC387" s="26">
        <f t="shared" si="288"/>
        <v>2.5317601698415338E-2</v>
      </c>
      <c r="AD387" s="26">
        <f t="shared" si="289"/>
        <v>4.3725094610912496</v>
      </c>
      <c r="AE387" s="26">
        <f t="shared" si="290"/>
        <v>-8.3260963688794405</v>
      </c>
      <c r="AF387" s="26">
        <f t="shared" si="291"/>
        <v>-154.16598941443741</v>
      </c>
      <c r="AG387" s="26">
        <f t="shared" si="266"/>
        <v>64.334182199278899</v>
      </c>
      <c r="AH387" s="26">
        <f t="shared" si="292"/>
        <v>-126.58631868901459</v>
      </c>
      <c r="AI387" s="26">
        <f t="shared" si="293"/>
        <v>-89.999973158505199</v>
      </c>
      <c r="AJ387" s="26">
        <f t="shared" si="294"/>
        <v>52.563621434241419</v>
      </c>
      <c r="AK387" s="26">
        <f t="shared" si="295"/>
        <v>89.865121737787632</v>
      </c>
      <c r="AL387" s="27">
        <f t="shared" si="296"/>
        <v>-7.4125244497428264</v>
      </c>
      <c r="AM387" s="26">
        <f t="shared" si="297"/>
        <v>-64.7882485488621</v>
      </c>
      <c r="AN387" s="26">
        <f t="shared" si="267"/>
        <v>-0.7212615285892221</v>
      </c>
      <c r="AO387" s="26">
        <f t="shared" si="268"/>
        <v>-23.027692393827575</v>
      </c>
      <c r="AP387" s="26">
        <f t="shared" si="274"/>
        <v>-17.822301033826317</v>
      </c>
      <c r="AQ387" s="26">
        <f t="shared" si="275"/>
        <v>-87.950792363407245</v>
      </c>
      <c r="AR387" s="25">
        <f t="shared" si="269"/>
        <v>18.562359853877492</v>
      </c>
      <c r="AS387" s="25">
        <f t="shared" si="270"/>
        <v>-26.547178687726607</v>
      </c>
      <c r="AT387" s="56">
        <f t="shared" si="276"/>
        <v>-26.148397402705758</v>
      </c>
      <c r="AU387" s="57">
        <f t="shared" si="298"/>
        <v>-242.11678177784466</v>
      </c>
      <c r="AV387" s="26">
        <f t="shared" si="299"/>
        <v>1.9851083300953892E-6</v>
      </c>
      <c r="AW387" s="26">
        <f t="shared" si="300"/>
        <v>3.8736695188583324E-2</v>
      </c>
      <c r="AX387" s="27">
        <f t="shared" si="301"/>
        <v>-1.9851083305461628E-6</v>
      </c>
      <c r="AY387" s="26">
        <f t="shared" si="302"/>
        <v>-3.8736695188583324E-2</v>
      </c>
      <c r="AZ387" s="28">
        <f t="shared" si="303"/>
        <v>-4.5077357035331993E-16</v>
      </c>
      <c r="BA387" s="29">
        <f t="shared" si="304"/>
        <v>0</v>
      </c>
      <c r="BB387" s="5">
        <f t="shared" si="277"/>
        <v>-36.271838585546917</v>
      </c>
      <c r="BC387" s="5">
        <f t="shared" si="278"/>
        <v>-323.50759842131509</v>
      </c>
      <c r="BD387" s="5">
        <f t="shared" si="305"/>
        <v>-143.50759842131509</v>
      </c>
      <c r="BE387" s="41"/>
      <c r="BF387" s="40">
        <f t="shared" si="306"/>
        <v>-36</v>
      </c>
      <c r="BG387" s="40">
        <f t="shared" si="307"/>
        <v>-324</v>
      </c>
      <c r="BH387" s="40">
        <f t="shared" si="308"/>
        <v>-144</v>
      </c>
      <c r="BL387" s="26">
        <f t="shared" si="271"/>
        <v>-0.12361428361575973</v>
      </c>
      <c r="BM387" s="26">
        <f t="shared" si="272"/>
        <v>-9.6434892514299051</v>
      </c>
      <c r="BO387" s="238" t="str">
        <f t="shared" si="279"/>
        <v>676082.975392044i</v>
      </c>
      <c r="BP387" s="238" t="str">
        <f t="shared" si="280"/>
        <v>0.0990470734264799-0.300322598413298i</v>
      </c>
      <c r="BQ387" s="238">
        <f t="shared" si="281"/>
        <v>-9.9998268992253987</v>
      </c>
      <c r="BR387" s="238">
        <f t="shared" si="282"/>
        <v>-71.747327392040532</v>
      </c>
    </row>
    <row r="388" spans="22:70" x14ac:dyDescent="0.35">
      <c r="V388" s="24">
        <v>4.8400000000000398</v>
      </c>
      <c r="W388" s="32">
        <f t="shared" si="283"/>
        <v>691830.97091900045</v>
      </c>
      <c r="X388" s="25">
        <f t="shared" si="273"/>
        <v>26.994438391274116</v>
      </c>
      <c r="Y388" s="26">
        <f t="shared" si="284"/>
        <v>-44.416383248873387</v>
      </c>
      <c r="Z388" s="26">
        <f t="shared" si="285"/>
        <v>-89.655407287921108</v>
      </c>
      <c r="AA388" s="26">
        <f t="shared" si="286"/>
        <v>9.0451118688330627</v>
      </c>
      <c r="AB388" s="26">
        <f t="shared" si="287"/>
        <v>-69.330589375615546</v>
      </c>
      <c r="AC388" s="26">
        <f t="shared" si="288"/>
        <v>2.6507149447160684E-2</v>
      </c>
      <c r="AD388" s="26">
        <f t="shared" si="289"/>
        <v>4.4739494698322151</v>
      </c>
      <c r="AE388" s="26">
        <f t="shared" si="290"/>
        <v>-8.3503258393190478</v>
      </c>
      <c r="AF388" s="26">
        <f t="shared" si="291"/>
        <v>-154.51204719370443</v>
      </c>
      <c r="AG388" s="26">
        <f t="shared" ref="AG388:AG451" si="309">DC_gain_comp</f>
        <v>64.334182199278899</v>
      </c>
      <c r="AH388" s="26">
        <f t="shared" si="292"/>
        <v>-126.78631868901455</v>
      </c>
      <c r="AI388" s="26">
        <f t="shared" si="293"/>
        <v>-89.999973769492229</v>
      </c>
      <c r="AJ388" s="26">
        <f t="shared" si="294"/>
        <v>52.763620351047329</v>
      </c>
      <c r="AK388" s="26">
        <f t="shared" si="295"/>
        <v>89.868191930909944</v>
      </c>
      <c r="AL388" s="27">
        <f t="shared" si="296"/>
        <v>-7.5769125366090107</v>
      </c>
      <c r="AM388" s="26">
        <f t="shared" si="297"/>
        <v>-65.292946515323621</v>
      </c>
      <c r="AN388" s="26">
        <f t="shared" ref="AN388:AN451" si="310">20*LOG(1/SQRT((W388/fp3p)^2+1))</f>
        <v>-0.75246848809478162</v>
      </c>
      <c r="AO388" s="26">
        <f t="shared" ref="AO388:AO451" si="311">-180/PI()*ATAN(W388/fp3p)</f>
        <v>-23.506434612811717</v>
      </c>
      <c r="AP388" s="26">
        <f t="shared" si="274"/>
        <v>-18.017897163392114</v>
      </c>
      <c r="AQ388" s="26">
        <f t="shared" si="275"/>
        <v>-88.931162966717622</v>
      </c>
      <c r="AR388" s="25">
        <f t="shared" ref="AR388:AR451" si="312">-20*LOG(GmPS*Rsns)</f>
        <v>18.562359853877492</v>
      </c>
      <c r="AS388" s="25">
        <f t="shared" ref="AS388:AS451" si="313">20*LOG(Vref/Vout)</f>
        <v>-26.547178687726607</v>
      </c>
      <c r="AT388" s="56">
        <f t="shared" si="276"/>
        <v>-26.368223002711161</v>
      </c>
      <c r="AU388" s="57">
        <f t="shared" si="298"/>
        <v>-243.44321016042204</v>
      </c>
      <c r="AV388" s="26">
        <f t="shared" si="299"/>
        <v>2.0786635827086929E-6</v>
      </c>
      <c r="AW388" s="26">
        <f t="shared" si="300"/>
        <v>3.9638988445959956E-2</v>
      </c>
      <c r="AX388" s="27">
        <f t="shared" si="301"/>
        <v>-2.0786635825710725E-6</v>
      </c>
      <c r="AY388" s="26">
        <f t="shared" si="302"/>
        <v>-3.9638988445959956E-2</v>
      </c>
      <c r="AZ388" s="28">
        <f t="shared" si="303"/>
        <v>1.3762040755572157E-16</v>
      </c>
      <c r="BA388" s="29">
        <f t="shared" si="304"/>
        <v>0</v>
      </c>
      <c r="BB388" s="5">
        <f t="shared" si="277"/>
        <v>-36.67781453279526</v>
      </c>
      <c r="BC388" s="5">
        <f t="shared" si="278"/>
        <v>-325.45070473824978</v>
      </c>
      <c r="BD388" s="5">
        <f t="shared" si="305"/>
        <v>-145.45070473824978</v>
      </c>
      <c r="BE388" s="31"/>
      <c r="BF388" s="40">
        <f t="shared" si="306"/>
        <v>-37</v>
      </c>
      <c r="BG388" s="40">
        <f t="shared" si="307"/>
        <v>-325</v>
      </c>
      <c r="BH388" s="40">
        <f t="shared" si="308"/>
        <v>-145</v>
      </c>
      <c r="BL388" s="26">
        <f t="shared" ref="BL388:BL451" si="314">20*LOG(1/SQRT((W388/fp_comp2p)^2+1))</f>
        <v>-0.1293541216655914</v>
      </c>
      <c r="BM388" s="26">
        <f t="shared" ref="BM388:BM451" si="315">-180/PI()*ATAN(W388/fp_comp2p)</f>
        <v>-9.8637516804820287</v>
      </c>
      <c r="BO388" s="238" t="str">
        <f t="shared" si="279"/>
        <v>691830.970919i</v>
      </c>
      <c r="BP388" s="238" t="str">
        <f t="shared" si="280"/>
        <v>0.0949735802127022-0.294813225217878i</v>
      </c>
      <c r="BQ388" s="238">
        <f t="shared" si="281"/>
        <v>-10.180237408418504</v>
      </c>
      <c r="BR388" s="238">
        <f t="shared" si="282"/>
        <v>-72.143742897345675</v>
      </c>
    </row>
    <row r="389" spans="22:70" x14ac:dyDescent="0.35">
      <c r="V389" s="24">
        <v>4.8500000000000396</v>
      </c>
      <c r="W389" s="32">
        <f t="shared" si="283"/>
        <v>707945.78438420314</v>
      </c>
      <c r="X389" s="25">
        <f t="shared" ref="X389:X452" si="316">DC_gain_power</f>
        <v>26.994438391274116</v>
      </c>
      <c r="Y389" s="26">
        <f t="shared" si="284"/>
        <v>-44.616376178694537</v>
      </c>
      <c r="Z389" s="26">
        <f t="shared" si="285"/>
        <v>-89.663250992946629</v>
      </c>
      <c r="AA389" s="26">
        <f t="shared" si="286"/>
        <v>9.2206900670286558</v>
      </c>
      <c r="AB389" s="26">
        <f t="shared" si="287"/>
        <v>-69.762528831397859</v>
      </c>
      <c r="AC389" s="26">
        <f t="shared" si="288"/>
        <v>2.7752409736416697E-2</v>
      </c>
      <c r="AD389" s="26">
        <f t="shared" si="289"/>
        <v>4.5777232287454703</v>
      </c>
      <c r="AE389" s="26">
        <f t="shared" si="290"/>
        <v>-8.3734953106553487</v>
      </c>
      <c r="AF389" s="26">
        <f t="shared" si="291"/>
        <v>-154.84805659559902</v>
      </c>
      <c r="AG389" s="26">
        <f t="shared" si="309"/>
        <v>64.334182199278899</v>
      </c>
      <c r="AH389" s="26">
        <f t="shared" si="292"/>
        <v>-126.9863186890145</v>
      </c>
      <c r="AI389" s="26">
        <f t="shared" si="293"/>
        <v>-89.999974366571465</v>
      </c>
      <c r="AJ389" s="26">
        <f t="shared" si="294"/>
        <v>52.963619316604749</v>
      </c>
      <c r="AK389" s="26">
        <f t="shared" si="295"/>
        <v>89.871192238635999</v>
      </c>
      <c r="AL389" s="27">
        <f t="shared" si="296"/>
        <v>-7.7426286393517261</v>
      </c>
      <c r="AM389" s="26">
        <f t="shared" si="297"/>
        <v>-65.790140859429386</v>
      </c>
      <c r="AN389" s="26">
        <f t="shared" si="310"/>
        <v>-0.78490760913096758</v>
      </c>
      <c r="AO389" s="26">
        <f t="shared" si="311"/>
        <v>-23.992751763181282</v>
      </c>
      <c r="AP389" s="26">
        <f t="shared" ref="AP389:AP452" si="317">AG389+AH389+AJ389+AL389+AN389</f>
        <v>-18.216053421613541</v>
      </c>
      <c r="AQ389" s="26">
        <f t="shared" ref="AQ389:AQ452" si="318">AI389+AK389+AM389+AO389</f>
        <v>-89.911674750546126</v>
      </c>
      <c r="AR389" s="25">
        <f t="shared" si="312"/>
        <v>18.562359853877492</v>
      </c>
      <c r="AS389" s="25">
        <f t="shared" si="313"/>
        <v>-26.547178687726607</v>
      </c>
      <c r="AT389" s="56">
        <f t="shared" ref="AT389:AT452" si="319">AE389+AP389</f>
        <v>-26.589548732268888</v>
      </c>
      <c r="AU389" s="57">
        <f t="shared" si="298"/>
        <v>-244.75973134614514</v>
      </c>
      <c r="AV389" s="26">
        <f t="shared" si="299"/>
        <v>2.1766279543969739E-6</v>
      </c>
      <c r="AW389" s="26">
        <f t="shared" si="300"/>
        <v>4.0562298792858886E-2</v>
      </c>
      <c r="AX389" s="27">
        <f t="shared" si="301"/>
        <v>-2.1766279540365622E-6</v>
      </c>
      <c r="AY389" s="26">
        <f t="shared" si="302"/>
        <v>-4.0562298792858886E-2</v>
      </c>
      <c r="AZ389" s="28">
        <f t="shared" si="303"/>
        <v>3.6041167202375754E-16</v>
      </c>
      <c r="BA389" s="29">
        <f t="shared" si="304"/>
        <v>0</v>
      </c>
      <c r="BB389" s="5">
        <f t="shared" ref="BB389:BB452" si="320">AT389+AZ389+BL389+BQ389</f>
        <v>-37.086351998667119</v>
      </c>
      <c r="BC389" s="5">
        <f t="shared" ref="BC389:BC452" si="321">AU389+BA389+BM389+BR389</f>
        <v>-327.38159969067544</v>
      </c>
      <c r="BD389" s="5">
        <f t="shared" si="305"/>
        <v>-147.38159969067544</v>
      </c>
      <c r="BE389" s="31"/>
      <c r="BF389" s="40">
        <f t="shared" si="306"/>
        <v>-37</v>
      </c>
      <c r="BG389" s="40">
        <f t="shared" si="307"/>
        <v>-327</v>
      </c>
      <c r="BH389" s="40">
        <f t="shared" si="308"/>
        <v>-147</v>
      </c>
      <c r="BL389" s="26">
        <f t="shared" si="314"/>
        <v>-0.13535635027574666</v>
      </c>
      <c r="BM389" s="26">
        <f t="shared" si="315"/>
        <v>-10.088840212276514</v>
      </c>
      <c r="BO389" s="238" t="str">
        <f t="shared" ref="BO389:BO452" si="322">COMPLEX(0,W389)</f>
        <v>707945.784384203i</v>
      </c>
      <c r="BP389" s="238" t="str">
        <f t="shared" ref="BP389:BP452" si="323">IMDIV(1,IMSUM(1,IMPRODUCT($BO$1,BO389),IMPRODUCT(IMPOWER(BO389,2),$BN$1)))</f>
        <v>0.0910488896863384-0.289351681928717i</v>
      </c>
      <c r="BQ389" s="238">
        <f t="shared" ref="BQ389:BQ452" si="324">20*LOG(IMABS(BP389))</f>
        <v>-10.361446916122487</v>
      </c>
      <c r="BR389" s="238">
        <f t="shared" ref="BR389:BR452" si="325">IMARGUMENT(BP389)*180/PI()</f>
        <v>-72.533028132253776</v>
      </c>
    </row>
    <row r="390" spans="22:70" x14ac:dyDescent="0.35">
      <c r="V390" s="24">
        <v>4.8600000000000403</v>
      </c>
      <c r="W390" s="30">
        <f t="shared" si="283"/>
        <v>724435.96007505804</v>
      </c>
      <c r="X390" s="25">
        <f t="shared" si="316"/>
        <v>26.994438391274116</v>
      </c>
      <c r="Y390" s="26">
        <f t="shared" si="284"/>
        <v>-44.816369426715426</v>
      </c>
      <c r="Z390" s="26">
        <f t="shared" si="285"/>
        <v>-89.670916165644527</v>
      </c>
      <c r="AA390" s="26">
        <f t="shared" si="286"/>
        <v>9.3972385244782402</v>
      </c>
      <c r="AB390" s="26">
        <f t="shared" si="287"/>
        <v>-70.18696892572099</v>
      </c>
      <c r="AC390" s="26">
        <f t="shared" si="288"/>
        <v>2.9055974754693556E-2</v>
      </c>
      <c r="AD390" s="26">
        <f t="shared" si="289"/>
        <v>4.6838830351572325</v>
      </c>
      <c r="AE390" s="26">
        <f t="shared" si="290"/>
        <v>-8.3956365362083751</v>
      </c>
      <c r="AF390" s="26">
        <f t="shared" si="291"/>
        <v>-155.17400205620828</v>
      </c>
      <c r="AG390" s="26">
        <f t="shared" si="309"/>
        <v>64.334182199278899</v>
      </c>
      <c r="AH390" s="26">
        <f t="shared" si="292"/>
        <v>-127.18631868901447</v>
      </c>
      <c r="AI390" s="26">
        <f t="shared" si="293"/>
        <v>-89.999974950059539</v>
      </c>
      <c r="AJ390" s="26">
        <f t="shared" si="294"/>
        <v>53.163618328719544</v>
      </c>
      <c r="AK390" s="26">
        <f t="shared" si="295"/>
        <v>89.87412425170281</v>
      </c>
      <c r="AL390" s="27">
        <f t="shared" si="296"/>
        <v>-7.9096331756465474</v>
      </c>
      <c r="AM390" s="26">
        <f t="shared" si="297"/>
        <v>-66.279795622726468</v>
      </c>
      <c r="AN390" s="26">
        <f t="shared" si="310"/>
        <v>-0.81861782476972278</v>
      </c>
      <c r="AO390" s="26">
        <f t="shared" si="311"/>
        <v>-24.486621349380147</v>
      </c>
      <c r="AP390" s="26">
        <f t="shared" si="317"/>
        <v>-18.416769161432299</v>
      </c>
      <c r="AQ390" s="26">
        <f t="shared" si="318"/>
        <v>-90.89226767046334</v>
      </c>
      <c r="AR390" s="25">
        <f t="shared" si="312"/>
        <v>18.562359853877492</v>
      </c>
      <c r="AS390" s="25">
        <f t="shared" si="313"/>
        <v>-26.547178687726607</v>
      </c>
      <c r="AT390" s="56">
        <f t="shared" si="319"/>
        <v>-26.812405697640674</v>
      </c>
      <c r="AU390" s="57">
        <f t="shared" si="298"/>
        <v>-246.06626972667163</v>
      </c>
      <c r="AV390" s="26">
        <f t="shared" si="299"/>
        <v>2.279209242096325E-6</v>
      </c>
      <c r="AW390" s="26">
        <f t="shared" si="300"/>
        <v>4.1507115778728315E-2</v>
      </c>
      <c r="AX390" s="27">
        <f t="shared" si="301"/>
        <v>-2.2792092422861455E-6</v>
      </c>
      <c r="AY390" s="26">
        <f t="shared" si="302"/>
        <v>-4.1507115778728315E-2</v>
      </c>
      <c r="AZ390" s="28">
        <f t="shared" si="303"/>
        <v>-1.8982050699616233E-16</v>
      </c>
      <c r="BA390" s="29">
        <f t="shared" si="304"/>
        <v>0</v>
      </c>
      <c r="BB390" s="5">
        <f t="shared" si="320"/>
        <v>-37.497464378947889</v>
      </c>
      <c r="BC390" s="5">
        <f t="shared" si="321"/>
        <v>-329.3003665746046</v>
      </c>
      <c r="BD390" s="5">
        <f t="shared" si="305"/>
        <v>-149.3003665746046</v>
      </c>
      <c r="BE390" s="41"/>
      <c r="BF390" s="40">
        <f t="shared" si="306"/>
        <v>-37</v>
      </c>
      <c r="BG390" s="40">
        <f t="shared" si="307"/>
        <v>-329</v>
      </c>
      <c r="BH390" s="40">
        <f t="shared" si="308"/>
        <v>-149</v>
      </c>
      <c r="BL390" s="26">
        <f t="shared" si="314"/>
        <v>-0.14163257675220298</v>
      </c>
      <c r="BM390" s="26">
        <f t="shared" si="315"/>
        <v>-10.318846386870915</v>
      </c>
      <c r="BO390" s="238" t="str">
        <f t="shared" si="322"/>
        <v>724435.960075058i</v>
      </c>
      <c r="BP390" s="238" t="str">
        <f t="shared" si="323"/>
        <v>0.087268931561923-0.283940990051762i</v>
      </c>
      <c r="BQ390" s="238">
        <f t="shared" si="324"/>
        <v>-10.54342610455501</v>
      </c>
      <c r="BR390" s="238">
        <f t="shared" si="325"/>
        <v>-72.915250461062072</v>
      </c>
    </row>
    <row r="391" spans="22:70" x14ac:dyDescent="0.35">
      <c r="V391" s="24">
        <v>4.8700000000000401</v>
      </c>
      <c r="W391" s="32">
        <f t="shared" si="283"/>
        <v>741310.24130098708</v>
      </c>
      <c r="X391" s="25">
        <f t="shared" si="316"/>
        <v>26.994438391274116</v>
      </c>
      <c r="Y391" s="26">
        <f t="shared" si="284"/>
        <v>-45.016362978615618</v>
      </c>
      <c r="Z391" s="26">
        <f t="shared" si="285"/>
        <v>-89.678406869092683</v>
      </c>
      <c r="AA391" s="26">
        <f t="shared" si="286"/>
        <v>9.5747236372007549</v>
      </c>
      <c r="AB391" s="26">
        <f t="shared" si="287"/>
        <v>-70.603948311668603</v>
      </c>
      <c r="AC391" s="26">
        <f t="shared" si="288"/>
        <v>3.0420555660478646E-2</v>
      </c>
      <c r="AD391" s="26">
        <f t="shared" si="289"/>
        <v>4.7924822591963583</v>
      </c>
      <c r="AE391" s="26">
        <f t="shared" si="290"/>
        <v>-8.4167803944802682</v>
      </c>
      <c r="AF391" s="26">
        <f t="shared" si="291"/>
        <v>-155.48987292156491</v>
      </c>
      <c r="AG391" s="26">
        <f t="shared" si="309"/>
        <v>64.334182199278899</v>
      </c>
      <c r="AH391" s="26">
        <f t="shared" si="292"/>
        <v>-127.38631868901443</v>
      </c>
      <c r="AI391" s="26">
        <f t="shared" si="293"/>
        <v>-89.999975520265792</v>
      </c>
      <c r="AJ391" s="26">
        <f t="shared" si="294"/>
        <v>53.363617385296266</v>
      </c>
      <c r="AK391" s="26">
        <f t="shared" si="295"/>
        <v>89.87698952464109</v>
      </c>
      <c r="AL391" s="27">
        <f t="shared" si="296"/>
        <v>-8.0778870014009545</v>
      </c>
      <c r="AM391" s="26">
        <f t="shared" si="297"/>
        <v>-66.761884268916717</v>
      </c>
      <c r="AN391" s="26">
        <f t="shared" si="310"/>
        <v>-0.8536385308618839</v>
      </c>
      <c r="AO391" s="26">
        <f t="shared" si="311"/>
        <v>-24.98801161841136</v>
      </c>
      <c r="AP391" s="26">
        <f t="shared" si="317"/>
        <v>-18.620044636702101</v>
      </c>
      <c r="AQ391" s="26">
        <f t="shared" si="318"/>
        <v>-91.872881882952782</v>
      </c>
      <c r="AR391" s="25">
        <f t="shared" si="312"/>
        <v>18.562359853877492</v>
      </c>
      <c r="AS391" s="25">
        <f t="shared" si="313"/>
        <v>-26.547178687726607</v>
      </c>
      <c r="AT391" s="56">
        <f t="shared" si="319"/>
        <v>-27.036825031182367</v>
      </c>
      <c r="AU391" s="57">
        <f t="shared" si="298"/>
        <v>-247.36275480451769</v>
      </c>
      <c r="AV391" s="26">
        <f t="shared" si="299"/>
        <v>2.3866250345042812E-6</v>
      </c>
      <c r="AW391" s="26">
        <f t="shared" si="300"/>
        <v>4.2473940355983585E-2</v>
      </c>
      <c r="AX391" s="27">
        <f t="shared" si="301"/>
        <v>-2.386625034535427E-6</v>
      </c>
      <c r="AY391" s="26">
        <f t="shared" si="302"/>
        <v>-4.2473940355983585E-2</v>
      </c>
      <c r="AZ391" s="28">
        <f t="shared" si="303"/>
        <v>-3.1145824987014251E-17</v>
      </c>
      <c r="BA391" s="29">
        <f t="shared" si="304"/>
        <v>0</v>
      </c>
      <c r="BB391" s="5">
        <f t="shared" si="320"/>
        <v>-37.911166386568532</v>
      </c>
      <c r="BC391" s="5">
        <f t="shared" si="321"/>
        <v>-331.20709841583312</v>
      </c>
      <c r="BD391" s="5">
        <f t="shared" si="305"/>
        <v>-151.20709841583312</v>
      </c>
      <c r="BE391" s="31"/>
      <c r="BF391" s="40">
        <f t="shared" si="306"/>
        <v>-38</v>
      </c>
      <c r="BG391" s="40">
        <f t="shared" si="307"/>
        <v>-331</v>
      </c>
      <c r="BH391" s="40">
        <f t="shared" si="308"/>
        <v>-151</v>
      </c>
      <c r="BL391" s="26">
        <f t="shared" si="314"/>
        <v>-0.1481948857543543</v>
      </c>
      <c r="BM391" s="26">
        <f t="shared" si="315"/>
        <v>-10.553862489310051</v>
      </c>
      <c r="BO391" s="238" t="str">
        <f t="shared" si="322"/>
        <v>741310.241300987i</v>
      </c>
      <c r="BP391" s="238" t="str">
        <f t="shared" si="323"/>
        <v>0.0836296345988283-0.278583926850289i</v>
      </c>
      <c r="BQ391" s="238">
        <f t="shared" si="324"/>
        <v>-10.726146469631811</v>
      </c>
      <c r="BR391" s="238">
        <f t="shared" si="325"/>
        <v>-73.290481122005389</v>
      </c>
    </row>
    <row r="392" spans="22:70" x14ac:dyDescent="0.35">
      <c r="V392" s="24">
        <v>4.8800000000000399</v>
      </c>
      <c r="W392" s="32">
        <f t="shared" si="283"/>
        <v>758577.57502925477</v>
      </c>
      <c r="X392" s="25">
        <f t="shared" si="316"/>
        <v>26.994438391274116</v>
      </c>
      <c r="Y392" s="26">
        <f t="shared" si="284"/>
        <v>-45.216356820719163</v>
      </c>
      <c r="Z392" s="26">
        <f t="shared" si="285"/>
        <v>-89.685727073936377</v>
      </c>
      <c r="AA392" s="26">
        <f t="shared" si="286"/>
        <v>9.7531125750304941</v>
      </c>
      <c r="AB392" s="26">
        <f t="shared" si="287"/>
        <v>-71.013511342103328</v>
      </c>
      <c r="AC392" s="26">
        <f t="shared" si="288"/>
        <v>3.1848987885505498E-2</v>
      </c>
      <c r="AD392" s="26">
        <f t="shared" si="289"/>
        <v>4.9035753586482373</v>
      </c>
      <c r="AE392" s="26">
        <f t="shared" si="290"/>
        <v>-8.436956866529048</v>
      </c>
      <c r="AF392" s="26">
        <f t="shared" si="291"/>
        <v>-155.79566305739147</v>
      </c>
      <c r="AG392" s="26">
        <f t="shared" si="309"/>
        <v>64.334182199278899</v>
      </c>
      <c r="AH392" s="26">
        <f t="shared" si="292"/>
        <v>-127.5863186890144</v>
      </c>
      <c r="AI392" s="26">
        <f t="shared" si="293"/>
        <v>-89.999976077492576</v>
      </c>
      <c r="AJ392" s="26">
        <f t="shared" si="294"/>
        <v>53.563616484333842</v>
      </c>
      <c r="AK392" s="26">
        <f t="shared" si="295"/>
        <v>89.87978957659908</v>
      </c>
      <c r="AL392" s="27">
        <f t="shared" si="296"/>
        <v>-8.2473514649928799</v>
      </c>
      <c r="AM392" s="26">
        <f t="shared" si="297"/>
        <v>-67.236389308151658</v>
      </c>
      <c r="AN392" s="26">
        <f t="shared" si="310"/>
        <v>-0.89000952906454289</v>
      </c>
      <c r="AO392" s="26">
        <f t="shared" si="311"/>
        <v>-25.49688118974224</v>
      </c>
      <c r="AP392" s="26">
        <f t="shared" si="317"/>
        <v>-18.825880999459088</v>
      </c>
      <c r="AQ392" s="26">
        <f t="shared" si="318"/>
        <v>-92.853456998787394</v>
      </c>
      <c r="AR392" s="25">
        <f t="shared" si="312"/>
        <v>18.562359853877492</v>
      </c>
      <c r="AS392" s="25">
        <f t="shared" si="313"/>
        <v>-26.547178687726607</v>
      </c>
      <c r="AT392" s="56">
        <f t="shared" si="319"/>
        <v>-27.262837865988136</v>
      </c>
      <c r="AU392" s="57">
        <f t="shared" si="298"/>
        <v>-248.64912005617884</v>
      </c>
      <c r="AV392" s="26">
        <f t="shared" si="299"/>
        <v>2.4991031749551078E-6</v>
      </c>
      <c r="AW392" s="26">
        <f t="shared" si="300"/>
        <v>4.3463285145609425E-2</v>
      </c>
      <c r="AX392" s="27">
        <f t="shared" si="301"/>
        <v>-2.4991031746084981E-6</v>
      </c>
      <c r="AY392" s="26">
        <f t="shared" si="302"/>
        <v>-4.3463285145609425E-2</v>
      </c>
      <c r="AZ392" s="28">
        <f t="shared" si="303"/>
        <v>3.4660969366472234E-16</v>
      </c>
      <c r="BA392" s="29">
        <f t="shared" si="304"/>
        <v>0</v>
      </c>
      <c r="BB392" s="5">
        <f t="shared" si="320"/>
        <v>-38.327474041598379</v>
      </c>
      <c r="BC392" s="5">
        <f t="shared" si="321"/>
        <v>-333.10189644848504</v>
      </c>
      <c r="BD392" s="5">
        <f t="shared" si="305"/>
        <v>-153.10189644848504</v>
      </c>
      <c r="BE392" s="31"/>
      <c r="BF392" s="40">
        <f t="shared" si="306"/>
        <v>-38</v>
      </c>
      <c r="BG392" s="40">
        <f t="shared" si="307"/>
        <v>-333</v>
      </c>
      <c r="BH392" s="40">
        <f t="shared" si="308"/>
        <v>-153</v>
      </c>
      <c r="BL392" s="26">
        <f t="shared" si="314"/>
        <v>-0.15505585556787224</v>
      </c>
      <c r="BM392" s="26">
        <f t="shared" si="315"/>
        <v>-10.793981479936454</v>
      </c>
      <c r="BO392" s="238" t="str">
        <f t="shared" si="322"/>
        <v>758577.575029255i</v>
      </c>
      <c r="BP392" s="238" t="str">
        <f t="shared" si="323"/>
        <v>0.0801269377086592-0.273283034105752i</v>
      </c>
      <c r="BQ392" s="238">
        <f t="shared" si="324"/>
        <v>-10.909580320042366</v>
      </c>
      <c r="BR392" s="238">
        <f t="shared" si="325"/>
        <v>-73.658794912369729</v>
      </c>
    </row>
    <row r="393" spans="22:70" x14ac:dyDescent="0.35">
      <c r="V393" s="24">
        <v>4.8900000000000396</v>
      </c>
      <c r="W393" s="30">
        <f t="shared" si="283"/>
        <v>776247.11662876303</v>
      </c>
      <c r="X393" s="25">
        <f t="shared" si="316"/>
        <v>26.994438391274116</v>
      </c>
      <c r="Y393" s="26">
        <f t="shared" si="284"/>
        <v>-45.416350939965547</v>
      </c>
      <c r="Z393" s="26">
        <f t="shared" si="285"/>
        <v>-89.692880660488655</v>
      </c>
      <c r="AA393" s="26">
        <f t="shared" si="286"/>
        <v>9.9323732954990405</v>
      </c>
      <c r="AB393" s="26">
        <f t="shared" si="287"/>
        <v>-71.41570769952655</v>
      </c>
      <c r="AC393" s="26">
        <f t="shared" si="288"/>
        <v>3.3344236659373416E-2</v>
      </c>
      <c r="AD393" s="26">
        <f t="shared" si="289"/>
        <v>5.017217893461078</v>
      </c>
      <c r="AE393" s="26">
        <f t="shared" si="290"/>
        <v>-8.4561950165330177</v>
      </c>
      <c r="AF393" s="26">
        <f t="shared" si="291"/>
        <v>-156.09137046655414</v>
      </c>
      <c r="AG393" s="26">
        <f t="shared" si="309"/>
        <v>64.334182199278899</v>
      </c>
      <c r="AH393" s="26">
        <f t="shared" si="292"/>
        <v>-127.78631868901435</v>
      </c>
      <c r="AI393" s="26">
        <f t="shared" si="293"/>
        <v>-89.999976622035334</v>
      </c>
      <c r="AJ393" s="26">
        <f t="shared" si="294"/>
        <v>53.763615623921226</v>
      </c>
      <c r="AK393" s="26">
        <f t="shared" si="295"/>
        <v>89.882525892147868</v>
      </c>
      <c r="AL393" s="27">
        <f t="shared" si="296"/>
        <v>-8.4179884566757774</v>
      </c>
      <c r="AM393" s="26">
        <f t="shared" si="297"/>
        <v>-67.703301913270295</v>
      </c>
      <c r="AN393" s="26">
        <f t="shared" si="310"/>
        <v>-0.92777096493044198</v>
      </c>
      <c r="AO393" s="26">
        <f t="shared" si="311"/>
        <v>-26.013178697338553</v>
      </c>
      <c r="AP393" s="26">
        <f t="shared" si="317"/>
        <v>-19.034280287420447</v>
      </c>
      <c r="AQ393" s="26">
        <f t="shared" si="318"/>
        <v>-93.833931340496321</v>
      </c>
      <c r="AR393" s="25">
        <f t="shared" si="312"/>
        <v>18.562359853877492</v>
      </c>
      <c r="AS393" s="25">
        <f t="shared" si="313"/>
        <v>-26.547178687726607</v>
      </c>
      <c r="AT393" s="56">
        <f t="shared" si="319"/>
        <v>-27.490475303953467</v>
      </c>
      <c r="AU393" s="57">
        <f t="shared" si="298"/>
        <v>-249.92530180705046</v>
      </c>
      <c r="AV393" s="26">
        <f t="shared" si="299"/>
        <v>2.6168822435814538E-6</v>
      </c>
      <c r="AW393" s="26">
        <f t="shared" si="300"/>
        <v>4.447567470894756E-2</v>
      </c>
      <c r="AX393" s="27">
        <f t="shared" si="301"/>
        <v>-2.6168822431750884E-6</v>
      </c>
      <c r="AY393" s="26">
        <f t="shared" si="302"/>
        <v>-4.447567470894756E-2</v>
      </c>
      <c r="AZ393" s="28">
        <f t="shared" si="303"/>
        <v>4.0636532699467147E-16</v>
      </c>
      <c r="BA393" s="29">
        <f t="shared" si="304"/>
        <v>0</v>
      </c>
      <c r="BB393" s="5">
        <f t="shared" si="320"/>
        <v>-38.746404652768611</v>
      </c>
      <c r="BC393" s="5">
        <f t="shared" si="321"/>
        <v>-334.98486861060996</v>
      </c>
      <c r="BD393" s="5">
        <f t="shared" si="305"/>
        <v>-154.98486861060996</v>
      </c>
      <c r="BE393" s="41"/>
      <c r="BF393" s="40">
        <f t="shared" si="306"/>
        <v>-39</v>
      </c>
      <c r="BG393" s="40">
        <f t="shared" si="307"/>
        <v>-335</v>
      </c>
      <c r="BH393" s="40">
        <f t="shared" si="308"/>
        <v>-155</v>
      </c>
      <c r="BL393" s="26">
        <f t="shared" si="314"/>
        <v>-0.16222857461335591</v>
      </c>
      <c r="BM393" s="26">
        <f t="shared" si="315"/>
        <v>-11.03929691821795</v>
      </c>
      <c r="BO393" s="238" t="str">
        <f t="shared" si="322"/>
        <v>776247.116628763i</v>
      </c>
      <c r="BP393" s="238" t="str">
        <f t="shared" si="323"/>
        <v>0.0767568001165401-0.268040627109936i</v>
      </c>
      <c r="BQ393" s="238">
        <f t="shared" si="324"/>
        <v>-11.093700774201787</v>
      </c>
      <c r="BR393" s="238">
        <f t="shared" si="325"/>
        <v>-74.020269885341605</v>
      </c>
    </row>
    <row r="394" spans="22:70" x14ac:dyDescent="0.35">
      <c r="V394" s="24">
        <v>4.9000000000000403</v>
      </c>
      <c r="W394" s="32">
        <f t="shared" si="283"/>
        <v>794328.23472435586</v>
      </c>
      <c r="X394" s="25">
        <f t="shared" si="316"/>
        <v>26.994438391274116</v>
      </c>
      <c r="Y394" s="26">
        <f t="shared" si="284"/>
        <v>-45.616345323882037</v>
      </c>
      <c r="Z394" s="26">
        <f t="shared" si="285"/>
        <v>-89.699871420783168</v>
      </c>
      <c r="AA394" s="26">
        <f t="shared" si="286"/>
        <v>10.112474554513094</v>
      </c>
      <c r="AB394" s="26">
        <f t="shared" si="287"/>
        <v>-71.810592034374395</v>
      </c>
      <c r="AC394" s="26">
        <f t="shared" si="288"/>
        <v>3.4909402763258747E-2</v>
      </c>
      <c r="AD394" s="26">
        <f t="shared" si="289"/>
        <v>5.1334665398507537</v>
      </c>
      <c r="AE394" s="26">
        <f t="shared" si="290"/>
        <v>-8.4745229753315687</v>
      </c>
      <c r="AF394" s="26">
        <f t="shared" si="291"/>
        <v>-156.37699691530679</v>
      </c>
      <c r="AG394" s="26">
        <f t="shared" si="309"/>
        <v>64.334182199278899</v>
      </c>
      <c r="AH394" s="26">
        <f t="shared" si="292"/>
        <v>-127.98631868901433</v>
      </c>
      <c r="AI394" s="26">
        <f t="shared" si="293"/>
        <v>-89.999977154182787</v>
      </c>
      <c r="AJ394" s="26">
        <f t="shared" si="294"/>
        <v>53.963614802233415</v>
      </c>
      <c r="AK394" s="26">
        <f t="shared" si="295"/>
        <v>89.885199922068239</v>
      </c>
      <c r="AL394" s="27">
        <f t="shared" si="296"/>
        <v>-8.5897604532524969</v>
      </c>
      <c r="AM394" s="26">
        <f t="shared" si="297"/>
        <v>-68.162621530401211</v>
      </c>
      <c r="AN394" s="26">
        <f t="shared" si="310"/>
        <v>-0.96696326103250196</v>
      </c>
      <c r="AO394" s="26">
        <f t="shared" si="311"/>
        <v>-26.536842446617801</v>
      </c>
      <c r="AP394" s="26">
        <f t="shared" si="317"/>
        <v>-19.245245401787006</v>
      </c>
      <c r="AQ394" s="26">
        <f t="shared" si="318"/>
        <v>-94.814241209133556</v>
      </c>
      <c r="AR394" s="25">
        <f t="shared" si="312"/>
        <v>18.562359853877492</v>
      </c>
      <c r="AS394" s="25">
        <f t="shared" si="313"/>
        <v>-26.547178687726607</v>
      </c>
      <c r="AT394" s="56">
        <f t="shared" si="319"/>
        <v>-27.719768377118577</v>
      </c>
      <c r="AU394" s="57">
        <f t="shared" si="298"/>
        <v>-251.19123812444036</v>
      </c>
      <c r="AV394" s="26">
        <f t="shared" si="299"/>
        <v>2.7402120645483185E-6</v>
      </c>
      <c r="AW394" s="26">
        <f t="shared" si="300"/>
        <v>4.5511645825815142E-2</v>
      </c>
      <c r="AX394" s="27">
        <f t="shared" si="301"/>
        <v>-2.7402120649890992E-6</v>
      </c>
      <c r="AY394" s="26">
        <f t="shared" si="302"/>
        <v>-4.5511645825815142E-2</v>
      </c>
      <c r="AZ394" s="28">
        <f t="shared" si="303"/>
        <v>-4.4078069915808732E-16</v>
      </c>
      <c r="BA394" s="29">
        <f t="shared" si="304"/>
        <v>0</v>
      </c>
      <c r="BB394" s="5">
        <f t="shared" si="320"/>
        <v>-39.167976790543499</v>
      </c>
      <c r="BC394" s="5">
        <f t="shared" si="321"/>
        <v>-336.85612806303277</v>
      </c>
      <c r="BD394" s="5">
        <f t="shared" si="305"/>
        <v>-156.85612806303277</v>
      </c>
      <c r="BE394" s="31"/>
      <c r="BF394" s="40">
        <f t="shared" si="306"/>
        <v>-39</v>
      </c>
      <c r="BG394" s="40">
        <f t="shared" si="307"/>
        <v>-337</v>
      </c>
      <c r="BH394" s="40">
        <f t="shared" si="308"/>
        <v>-157</v>
      </c>
      <c r="BL394" s="26">
        <f t="shared" si="314"/>
        <v>-0.16972665816005431</v>
      </c>
      <c r="BM394" s="26">
        <f t="shared" si="315"/>
        <v>-11.289902879741346</v>
      </c>
      <c r="BO394" s="238" t="str">
        <f t="shared" si="322"/>
        <v>794328.234724356i</v>
      </c>
      <c r="BP394" s="238" t="str">
        <f t="shared" si="323"/>
        <v>0.0735152106092836-0.262858803817575i</v>
      </c>
      <c r="BQ394" s="238">
        <f t="shared" si="324"/>
        <v>-11.278481755264869</v>
      </c>
      <c r="BR394" s="238">
        <f t="shared" si="325"/>
        <v>-74.374987058851019</v>
      </c>
    </row>
    <row r="395" spans="22:70" x14ac:dyDescent="0.35">
      <c r="V395" s="24">
        <v>4.9100000000000401</v>
      </c>
      <c r="W395" s="32">
        <f t="shared" si="283"/>
        <v>812830.51616417523</v>
      </c>
      <c r="X395" s="25">
        <f t="shared" si="316"/>
        <v>26.994438391274116</v>
      </c>
      <c r="Y395" s="26">
        <f t="shared" si="284"/>
        <v>-45.81633996055713</v>
      </c>
      <c r="Z395" s="26">
        <f t="shared" si="285"/>
        <v>-89.706703060580523</v>
      </c>
      <c r="AA395" s="26">
        <f t="shared" si="286"/>
        <v>10.293385914034713</v>
      </c>
      <c r="AB395" s="26">
        <f t="shared" si="287"/>
        <v>-72.198223612631793</v>
      </c>
      <c r="AC395" s="26">
        <f t="shared" si="288"/>
        <v>3.6547728520641906E-2</v>
      </c>
      <c r="AD395" s="26">
        <f t="shared" si="289"/>
        <v>5.2523791039459793</v>
      </c>
      <c r="AE395" s="26">
        <f t="shared" si="290"/>
        <v>-8.4919679267276589</v>
      </c>
      <c r="AF395" s="26">
        <f t="shared" si="291"/>
        <v>-156.65254756926635</v>
      </c>
      <c r="AG395" s="26">
        <f t="shared" si="309"/>
        <v>64.334182199278899</v>
      </c>
      <c r="AH395" s="26">
        <f t="shared" si="292"/>
        <v>-128.18631868901431</v>
      </c>
      <c r="AI395" s="26">
        <f t="shared" si="293"/>
        <v>-89.999977674217064</v>
      </c>
      <c r="AJ395" s="26">
        <f t="shared" si="294"/>
        <v>54.163614017527486</v>
      </c>
      <c r="AK395" s="26">
        <f t="shared" si="295"/>
        <v>89.887813084119614</v>
      </c>
      <c r="AL395" s="27">
        <f t="shared" si="296"/>
        <v>-8.7626305581431669</v>
      </c>
      <c r="AM395" s="26">
        <f t="shared" si="297"/>
        <v>-68.61435548618806</v>
      </c>
      <c r="AN395" s="26">
        <f t="shared" si="310"/>
        <v>-1.0076270451319649</v>
      </c>
      <c r="AO395" s="26">
        <f t="shared" si="311"/>
        <v>-27.067800089230147</v>
      </c>
      <c r="AP395" s="26">
        <f t="shared" si="317"/>
        <v>-19.458780075483059</v>
      </c>
      <c r="AQ395" s="26">
        <f t="shared" si="318"/>
        <v>-95.794320165515657</v>
      </c>
      <c r="AR395" s="25">
        <f t="shared" si="312"/>
        <v>18.562359853877492</v>
      </c>
      <c r="AS395" s="25">
        <f t="shared" si="313"/>
        <v>-26.547178687726607</v>
      </c>
      <c r="AT395" s="56">
        <f t="shared" si="319"/>
        <v>-27.950748002210716</v>
      </c>
      <c r="AU395" s="57">
        <f t="shared" si="298"/>
        <v>-252.44686773478202</v>
      </c>
      <c r="AV395" s="26">
        <f t="shared" si="299"/>
        <v>2.8693542383593167E-6</v>
      </c>
      <c r="AW395" s="26">
        <f t="shared" si="300"/>
        <v>4.6571747779099747E-2</v>
      </c>
      <c r="AX395" s="27">
        <f t="shared" si="301"/>
        <v>-2.869354238306876E-6</v>
      </c>
      <c r="AY395" s="26">
        <f t="shared" si="302"/>
        <v>-4.6571747779099747E-2</v>
      </c>
      <c r="AZ395" s="28">
        <f t="shared" si="303"/>
        <v>5.2440656797460988E-17</v>
      </c>
      <c r="BA395" s="29">
        <f t="shared" si="304"/>
        <v>0</v>
      </c>
      <c r="BB395" s="5">
        <f t="shared" si="320"/>
        <v>-39.592210251801731</v>
      </c>
      <c r="BC395" s="5">
        <f t="shared" si="321"/>
        <v>-338.71579173737121</v>
      </c>
      <c r="BD395" s="5">
        <f t="shared" si="305"/>
        <v>-158.71579173737121</v>
      </c>
      <c r="BE395" s="31"/>
      <c r="BF395" s="40">
        <f t="shared" si="306"/>
        <v>-40</v>
      </c>
      <c r="BG395" s="40">
        <f t="shared" si="307"/>
        <v>-339</v>
      </c>
      <c r="BH395" s="40">
        <f t="shared" si="308"/>
        <v>-159</v>
      </c>
      <c r="BL395" s="26">
        <f t="shared" si="314"/>
        <v>-0.17756426520969415</v>
      </c>
      <c r="BM395" s="26">
        <f t="shared" si="315"/>
        <v>-11.545893866012769</v>
      </c>
      <c r="BO395" s="238" t="str">
        <f t="shared" si="322"/>
        <v>812830.516164175i</v>
      </c>
      <c r="BP395" s="238" t="str">
        <f t="shared" si="323"/>
        <v>0.0703981959065131-0.257739454094986i</v>
      </c>
      <c r="BQ395" s="238">
        <f t="shared" si="324"/>
        <v>-11.463897984381324</v>
      </c>
      <c r="BR395" s="238">
        <f t="shared" si="325"/>
        <v>-74.723030136576398</v>
      </c>
    </row>
    <row r="396" spans="22:70" x14ac:dyDescent="0.35">
      <c r="V396" s="24">
        <v>4.9200000000000399</v>
      </c>
      <c r="W396" s="30">
        <f t="shared" si="283"/>
        <v>831763.77110274858</v>
      </c>
      <c r="X396" s="25">
        <f t="shared" si="316"/>
        <v>26.994438391274116</v>
      </c>
      <c r="Y396" s="26">
        <f t="shared" si="284"/>
        <v>-46.016334838615414</v>
      </c>
      <c r="Z396" s="26">
        <f t="shared" si="285"/>
        <v>-89.713379201329104</v>
      </c>
      <c r="AA396" s="26">
        <f t="shared" si="286"/>
        <v>10.475077746970179</v>
      </c>
      <c r="AB396" s="26">
        <f t="shared" si="287"/>
        <v>-72.578665973513623</v>
      </c>
      <c r="AC396" s="26">
        <f t="shared" si="288"/>
        <v>3.8262604033053718E-2</v>
      </c>
      <c r="AD396" s="26">
        <f t="shared" si="289"/>
        <v>5.3740145349116641</v>
      </c>
      <c r="AE396" s="26">
        <f t="shared" si="290"/>
        <v>-8.5085560963380651</v>
      </c>
      <c r="AF396" s="26">
        <f t="shared" si="291"/>
        <v>-156.91803063993106</v>
      </c>
      <c r="AG396" s="26">
        <f t="shared" si="309"/>
        <v>64.334182199278899</v>
      </c>
      <c r="AH396" s="26">
        <f t="shared" si="292"/>
        <v>-128.38631868901427</v>
      </c>
      <c r="AI396" s="26">
        <f t="shared" si="293"/>
        <v>-89.99997818241394</v>
      </c>
      <c r="AJ396" s="26">
        <f t="shared" si="294"/>
        <v>54.363613268139019</v>
      </c>
      <c r="AK396" s="26">
        <f t="shared" si="295"/>
        <v>89.890366763791604</v>
      </c>
      <c r="AL396" s="27">
        <f t="shared" si="296"/>
        <v>-8.9365625369929127</v>
      </c>
      <c r="AM396" s="26">
        <f t="shared" si="297"/>
        <v>-69.058518593735315</v>
      </c>
      <c r="AN396" s="26">
        <f t="shared" si="310"/>
        <v>-1.0498030734375372</v>
      </c>
      <c r="AO396" s="26">
        <f t="shared" si="311"/>
        <v>-27.605968318679615</v>
      </c>
      <c r="AP396" s="26">
        <f t="shared" si="317"/>
        <v>-19.674888832026806</v>
      </c>
      <c r="AQ396" s="26">
        <f t="shared" si="318"/>
        <v>-96.774098331037266</v>
      </c>
      <c r="AR396" s="25">
        <f t="shared" si="312"/>
        <v>18.562359853877492</v>
      </c>
      <c r="AS396" s="25">
        <f t="shared" si="313"/>
        <v>-26.547178687726607</v>
      </c>
      <c r="AT396" s="56">
        <f t="shared" si="319"/>
        <v>-28.183444928364871</v>
      </c>
      <c r="AU396" s="57">
        <f t="shared" si="298"/>
        <v>-253.69212897096833</v>
      </c>
      <c r="AV396" s="26">
        <f t="shared" si="299"/>
        <v>3.0045826915205907E-6</v>
      </c>
      <c r="AW396" s="26">
        <f t="shared" si="300"/>
        <v>4.7656542645984262E-2</v>
      </c>
      <c r="AX396" s="27">
        <f t="shared" si="301"/>
        <v>-3.0045826913069025E-6</v>
      </c>
      <c r="AY396" s="26">
        <f t="shared" si="302"/>
        <v>-4.7656542645984262E-2</v>
      </c>
      <c r="AZ396" s="28">
        <f t="shared" si="303"/>
        <v>2.1368820138389401E-16</v>
      </c>
      <c r="BA396" s="29">
        <f t="shared" si="304"/>
        <v>0</v>
      </c>
      <c r="BB396" s="5">
        <f t="shared" si="320"/>
        <v>-40.019126016239525</v>
      </c>
      <c r="BC396" s="5">
        <f t="shared" si="321"/>
        <v>-340.56397891886922</v>
      </c>
      <c r="BD396" s="5">
        <f t="shared" si="305"/>
        <v>-160.56397891886922</v>
      </c>
      <c r="BE396" s="41"/>
      <c r="BF396" s="40">
        <f t="shared" si="306"/>
        <v>-40</v>
      </c>
      <c r="BG396" s="40">
        <f t="shared" si="307"/>
        <v>-341</v>
      </c>
      <c r="BH396" s="40">
        <f t="shared" si="308"/>
        <v>-161</v>
      </c>
      <c r="BL396" s="26">
        <f t="shared" si="314"/>
        <v>-0.1857561155108915</v>
      </c>
      <c r="BM396" s="26">
        <f t="shared" si="315"/>
        <v>-11.807364706699737</v>
      </c>
      <c r="BO396" s="238" t="str">
        <f t="shared" si="322"/>
        <v>831763.771102749i</v>
      </c>
      <c r="BP396" s="238" t="str">
        <f t="shared" si="323"/>
        <v>0.0674018281931857-0.252684269006489i</v>
      </c>
      <c r="BQ396" s="238">
        <f t="shared" si="324"/>
        <v>-11.649924972363763</v>
      </c>
      <c r="BR396" s="238">
        <f t="shared" si="325"/>
        <v>-75.064485241201183</v>
      </c>
    </row>
    <row r="397" spans="22:70" x14ac:dyDescent="0.35">
      <c r="V397" s="24">
        <v>4.9300000000000397</v>
      </c>
      <c r="W397" s="32">
        <f t="shared" si="283"/>
        <v>851138.03820245573</v>
      </c>
      <c r="X397" s="25">
        <f t="shared" si="316"/>
        <v>26.994438391274116</v>
      </c>
      <c r="Y397" s="26">
        <f t="shared" si="284"/>
        <v>-46.216329947193422</v>
      </c>
      <c r="Z397" s="26">
        <f t="shared" si="285"/>
        <v>-89.719903382081583</v>
      </c>
      <c r="AA397" s="26">
        <f t="shared" si="286"/>
        <v>10.657521239469997</v>
      </c>
      <c r="AB397" s="26">
        <f t="shared" si="287"/>
        <v>-72.951986597833127</v>
      </c>
      <c r="AC397" s="26">
        <f t="shared" si="288"/>
        <v>4.0057573668933887E-2</v>
      </c>
      <c r="AD397" s="26">
        <f t="shared" si="289"/>
        <v>5.4984329374831464</v>
      </c>
      <c r="AE397" s="26">
        <f t="shared" si="290"/>
        <v>-8.524312742780376</v>
      </c>
      <c r="AF397" s="26">
        <f t="shared" si="291"/>
        <v>-157.17345704243155</v>
      </c>
      <c r="AG397" s="26">
        <f t="shared" si="309"/>
        <v>64.334182199278899</v>
      </c>
      <c r="AH397" s="26">
        <f t="shared" si="292"/>
        <v>-128.58631868901423</v>
      </c>
      <c r="AI397" s="26">
        <f t="shared" si="293"/>
        <v>-89.999978679042826</v>
      </c>
      <c r="AJ397" s="26">
        <f t="shared" si="294"/>
        <v>54.56361255247846</v>
      </c>
      <c r="AK397" s="26">
        <f t="shared" si="295"/>
        <v>89.892862315038343</v>
      </c>
      <c r="AL397" s="27">
        <f t="shared" si="296"/>
        <v>-9.111520848981371</v>
      </c>
      <c r="AM397" s="26">
        <f t="shared" si="297"/>
        <v>-69.495132759200345</v>
      </c>
      <c r="AN397" s="26">
        <f t="shared" si="310"/>
        <v>-1.0935321490445875</v>
      </c>
      <c r="AO397" s="26">
        <f t="shared" si="311"/>
        <v>-28.151252589875913</v>
      </c>
      <c r="AP397" s="26">
        <f t="shared" si="317"/>
        <v>-19.893576935282834</v>
      </c>
      <c r="AQ397" s="26">
        <f t="shared" si="318"/>
        <v>-97.753501713080738</v>
      </c>
      <c r="AR397" s="25">
        <f t="shared" si="312"/>
        <v>18.562359853877492</v>
      </c>
      <c r="AS397" s="25">
        <f t="shared" si="313"/>
        <v>-26.547178687726607</v>
      </c>
      <c r="AT397" s="56">
        <f t="shared" si="319"/>
        <v>-28.417889678063212</v>
      </c>
      <c r="AU397" s="57">
        <f t="shared" si="298"/>
        <v>-254.92695875551229</v>
      </c>
      <c r="AV397" s="26">
        <f t="shared" si="299"/>
        <v>3.1461842609202519E-6</v>
      </c>
      <c r="AW397" s="26">
        <f t="shared" si="300"/>
        <v>4.8766605595953368E-2</v>
      </c>
      <c r="AX397" s="27">
        <f t="shared" si="301"/>
        <v>-3.1461842606892821E-6</v>
      </c>
      <c r="AY397" s="26">
        <f t="shared" si="302"/>
        <v>-4.8766605595953368E-2</v>
      </c>
      <c r="AZ397" s="28">
        <f t="shared" si="303"/>
        <v>2.3096979109024987E-16</v>
      </c>
      <c r="BA397" s="29">
        <f t="shared" si="304"/>
        <v>0</v>
      </c>
      <c r="BB397" s="5">
        <f t="shared" si="320"/>
        <v>-40.448746194654298</v>
      </c>
      <c r="BC397" s="5">
        <f t="shared" si="321"/>
        <v>-342.40080986939199</v>
      </c>
      <c r="BD397" s="5">
        <f t="shared" si="305"/>
        <v>-162.40080986939199</v>
      </c>
      <c r="BE397" s="31"/>
      <c r="BF397" s="40">
        <f t="shared" si="306"/>
        <v>-40</v>
      </c>
      <c r="BG397" s="40">
        <f t="shared" si="307"/>
        <v>-342</v>
      </c>
      <c r="BH397" s="40">
        <f t="shared" si="308"/>
        <v>-162</v>
      </c>
      <c r="BL397" s="26">
        <f t="shared" si="314"/>
        <v>-0.19431750665969363</v>
      </c>
      <c r="BM397" s="26">
        <f t="shared" si="315"/>
        <v>-12.074410453943809</v>
      </c>
      <c r="BO397" s="238" t="str">
        <f t="shared" si="322"/>
        <v>851138.038202456i</v>
      </c>
      <c r="BP397" s="238" t="str">
        <f t="shared" si="323"/>
        <v>0.0645222318537326-0.247694750086395i</v>
      </c>
      <c r="BQ397" s="238">
        <f t="shared" si="324"/>
        <v>-11.836539009931393</v>
      </c>
      <c r="BR397" s="238">
        <f t="shared" si="325"/>
        <v>-75.399440659935948</v>
      </c>
    </row>
    <row r="398" spans="22:70" x14ac:dyDescent="0.35">
      <c r="V398" s="24">
        <v>4.9400000000000404</v>
      </c>
      <c r="W398" s="32">
        <f t="shared" si="283"/>
        <v>870963.5899561618</v>
      </c>
      <c r="X398" s="25">
        <f t="shared" si="316"/>
        <v>26.994438391274116</v>
      </c>
      <c r="Y398" s="26">
        <f t="shared" si="284"/>
        <v>-46.416325275916535</v>
      </c>
      <c r="Z398" s="26">
        <f t="shared" si="285"/>
        <v>-89.726279061367791</v>
      </c>
      <c r="AA398" s="26">
        <f t="shared" si="286"/>
        <v>10.840688390839501</v>
      </c>
      <c r="AB398" s="26">
        <f t="shared" si="287"/>
        <v>-73.318256587562104</v>
      </c>
      <c r="AC398" s="26">
        <f t="shared" si="288"/>
        <v>4.1936342813754947E-2</v>
      </c>
      <c r="AD398" s="26">
        <f t="shared" si="289"/>
        <v>5.6256955838396099</v>
      </c>
      <c r="AE398" s="26">
        <f t="shared" si="290"/>
        <v>-8.5392621509891615</v>
      </c>
      <c r="AF398" s="26">
        <f t="shared" si="291"/>
        <v>-157.41884006509028</v>
      </c>
      <c r="AG398" s="26">
        <f t="shared" si="309"/>
        <v>64.334182199278899</v>
      </c>
      <c r="AH398" s="26">
        <f t="shared" si="292"/>
        <v>-128.78631868901422</v>
      </c>
      <c r="AI398" s="26">
        <f t="shared" si="293"/>
        <v>-89.999979164367062</v>
      </c>
      <c r="AJ398" s="26">
        <f t="shared" si="294"/>
        <v>54.763611869027827</v>
      </c>
      <c r="AK398" s="26">
        <f t="shared" si="295"/>
        <v>89.89530106099626</v>
      </c>
      <c r="AL398" s="27">
        <f t="shared" si="296"/>
        <v>-9.2874706740104038</v>
      </c>
      <c r="AM398" s="26">
        <f t="shared" si="297"/>
        <v>-69.924226590792358</v>
      </c>
      <c r="AN398" s="26">
        <f t="shared" si="310"/>
        <v>-1.138855035688433</v>
      </c>
      <c r="AO398" s="26">
        <f t="shared" si="311"/>
        <v>-28.703546865764608</v>
      </c>
      <c r="AP398" s="26">
        <f t="shared" si="317"/>
        <v>-20.114850330406334</v>
      </c>
      <c r="AQ398" s="26">
        <f t="shared" si="318"/>
        <v>-98.732451559927767</v>
      </c>
      <c r="AR398" s="25">
        <f t="shared" si="312"/>
        <v>18.562359853877492</v>
      </c>
      <c r="AS398" s="25">
        <f t="shared" si="313"/>
        <v>-26.547178687726607</v>
      </c>
      <c r="AT398" s="56">
        <f t="shared" si="319"/>
        <v>-28.654112481395494</v>
      </c>
      <c r="AU398" s="57">
        <f t="shared" si="298"/>
        <v>-256.15129162501808</v>
      </c>
      <c r="AV398" s="26">
        <f t="shared" si="299"/>
        <v>3.2944592994227353E-6</v>
      </c>
      <c r="AW398" s="26">
        <f t="shared" si="300"/>
        <v>4.990252519574126E-2</v>
      </c>
      <c r="AX398" s="27">
        <f t="shared" si="301"/>
        <v>-3.2944592992053371E-6</v>
      </c>
      <c r="AY398" s="26">
        <f t="shared" si="302"/>
        <v>-4.990252519574126E-2</v>
      </c>
      <c r="AZ398" s="28">
        <f t="shared" si="303"/>
        <v>2.1739820569286784E-16</v>
      </c>
      <c r="BA398" s="29">
        <f t="shared" si="304"/>
        <v>0</v>
      </c>
      <c r="BB398" s="5">
        <f t="shared" si="320"/>
        <v>-40.881093969317718</v>
      </c>
      <c r="BC398" s="5">
        <f t="shared" si="321"/>
        <v>-344.22640449564585</v>
      </c>
      <c r="BD398" s="5">
        <f t="shared" si="305"/>
        <v>-164.22640449564585</v>
      </c>
      <c r="BE398" s="31"/>
      <c r="BF398" s="40">
        <f t="shared" si="306"/>
        <v>-41</v>
      </c>
      <c r="BG398" s="40">
        <f t="shared" si="307"/>
        <v>-344</v>
      </c>
      <c r="BH398" s="40">
        <f t="shared" si="308"/>
        <v>-164</v>
      </c>
      <c r="BL398" s="26">
        <f t="shared" si="314"/>
        <v>-0.20326433123662416</v>
      </c>
      <c r="BM398" s="26">
        <f t="shared" si="315"/>
        <v>-12.34712626837017</v>
      </c>
      <c r="BO398" s="238" t="str">
        <f t="shared" si="322"/>
        <v>870963.589956162i</v>
      </c>
      <c r="BP398" s="238" t="str">
        <f t="shared" si="323"/>
        <v>0.0617555894491903-0.242772218550048i</v>
      </c>
      <c r="BQ398" s="238">
        <f t="shared" si="324"/>
        <v>-12.023717156685596</v>
      </c>
      <c r="BR398" s="238">
        <f t="shared" si="325"/>
        <v>-75.727986602257587</v>
      </c>
    </row>
    <row r="399" spans="22:70" x14ac:dyDescent="0.35">
      <c r="V399" s="24">
        <v>4.9500000000000401</v>
      </c>
      <c r="W399" s="30">
        <f t="shared" si="283"/>
        <v>891250.93813382846</v>
      </c>
      <c r="X399" s="25">
        <f t="shared" si="316"/>
        <v>26.994438391274116</v>
      </c>
      <c r="Y399" s="26">
        <f t="shared" si="284"/>
        <v>-46.616320814877056</v>
      </c>
      <c r="Z399" s="26">
        <f t="shared" si="285"/>
        <v>-89.732509619025379</v>
      </c>
      <c r="AA399" s="26">
        <f t="shared" si="286"/>
        <v>11.024552011254102</v>
      </c>
      <c r="AB399" s="26">
        <f t="shared" si="287"/>
        <v>-73.677550356975942</v>
      </c>
      <c r="AC399" s="26">
        <f t="shared" si="288"/>
        <v>4.3902784889675778E-2</v>
      </c>
      <c r="AD399" s="26">
        <f t="shared" si="289"/>
        <v>5.7558649247395577</v>
      </c>
      <c r="AE399" s="26">
        <f t="shared" si="290"/>
        <v>-8.553427627459163</v>
      </c>
      <c r="AF399" s="26">
        <f t="shared" si="291"/>
        <v>-157.65419505126175</v>
      </c>
      <c r="AG399" s="26">
        <f t="shared" si="309"/>
        <v>64.334182199278899</v>
      </c>
      <c r="AH399" s="26">
        <f t="shared" si="292"/>
        <v>-128.98631868901418</v>
      </c>
      <c r="AI399" s="26">
        <f t="shared" si="293"/>
        <v>-89.999979638643978</v>
      </c>
      <c r="AJ399" s="26">
        <f t="shared" si="294"/>
        <v>54.963611216337441</v>
      </c>
      <c r="AK399" s="26">
        <f t="shared" si="295"/>
        <v>89.897684294685376</v>
      </c>
      <c r="AL399" s="27">
        <f t="shared" si="296"/>
        <v>-9.4643779359571063</v>
      </c>
      <c r="AM399" s="26">
        <f t="shared" si="297"/>
        <v>-70.345835011770916</v>
      </c>
      <c r="AN399" s="26">
        <f t="shared" si="310"/>
        <v>-1.1858123669930105</v>
      </c>
      <c r="AO399" s="26">
        <f t="shared" si="311"/>
        <v>-29.262733394209718</v>
      </c>
      <c r="AP399" s="26">
        <f t="shared" si="317"/>
        <v>-20.338715576347958</v>
      </c>
      <c r="AQ399" s="26">
        <f t="shared" si="318"/>
        <v>-99.710863749939236</v>
      </c>
      <c r="AR399" s="25">
        <f t="shared" si="312"/>
        <v>18.562359853877492</v>
      </c>
      <c r="AS399" s="25">
        <f t="shared" si="313"/>
        <v>-26.547178687726607</v>
      </c>
      <c r="AT399" s="56">
        <f t="shared" si="319"/>
        <v>-28.892143203807123</v>
      </c>
      <c r="AU399" s="57">
        <f t="shared" si="298"/>
        <v>-257.36505880120097</v>
      </c>
      <c r="AV399" s="26">
        <f t="shared" si="299"/>
        <v>3.4497223219645826E-6</v>
      </c>
      <c r="AW399" s="26">
        <f t="shared" si="300"/>
        <v>5.1064903721381526E-2</v>
      </c>
      <c r="AX399" s="27">
        <f t="shared" si="301"/>
        <v>-3.4497223217606298E-6</v>
      </c>
      <c r="AY399" s="26">
        <f t="shared" si="302"/>
        <v>-5.1064903721381526E-2</v>
      </c>
      <c r="AZ399" s="28">
        <f t="shared" si="303"/>
        <v>2.0395282820462671E-16</v>
      </c>
      <c r="BA399" s="29">
        <f t="shared" si="304"/>
        <v>0</v>
      </c>
      <c r="BB399" s="5">
        <f t="shared" si="320"/>
        <v>-41.316193526695834</v>
      </c>
      <c r="BC399" s="5">
        <f t="shared" si="321"/>
        <v>-346.0408810673776</v>
      </c>
      <c r="BD399" s="5">
        <f t="shared" si="305"/>
        <v>-166.0408810673776</v>
      </c>
      <c r="BE399" s="41"/>
      <c r="BF399" s="40">
        <f t="shared" si="306"/>
        <v>-41</v>
      </c>
      <c r="BG399" s="40">
        <f t="shared" si="307"/>
        <v>-346</v>
      </c>
      <c r="BH399" s="40">
        <f t="shared" si="308"/>
        <v>-166</v>
      </c>
      <c r="BL399" s="26">
        <f t="shared" si="314"/>
        <v>-0.21261309392497929</v>
      </c>
      <c r="BM399" s="26">
        <f t="shared" si="315"/>
        <v>-12.625607296418558</v>
      </c>
      <c r="BO399" s="238" t="str">
        <f t="shared" si="322"/>
        <v>891250.938133828i</v>
      </c>
      <c r="BP399" s="238" t="str">
        <f t="shared" si="323"/>
        <v>0.0590981469793935-0.237917824402896i</v>
      </c>
      <c r="BQ399" s="238">
        <f t="shared" si="324"/>
        <v>-12.211437228963732</v>
      </c>
      <c r="BR399" s="238">
        <f t="shared" si="325"/>
        <v>-76.050214969758073</v>
      </c>
    </row>
    <row r="400" spans="22:70" x14ac:dyDescent="0.35">
      <c r="V400" s="24">
        <v>4.9600000000000399</v>
      </c>
      <c r="W400" s="32">
        <f t="shared" si="283"/>
        <v>912010.83935599448</v>
      </c>
      <c r="X400" s="25">
        <f t="shared" si="316"/>
        <v>26.994438391274116</v>
      </c>
      <c r="Y400" s="26">
        <f t="shared" si="284"/>
        <v>-46.816316554613152</v>
      </c>
      <c r="Z400" s="26">
        <f t="shared" si="285"/>
        <v>-89.738598357988693</v>
      </c>
      <c r="AA400" s="26">
        <f t="shared" si="286"/>
        <v>11.209085717467328</v>
      </c>
      <c r="AB400" s="26">
        <f t="shared" si="287"/>
        <v>-74.029945335677027</v>
      </c>
      <c r="AC400" s="26">
        <f t="shared" si="288"/>
        <v>4.5960948652897383E-2</v>
      </c>
      <c r="AD400" s="26">
        <f t="shared" si="289"/>
        <v>5.8890045998358911</v>
      </c>
      <c r="AE400" s="26">
        <f t="shared" si="290"/>
        <v>-8.5668314972188107</v>
      </c>
      <c r="AF400" s="26">
        <f t="shared" si="291"/>
        <v>-157.87953909382983</v>
      </c>
      <c r="AG400" s="26">
        <f t="shared" si="309"/>
        <v>64.334182199278899</v>
      </c>
      <c r="AH400" s="26">
        <f t="shared" si="292"/>
        <v>-129.18631868901417</v>
      </c>
      <c r="AI400" s="26">
        <f t="shared" si="293"/>
        <v>-89.999980102125008</v>
      </c>
      <c r="AJ400" s="26">
        <f t="shared" si="294"/>
        <v>55.163610593022867</v>
      </c>
      <c r="AK400" s="26">
        <f t="shared" si="295"/>
        <v>89.900013279694718</v>
      </c>
      <c r="AL400" s="27">
        <f t="shared" si="296"/>
        <v>-9.6422093221877088</v>
      </c>
      <c r="AM400" s="26">
        <f t="shared" si="297"/>
        <v>-70.759998878873361</v>
      </c>
      <c r="AN400" s="26">
        <f t="shared" si="310"/>
        <v>-1.2344445514458586</v>
      </c>
      <c r="AO400" s="26">
        <f t="shared" si="311"/>
        <v>-29.828682518298606</v>
      </c>
      <c r="AP400" s="26">
        <f t="shared" si="317"/>
        <v>-20.565179770345974</v>
      </c>
      <c r="AQ400" s="26">
        <f t="shared" si="318"/>
        <v>-100.68864821960226</v>
      </c>
      <c r="AR400" s="25">
        <f t="shared" si="312"/>
        <v>18.562359853877492</v>
      </c>
      <c r="AS400" s="25">
        <f t="shared" si="313"/>
        <v>-26.547178687726607</v>
      </c>
      <c r="AT400" s="56">
        <f t="shared" si="319"/>
        <v>-29.132011267564785</v>
      </c>
      <c r="AU400" s="57">
        <f t="shared" si="298"/>
        <v>-258.56818731343208</v>
      </c>
      <c r="AV400" s="26">
        <f t="shared" si="299"/>
        <v>3.6123026593645144E-6</v>
      </c>
      <c r="AW400" s="26">
        <f t="shared" si="300"/>
        <v>5.2254357477524938E-2</v>
      </c>
      <c r="AX400" s="27">
        <f t="shared" si="301"/>
        <v>-3.6123026592329384E-6</v>
      </c>
      <c r="AY400" s="26">
        <f t="shared" si="302"/>
        <v>-5.2254357477524938E-2</v>
      </c>
      <c r="AZ400" s="28">
        <f t="shared" si="303"/>
        <v>1.3157598044411488E-16</v>
      </c>
      <c r="BA400" s="29">
        <f t="shared" si="304"/>
        <v>0</v>
      </c>
      <c r="BB400" s="5">
        <f t="shared" si="320"/>
        <v>-41.754069982824802</v>
      </c>
      <c r="BC400" s="5">
        <f t="shared" si="321"/>
        <v>-347.84435498999699</v>
      </c>
      <c r="BD400" s="5">
        <f t="shared" si="305"/>
        <v>-167.84435498999699</v>
      </c>
      <c r="BE400" s="31"/>
      <c r="BF400" s="40">
        <f t="shared" si="306"/>
        <v>-42</v>
      </c>
      <c r="BG400" s="40">
        <f t="shared" si="307"/>
        <v>-348</v>
      </c>
      <c r="BH400" s="40">
        <f t="shared" si="308"/>
        <v>-168</v>
      </c>
      <c r="BL400" s="26">
        <f t="shared" si="314"/>
        <v>-0.22238092854926622</v>
      </c>
      <c r="BM400" s="26">
        <f t="shared" si="315"/>
        <v>-12.909948538620812</v>
      </c>
      <c r="BO400" s="238" t="str">
        <f t="shared" si="322"/>
        <v>912010.839355994i</v>
      </c>
      <c r="BP400" s="238" t="str">
        <f t="shared" si="323"/>
        <v>0.0565462184725165-0.233132555411664i</v>
      </c>
      <c r="BQ400" s="238">
        <f t="shared" si="324"/>
        <v>-12.399677786710752</v>
      </c>
      <c r="BR400" s="238">
        <f t="shared" si="325"/>
        <v>-76.366219137944086</v>
      </c>
    </row>
    <row r="401" spans="22:70" x14ac:dyDescent="0.35">
      <c r="V401" s="24">
        <v>4.9700000000000397</v>
      </c>
      <c r="W401" s="32">
        <f t="shared" si="283"/>
        <v>933254.30079707771</v>
      </c>
      <c r="X401" s="25">
        <f t="shared" si="316"/>
        <v>26.994438391274116</v>
      </c>
      <c r="Y401" s="26">
        <f t="shared" si="284"/>
        <v>-47.0163124860888</v>
      </c>
      <c r="Z401" s="26">
        <f t="shared" si="285"/>
        <v>-89.744548506037347</v>
      </c>
      <c r="AA401" s="26">
        <f t="shared" si="286"/>
        <v>11.394263926693286</v>
      </c>
      <c r="AB401" s="26">
        <f t="shared" si="287"/>
        <v>-74.37552168369686</v>
      </c>
      <c r="AC401" s="26">
        <f t="shared" si="288"/>
        <v>4.8115065776999671E-2</v>
      </c>
      <c r="AD401" s="26">
        <f t="shared" si="289"/>
        <v>6.0251794470823175</v>
      </c>
      <c r="AE401" s="26">
        <f t="shared" si="290"/>
        <v>-8.5794951023443993</v>
      </c>
      <c r="AF401" s="26">
        <f t="shared" si="291"/>
        <v>-158.0948907426519</v>
      </c>
      <c r="AG401" s="26">
        <f t="shared" si="309"/>
        <v>64.334182199278899</v>
      </c>
      <c r="AH401" s="26">
        <f t="shared" si="292"/>
        <v>-129.38631868901413</v>
      </c>
      <c r="AI401" s="26">
        <f t="shared" si="293"/>
        <v>-89.999980555055942</v>
      </c>
      <c r="AJ401" s="26">
        <f t="shared" si="294"/>
        <v>55.363609997761991</v>
      </c>
      <c r="AK401" s="26">
        <f t="shared" si="295"/>
        <v>89.902289250852164</v>
      </c>
      <c r="AL401" s="27">
        <f t="shared" si="296"/>
        <v>-9.820932299533716</v>
      </c>
      <c r="AM401" s="26">
        <f t="shared" si="297"/>
        <v>-71.166764607441905</v>
      </c>
      <c r="AN401" s="26">
        <f t="shared" si="310"/>
        <v>-1.2847916733816285</v>
      </c>
      <c r="AO401" s="26">
        <f t="shared" si="311"/>
        <v>-30.401252523200526</v>
      </c>
      <c r="AP401" s="26">
        <f t="shared" si="317"/>
        <v>-20.794250464888588</v>
      </c>
      <c r="AQ401" s="26">
        <f t="shared" si="318"/>
        <v>-101.66570843484621</v>
      </c>
      <c r="AR401" s="25">
        <f t="shared" si="312"/>
        <v>18.562359853877492</v>
      </c>
      <c r="AS401" s="25">
        <f t="shared" si="313"/>
        <v>-26.547178687726607</v>
      </c>
      <c r="AT401" s="56">
        <f t="shared" si="319"/>
        <v>-29.373745567232987</v>
      </c>
      <c r="AU401" s="57">
        <f t="shared" si="298"/>
        <v>-259.76059917749808</v>
      </c>
      <c r="AV401" s="26">
        <f t="shared" si="299"/>
        <v>3.7825451622781283E-6</v>
      </c>
      <c r="AW401" s="26">
        <f t="shared" si="300"/>
        <v>5.3471517124193943E-2</v>
      </c>
      <c r="AX401" s="27">
        <f t="shared" si="301"/>
        <v>-3.7825451624356544E-6</v>
      </c>
      <c r="AY401" s="26">
        <f t="shared" si="302"/>
        <v>-5.3471517124193943E-2</v>
      </c>
      <c r="AZ401" s="28">
        <f t="shared" si="303"/>
        <v>-1.5752610533267125E-16</v>
      </c>
      <c r="BA401" s="29">
        <f t="shared" si="304"/>
        <v>0</v>
      </c>
      <c r="BB401" s="5">
        <f t="shared" si="320"/>
        <v>-42.194749301696987</v>
      </c>
      <c r="BC401" s="5">
        <f t="shared" si="321"/>
        <v>-349.6369376357394</v>
      </c>
      <c r="BD401" s="5">
        <f t="shared" si="305"/>
        <v>-169.6369376357394</v>
      </c>
      <c r="BE401" s="31"/>
      <c r="BF401" s="40">
        <f t="shared" si="306"/>
        <v>-42</v>
      </c>
      <c r="BG401" s="40">
        <f t="shared" si="307"/>
        <v>-350</v>
      </c>
      <c r="BH401" s="40">
        <f t="shared" si="308"/>
        <v>-170</v>
      </c>
      <c r="BL401" s="26">
        <f t="shared" si="314"/>
        <v>-0.23258561496639446</v>
      </c>
      <c r="BM401" s="26">
        <f t="shared" si="315"/>
        <v>-13.200244708453356</v>
      </c>
      <c r="BO401" s="238" t="str">
        <f t="shared" si="322"/>
        <v>933254.300797078i</v>
      </c>
      <c r="BP401" s="238" t="str">
        <f t="shared" si="323"/>
        <v>0.0540961899440998-0.228417245906587i</v>
      </c>
      <c r="BQ401" s="238">
        <f t="shared" si="324"/>
        <v>-12.588418119497609</v>
      </c>
      <c r="BR401" s="238">
        <f t="shared" si="325"/>
        <v>-76.676093749788009</v>
      </c>
    </row>
    <row r="402" spans="22:70" x14ac:dyDescent="0.35">
      <c r="V402" s="24">
        <v>4.9800000000000404</v>
      </c>
      <c r="W402" s="30">
        <f t="shared" si="283"/>
        <v>954992.58602152625</v>
      </c>
      <c r="X402" s="25">
        <f t="shared" si="316"/>
        <v>26.994438391274116</v>
      </c>
      <c r="Y402" s="26">
        <f t="shared" si="284"/>
        <v>-47.216308600674665</v>
      </c>
      <c r="Z402" s="26">
        <f t="shared" si="285"/>
        <v>-89.750363217504912</v>
      </c>
      <c r="AA402" s="26">
        <f t="shared" si="286"/>
        <v>11.580061848837715</v>
      </c>
      <c r="AB402" s="26">
        <f t="shared" si="287"/>
        <v>-74.714362018794233</v>
      </c>
      <c r="AC402" s="26">
        <f t="shared" si="288"/>
        <v>5.036955873041403E-2</v>
      </c>
      <c r="AD402" s="26">
        <f t="shared" si="289"/>
        <v>6.1644555111368575</v>
      </c>
      <c r="AE402" s="26">
        <f t="shared" si="290"/>
        <v>-8.5914388018324193</v>
      </c>
      <c r="AF402" s="26">
        <f t="shared" si="291"/>
        <v>-158.30026972516231</v>
      </c>
      <c r="AG402" s="26">
        <f t="shared" si="309"/>
        <v>64.334182199278899</v>
      </c>
      <c r="AH402" s="26">
        <f t="shared" si="292"/>
        <v>-129.58631868901415</v>
      </c>
      <c r="AI402" s="26">
        <f t="shared" si="293"/>
        <v>-89.999980997676914</v>
      </c>
      <c r="AJ402" s="26">
        <f t="shared" si="294"/>
        <v>55.5636094292922</v>
      </c>
      <c r="AK402" s="26">
        <f t="shared" si="295"/>
        <v>89.90451341487902</v>
      </c>
      <c r="AL402" s="27">
        <f t="shared" si="296"/>
        <v>-10.000515126935525</v>
      </c>
      <c r="AM402" s="26">
        <f t="shared" si="297"/>
        <v>-71.566183804367043</v>
      </c>
      <c r="AN402" s="26">
        <f t="shared" si="310"/>
        <v>-1.3368933903088396</v>
      </c>
      <c r="AO402" s="26">
        <f t="shared" si="311"/>
        <v>-30.980289522634482</v>
      </c>
      <c r="AP402" s="26">
        <f t="shared" si="317"/>
        <v>-21.025935577687417</v>
      </c>
      <c r="AQ402" s="26">
        <f t="shared" si="318"/>
        <v>-102.64194090979942</v>
      </c>
      <c r="AR402" s="25">
        <f t="shared" si="312"/>
        <v>18.562359853877492</v>
      </c>
      <c r="AS402" s="25">
        <f t="shared" si="313"/>
        <v>-26.547178687726607</v>
      </c>
      <c r="AT402" s="56">
        <f t="shared" si="319"/>
        <v>-29.617374379519838</v>
      </c>
      <c r="AU402" s="57">
        <f t="shared" si="298"/>
        <v>-260.94221063496173</v>
      </c>
      <c r="AV402" s="26">
        <f t="shared" si="299"/>
        <v>3.9608109437252836E-6</v>
      </c>
      <c r="AW402" s="26">
        <f t="shared" si="300"/>
        <v>5.47170280111475E-2</v>
      </c>
      <c r="AX402" s="27">
        <f t="shared" si="301"/>
        <v>-3.9608109436903723E-6</v>
      </c>
      <c r="AY402" s="26">
        <f t="shared" si="302"/>
        <v>-5.47170280111475E-2</v>
      </c>
      <c r="AZ402" s="28">
        <f t="shared" si="303"/>
        <v>3.4911309954033243E-17</v>
      </c>
      <c r="BA402" s="29">
        <f t="shared" si="304"/>
        <v>0</v>
      </c>
      <c r="BB402" s="5">
        <f t="shared" si="320"/>
        <v>-42.638258207064894</v>
      </c>
      <c r="BC402" s="5">
        <f t="shared" si="321"/>
        <v>-351.41873523714776</v>
      </c>
      <c r="BD402" s="5">
        <f t="shared" si="305"/>
        <v>-171.41873523714776</v>
      </c>
      <c r="BE402" s="41"/>
      <c r="BF402" s="40">
        <f t="shared" si="306"/>
        <v>-43</v>
      </c>
      <c r="BG402" s="40">
        <f t="shared" si="307"/>
        <v>-351</v>
      </c>
      <c r="BH402" s="40">
        <f t="shared" si="308"/>
        <v>-171</v>
      </c>
      <c r="BL402" s="26">
        <f t="shared" si="314"/>
        <v>-0.24324559573565019</v>
      </c>
      <c r="BM402" s="26">
        <f t="shared" si="315"/>
        <v>-13.496590081399063</v>
      </c>
      <c r="BO402" s="238" t="str">
        <f t="shared" si="322"/>
        <v>954992.586021526i</v>
      </c>
      <c r="BP402" s="238" t="str">
        <f t="shared" si="323"/>
        <v>0.0517445227672073-0.223772585388087i</v>
      </c>
      <c r="BQ402" s="238">
        <f t="shared" si="324"/>
        <v>-12.777638231809409</v>
      </c>
      <c r="BR402" s="238">
        <f t="shared" si="325"/>
        <v>-76.979934520786941</v>
      </c>
    </row>
    <row r="403" spans="22:70" x14ac:dyDescent="0.35">
      <c r="V403" s="24">
        <v>4.9900000000000402</v>
      </c>
      <c r="W403" s="32">
        <f t="shared" si="283"/>
        <v>977237.22095590306</v>
      </c>
      <c r="X403" s="25">
        <f t="shared" si="316"/>
        <v>26.994438391274116</v>
      </c>
      <c r="Y403" s="26">
        <f t="shared" si="284"/>
        <v>-47.416304890129723</v>
      </c>
      <c r="Z403" s="26">
        <f t="shared" si="285"/>
        <v>-89.756045574949042</v>
      </c>
      <c r="AA403" s="26">
        <f t="shared" si="286"/>
        <v>11.766455477244191</v>
      </c>
      <c r="AB403" s="26">
        <f t="shared" si="287"/>
        <v>-75.046551155989832</v>
      </c>
      <c r="AC403" s="26">
        <f t="shared" si="288"/>
        <v>5.2729048956137711E-2</v>
      </c>
      <c r="AD403" s="26">
        <f t="shared" si="289"/>
        <v>6.3069000506616604</v>
      </c>
      <c r="AE403" s="26">
        <f t="shared" si="290"/>
        <v>-8.6026819726552777</v>
      </c>
      <c r="AF403" s="26">
        <f t="shared" si="291"/>
        <v>-158.49569668027723</v>
      </c>
      <c r="AG403" s="26">
        <f t="shared" si="309"/>
        <v>64.334182199278899</v>
      </c>
      <c r="AH403" s="26">
        <f t="shared" si="292"/>
        <v>-129.78631868901411</v>
      </c>
      <c r="AI403" s="26">
        <f t="shared" si="293"/>
        <v>-89.99998143022259</v>
      </c>
      <c r="AJ403" s="26">
        <f t="shared" si="294"/>
        <v>55.763608886407681</v>
      </c>
      <c r="AK403" s="26">
        <f t="shared" si="295"/>
        <v>89.906686951029641</v>
      </c>
      <c r="AL403" s="27">
        <f t="shared" si="296"/>
        <v>-10.180926864960124</v>
      </c>
      <c r="AM403" s="26">
        <f t="shared" si="297"/>
        <v>-71.958312909817693</v>
      </c>
      <c r="AN403" s="26">
        <f t="shared" si="310"/>
        <v>-1.3907888269675905</v>
      </c>
      <c r="AO403" s="26">
        <f t="shared" si="311"/>
        <v>-31.565627387886472</v>
      </c>
      <c r="AP403" s="26">
        <f t="shared" si="317"/>
        <v>-21.260243295255243</v>
      </c>
      <c r="AQ403" s="26">
        <f t="shared" si="318"/>
        <v>-103.61723477689711</v>
      </c>
      <c r="AR403" s="25">
        <f t="shared" si="312"/>
        <v>18.562359853877492</v>
      </c>
      <c r="AS403" s="25">
        <f t="shared" si="313"/>
        <v>-26.547178687726607</v>
      </c>
      <c r="AT403" s="56">
        <f t="shared" si="319"/>
        <v>-29.862925267910519</v>
      </c>
      <c r="AU403" s="57">
        <f t="shared" si="298"/>
        <v>-262.11293145717434</v>
      </c>
      <c r="AV403" s="26">
        <f t="shared" si="299"/>
        <v>4.1474781235456951E-6</v>
      </c>
      <c r="AW403" s="26">
        <f t="shared" si="300"/>
        <v>5.5991550520032733E-2</v>
      </c>
      <c r="AX403" s="27">
        <f t="shared" si="301"/>
        <v>-4.1474781232215627E-6</v>
      </c>
      <c r="AY403" s="26">
        <f t="shared" si="302"/>
        <v>-5.5991550520032733E-2</v>
      </c>
      <c r="AZ403" s="28">
        <f t="shared" si="303"/>
        <v>3.241324038599086E-16</v>
      </c>
      <c r="BA403" s="29">
        <f t="shared" si="304"/>
        <v>0</v>
      </c>
      <c r="BB403" s="5">
        <f t="shared" si="320"/>
        <v>-43.084624088113458</v>
      </c>
      <c r="BC403" s="5">
        <f t="shared" si="321"/>
        <v>-353.18984784629731</v>
      </c>
      <c r="BD403" s="5">
        <f t="shared" si="305"/>
        <v>-173.18984784629731</v>
      </c>
      <c r="BE403" s="31"/>
      <c r="BF403" s="40">
        <f t="shared" si="306"/>
        <v>-43</v>
      </c>
      <c r="BG403" s="40">
        <f t="shared" si="307"/>
        <v>-353</v>
      </c>
      <c r="BH403" s="40">
        <f t="shared" si="308"/>
        <v>-173</v>
      </c>
      <c r="BL403" s="26">
        <f t="shared" si="314"/>
        <v>-0.25437999248659759</v>
      </c>
      <c r="BM403" s="26">
        <f t="shared" si="315"/>
        <v>-13.79907833386198</v>
      </c>
      <c r="BO403" s="238" t="str">
        <f t="shared" si="322"/>
        <v>977237.220955903i</v>
      </c>
      <c r="BP403" s="238" t="str">
        <f t="shared" si="323"/>
        <v>0.0494877564945729-0.219199126915495i</v>
      </c>
      <c r="BQ403" s="238">
        <f t="shared" si="324"/>
        <v>-12.967318827716337</v>
      </c>
      <c r="BR403" s="238">
        <f t="shared" si="325"/>
        <v>-77.277838055261</v>
      </c>
    </row>
    <row r="404" spans="22:70" x14ac:dyDescent="0.35">
      <c r="V404" s="24">
        <v>5.00000000000004</v>
      </c>
      <c r="W404" s="43">
        <f t="shared" si="283"/>
        <v>1000000.0000000926</v>
      </c>
      <c r="X404" s="25">
        <f t="shared" si="316"/>
        <v>26.994438391274116</v>
      </c>
      <c r="Y404" s="26">
        <f t="shared" si="284"/>
        <v>-47.616301346583825</v>
      </c>
      <c r="Z404" s="26">
        <f t="shared" si="285"/>
        <v>-89.761598590783422</v>
      </c>
      <c r="AA404" s="26">
        <f t="shared" si="286"/>
        <v>11.953421578114076</v>
      </c>
      <c r="AB404" s="26">
        <f t="shared" si="287"/>
        <v>-75.372175859311326</v>
      </c>
      <c r="AC404" s="26">
        <f t="shared" si="288"/>
        <v>5.519836536165542E-2</v>
      </c>
      <c r="AD404" s="26">
        <f t="shared" si="289"/>
        <v>6.4525815444119434</v>
      </c>
      <c r="AE404" s="26">
        <f t="shared" si="290"/>
        <v>-8.613243011833978</v>
      </c>
      <c r="AF404" s="26">
        <f t="shared" si="291"/>
        <v>-158.68119290568279</v>
      </c>
      <c r="AG404" s="26">
        <f t="shared" si="309"/>
        <v>64.334182199278899</v>
      </c>
      <c r="AH404" s="26">
        <f t="shared" si="292"/>
        <v>-129.98631868901407</v>
      </c>
      <c r="AI404" s="26">
        <f t="shared" si="293"/>
        <v>-89.999981852922346</v>
      </c>
      <c r="AJ404" s="26">
        <f t="shared" si="294"/>
        <v>55.963608367956908</v>
      </c>
      <c r="AK404" s="26">
        <f t="shared" si="295"/>
        <v>89.908811011716651</v>
      </c>
      <c r="AL404" s="27">
        <f t="shared" si="296"/>
        <v>-10.362137382399691</v>
      </c>
      <c r="AM404" s="26">
        <f t="shared" si="297"/>
        <v>-72.343212848588678</v>
      </c>
      <c r="AN404" s="26">
        <f t="shared" si="310"/>
        <v>-1.4465164665589358</v>
      </c>
      <c r="AO404" s="26">
        <f t="shared" si="311"/>
        <v>-32.157087722160583</v>
      </c>
      <c r="AP404" s="26">
        <f t="shared" si="317"/>
        <v>-21.497181970736889</v>
      </c>
      <c r="AQ404" s="26">
        <f t="shared" si="318"/>
        <v>-104.59147141195496</v>
      </c>
      <c r="AR404" s="25">
        <f t="shared" si="312"/>
        <v>18.562359853877492</v>
      </c>
      <c r="AS404" s="25">
        <f t="shared" si="313"/>
        <v>-26.547178687726607</v>
      </c>
      <c r="AT404" s="56">
        <f t="shared" si="319"/>
        <v>-30.110424982570869</v>
      </c>
      <c r="AU404" s="57">
        <f t="shared" si="298"/>
        <v>-263.27266431763775</v>
      </c>
      <c r="AV404" s="26">
        <f t="shared" si="299"/>
        <v>4.3429426480715388E-6</v>
      </c>
      <c r="AW404" s="26">
        <f t="shared" si="300"/>
        <v>5.7295760414505924E-2</v>
      </c>
      <c r="AX404" s="27">
        <f t="shared" si="301"/>
        <v>-4.3429426478763223E-6</v>
      </c>
      <c r="AY404" s="26">
        <f t="shared" si="302"/>
        <v>-5.7295760414505924E-2</v>
      </c>
      <c r="AZ404" s="28">
        <f t="shared" si="303"/>
        <v>1.9521653038664585E-16</v>
      </c>
      <c r="BA404" s="29">
        <f t="shared" si="304"/>
        <v>0</v>
      </c>
      <c r="BB404" s="5">
        <f t="shared" si="320"/>
        <v>-43.533874899500503</v>
      </c>
      <c r="BC404" s="5">
        <f t="shared" si="321"/>
        <v>-354.95036836281872</v>
      </c>
      <c r="BD404" s="5">
        <f t="shared" si="305"/>
        <v>-174.95036836281872</v>
      </c>
      <c r="BE404" s="31"/>
      <c r="BF404" s="40">
        <f t="shared" si="306"/>
        <v>-44</v>
      </c>
      <c r="BG404" s="40">
        <f t="shared" si="307"/>
        <v>-355</v>
      </c>
      <c r="BH404" s="40">
        <f t="shared" si="308"/>
        <v>-175</v>
      </c>
      <c r="BL404" s="26">
        <f t="shared" si="314"/>
        <v>-0.26600862189680263</v>
      </c>
      <c r="BM404" s="26">
        <f t="shared" si="315"/>
        <v>-14.107802371591383</v>
      </c>
      <c r="BO404" s="238" t="str">
        <f t="shared" si="322"/>
        <v>1000000.00000009i</v>
      </c>
      <c r="BP404" s="238" t="str">
        <f t="shared" si="323"/>
        <v>0.0473225111725973-0.214697295259235i</v>
      </c>
      <c r="BQ404" s="238">
        <f t="shared" si="324"/>
        <v>-13.157441295032832</v>
      </c>
      <c r="BR404" s="238">
        <f t="shared" si="325"/>
        <v>-77.569901673589598</v>
      </c>
    </row>
    <row r="405" spans="22:70" x14ac:dyDescent="0.35">
      <c r="V405" s="24">
        <v>5.0100000000000398</v>
      </c>
      <c r="W405" s="30">
        <f t="shared" si="283"/>
        <v>1023292.9922808487</v>
      </c>
      <c r="X405" s="25">
        <f t="shared" si="316"/>
        <v>26.994438391274116</v>
      </c>
      <c r="Y405" s="26">
        <f t="shared" si="284"/>
        <v>-47.816297962521084</v>
      </c>
      <c r="Z405" s="26">
        <f t="shared" si="285"/>
        <v>-89.767025208873079</v>
      </c>
      <c r="AA405" s="26">
        <f t="shared" si="286"/>
        <v>12.140937678750259</v>
      </c>
      <c r="AB405" s="26">
        <f t="shared" si="287"/>
        <v>-75.691324605661094</v>
      </c>
      <c r="AC405" s="26">
        <f t="shared" si="288"/>
        <v>5.7782553126887612E-2</v>
      </c>
      <c r="AD405" s="26">
        <f t="shared" si="289"/>
        <v>6.601569695999463</v>
      </c>
      <c r="AE405" s="26">
        <f t="shared" si="290"/>
        <v>-8.6231393393698212</v>
      </c>
      <c r="AF405" s="26">
        <f t="shared" si="291"/>
        <v>-158.85678011853472</v>
      </c>
      <c r="AG405" s="26">
        <f t="shared" si="309"/>
        <v>64.334182199278899</v>
      </c>
      <c r="AH405" s="26">
        <f t="shared" si="292"/>
        <v>-130.18631868901406</v>
      </c>
      <c r="AI405" s="26">
        <f t="shared" si="293"/>
        <v>-89.999982266000245</v>
      </c>
      <c r="AJ405" s="26">
        <f t="shared" si="294"/>
        <v>56.163607872840231</v>
      </c>
      <c r="AK405" s="26">
        <f t="shared" si="295"/>
        <v>89.910886723121763</v>
      </c>
      <c r="AL405" s="27">
        <f t="shared" si="296"/>
        <v>-10.544117360155825</v>
      </c>
      <c r="AM405" s="26">
        <f t="shared" si="297"/>
        <v>-72.720948691764661</v>
      </c>
      <c r="AN405" s="26">
        <f t="shared" si="310"/>
        <v>-1.5041140396384509</v>
      </c>
      <c r="AO405" s="26">
        <f t="shared" si="311"/>
        <v>-32.754479882848159</v>
      </c>
      <c r="AP405" s="26">
        <f t="shared" si="317"/>
        <v>-21.736760016689203</v>
      </c>
      <c r="AQ405" s="26">
        <f t="shared" si="318"/>
        <v>-105.5645241174913</v>
      </c>
      <c r="AR405" s="25">
        <f t="shared" si="312"/>
        <v>18.562359853877492</v>
      </c>
      <c r="AS405" s="25">
        <f t="shared" si="313"/>
        <v>-26.547178687726607</v>
      </c>
      <c r="AT405" s="56">
        <f t="shared" si="319"/>
        <v>-30.359899356059024</v>
      </c>
      <c r="AU405" s="57">
        <f t="shared" si="298"/>
        <v>-264.421304236026</v>
      </c>
      <c r="AV405" s="26">
        <f t="shared" si="299"/>
        <v>4.5476191213714592E-6</v>
      </c>
      <c r="AW405" s="26">
        <f t="shared" si="300"/>
        <v>5.8630349198507327E-2</v>
      </c>
      <c r="AX405" s="27">
        <f t="shared" si="301"/>
        <v>-4.5476191214166018E-6</v>
      </c>
      <c r="AY405" s="26">
        <f t="shared" si="302"/>
        <v>-5.8630349198507327E-2</v>
      </c>
      <c r="AZ405" s="28">
        <f t="shared" si="303"/>
        <v>-4.5142620923917937E-17</v>
      </c>
      <c r="BA405" s="29">
        <f t="shared" si="304"/>
        <v>0</v>
      </c>
      <c r="BB405" s="5">
        <f t="shared" si="320"/>
        <v>-43.986039056305792</v>
      </c>
      <c r="BC405" s="5">
        <f t="shared" si="321"/>
        <v>-356.70038163337995</v>
      </c>
      <c r="BD405" s="5">
        <f t="shared" si="305"/>
        <v>-176.70038163337995</v>
      </c>
      <c r="BE405" s="41"/>
      <c r="BF405" s="40">
        <f t="shared" si="306"/>
        <v>-44</v>
      </c>
      <c r="BG405" s="40">
        <f t="shared" si="307"/>
        <v>-357</v>
      </c>
      <c r="BH405" s="40">
        <f t="shared" si="308"/>
        <v>-177</v>
      </c>
      <c r="BL405" s="26">
        <f t="shared" si="314"/>
        <v>-0.27815201118379479</v>
      </c>
      <c r="BM405" s="26">
        <f t="shared" si="315"/>
        <v>-14.42285414728782</v>
      </c>
      <c r="BO405" s="238" t="str">
        <f t="shared" si="322"/>
        <v>1023292.99228085i</v>
      </c>
      <c r="BP405" s="238" t="str">
        <f t="shared" si="323"/>
        <v>0.0452454891858279-0.210267394801399i</v>
      </c>
      <c r="BQ405" s="238">
        <f t="shared" si="324"/>
        <v>-13.347987689062972</v>
      </c>
      <c r="BR405" s="238">
        <f t="shared" si="325"/>
        <v>-77.856223250066122</v>
      </c>
    </row>
    <row r="406" spans="22:70" x14ac:dyDescent="0.35">
      <c r="V406" s="24">
        <v>5.0200000000000404</v>
      </c>
      <c r="W406" s="32">
        <f t="shared" si="283"/>
        <v>1047128.548050998</v>
      </c>
      <c r="X406" s="25">
        <f t="shared" si="316"/>
        <v>26.994438391274116</v>
      </c>
      <c r="Y406" s="26">
        <f t="shared" si="284"/>
        <v>-48.016294730763818</v>
      </c>
      <c r="Z406" s="26">
        <f t="shared" si="285"/>
        <v>-89.772328306093073</v>
      </c>
      <c r="AA406" s="26">
        <f t="shared" si="286"/>
        <v>12.328982054766421</v>
      </c>
      <c r="AB406" s="26">
        <f t="shared" si="287"/>
        <v>-76.004087360666361</v>
      </c>
      <c r="AC406" s="26">
        <f t="shared" si="288"/>
        <v>6.0486882837714161E-2</v>
      </c>
      <c r="AD406" s="26">
        <f t="shared" si="289"/>
        <v>6.7539354372087077</v>
      </c>
      <c r="AE406" s="26">
        <f t="shared" si="290"/>
        <v>-8.6323874018855662</v>
      </c>
      <c r="AF406" s="26">
        <f t="shared" si="291"/>
        <v>-159.02248022955072</v>
      </c>
      <c r="AG406" s="26">
        <f t="shared" si="309"/>
        <v>64.334182199278899</v>
      </c>
      <c r="AH406" s="26">
        <f t="shared" si="292"/>
        <v>-130.38631868901405</v>
      </c>
      <c r="AI406" s="26">
        <f t="shared" si="293"/>
        <v>-89.999982669675376</v>
      </c>
      <c r="AJ406" s="26">
        <f t="shared" si="294"/>
        <v>56.363607400007432</v>
      </c>
      <c r="AK406" s="26">
        <f t="shared" si="295"/>
        <v>89.912915185792826</v>
      </c>
      <c r="AL406" s="27">
        <f t="shared" si="296"/>
        <v>-10.726838292610983</v>
      </c>
      <c r="AM406" s="26">
        <f t="shared" si="297"/>
        <v>-73.091589329275877</v>
      </c>
      <c r="AN406" s="26">
        <f t="shared" si="310"/>
        <v>-1.5636184112168183</v>
      </c>
      <c r="AO406" s="26">
        <f t="shared" si="311"/>
        <v>-33.357601054056921</v>
      </c>
      <c r="AP406" s="26">
        <f t="shared" si="317"/>
        <v>-21.97898579355552</v>
      </c>
      <c r="AQ406" s="26">
        <f t="shared" si="318"/>
        <v>-106.53625786721534</v>
      </c>
      <c r="AR406" s="25">
        <f t="shared" si="312"/>
        <v>18.562359853877492</v>
      </c>
      <c r="AS406" s="25">
        <f t="shared" si="313"/>
        <v>-26.547178687726607</v>
      </c>
      <c r="AT406" s="56">
        <f t="shared" si="319"/>
        <v>-30.611373195441086</v>
      </c>
      <c r="AU406" s="57">
        <f t="shared" si="298"/>
        <v>-265.55873809676609</v>
      </c>
      <c r="AV406" s="26">
        <f t="shared" si="299"/>
        <v>4.7619416904962956E-6</v>
      </c>
      <c r="AW406" s="26">
        <f t="shared" si="300"/>
        <v>5.9996024482879523E-2</v>
      </c>
      <c r="AX406" s="27">
        <f t="shared" si="301"/>
        <v>-4.7619416907430304E-6</v>
      </c>
      <c r="AY406" s="26">
        <f t="shared" si="302"/>
        <v>-5.9996024482879523E-2</v>
      </c>
      <c r="AZ406" s="28">
        <f t="shared" si="303"/>
        <v>-2.4673476830454691E-16</v>
      </c>
      <c r="BA406" s="29">
        <f t="shared" si="304"/>
        <v>0</v>
      </c>
      <c r="BB406" s="5">
        <f t="shared" si="320"/>
        <v>-44.441145324470938</v>
      </c>
      <c r="BC406" s="5">
        <f t="shared" si="321"/>
        <v>-358.43996362488093</v>
      </c>
      <c r="BD406" s="5">
        <f t="shared" si="305"/>
        <v>-178.43996362488093</v>
      </c>
      <c r="BE406" s="31"/>
      <c r="BF406" s="40">
        <f t="shared" si="306"/>
        <v>-44</v>
      </c>
      <c r="BG406" s="40">
        <f t="shared" si="307"/>
        <v>-358</v>
      </c>
      <c r="BH406" s="40">
        <f t="shared" si="308"/>
        <v>-178</v>
      </c>
      <c r="BL406" s="26">
        <f t="shared" si="314"/>
        <v>-0.29083141300785187</v>
      </c>
      <c r="BM406" s="26">
        <f t="shared" si="315"/>
        <v>-14.74432446708485</v>
      </c>
      <c r="BO406" s="238" t="str">
        <f t="shared" si="322"/>
        <v>1047128.548051i</v>
      </c>
      <c r="BP406" s="238" t="str">
        <f t="shared" si="323"/>
        <v>0.0432534766692067-0.205909617172849i</v>
      </c>
      <c r="BQ406" s="238">
        <f t="shared" si="324"/>
        <v>-13.538940716021997</v>
      </c>
      <c r="BR406" s="238">
        <f t="shared" si="325"/>
        <v>-78.136901061030002</v>
      </c>
    </row>
    <row r="407" spans="22:70" x14ac:dyDescent="0.35">
      <c r="V407" s="24">
        <v>5.0300000000000402</v>
      </c>
      <c r="W407" s="32">
        <f t="shared" si="283"/>
        <v>1071519.3052377072</v>
      </c>
      <c r="X407" s="25">
        <f t="shared" si="316"/>
        <v>26.994438391274116</v>
      </c>
      <c r="Y407" s="26">
        <f t="shared" si="284"/>
        <v>-48.216291644457321</v>
      </c>
      <c r="Z407" s="26">
        <f t="shared" si="285"/>
        <v>-89.777510693852122</v>
      </c>
      <c r="AA407" s="26">
        <f t="shared" si="286"/>
        <v>12.51753371639532</v>
      </c>
      <c r="AB407" s="26">
        <f t="shared" si="287"/>
        <v>-76.310555366325005</v>
      </c>
      <c r="AC407" s="26">
        <f t="shared" si="288"/>
        <v>6.3316859952371352E-2</v>
      </c>
      <c r="AD407" s="26">
        <f t="shared" si="289"/>
        <v>6.9097509297363704</v>
      </c>
      <c r="AE407" s="26">
        <f t="shared" si="290"/>
        <v>-8.6410026768355142</v>
      </c>
      <c r="AF407" s="26">
        <f t="shared" si="291"/>
        <v>-159.17831513044078</v>
      </c>
      <c r="AG407" s="26">
        <f t="shared" si="309"/>
        <v>64.334182199278899</v>
      </c>
      <c r="AH407" s="26">
        <f t="shared" si="292"/>
        <v>-130.58631868901404</v>
      </c>
      <c r="AI407" s="26">
        <f t="shared" si="293"/>
        <v>-89.999983064161725</v>
      </c>
      <c r="AJ407" s="26">
        <f t="shared" si="294"/>
        <v>56.563606948455543</v>
      </c>
      <c r="AK407" s="26">
        <f t="shared" si="295"/>
        <v>89.914897475227249</v>
      </c>
      <c r="AL407" s="27">
        <f t="shared" si="296"/>
        <v>-10.910272486684768</v>
      </c>
      <c r="AM407" s="26">
        <f t="shared" si="297"/>
        <v>-73.455207153806924</v>
      </c>
      <c r="AN407" s="26">
        <f t="shared" si="310"/>
        <v>-1.6250654666578841</v>
      </c>
      <c r="AO407" s="26">
        <f t="shared" si="311"/>
        <v>-33.966236371457015</v>
      </c>
      <c r="AP407" s="26">
        <f t="shared" si="317"/>
        <v>-22.223867494622244</v>
      </c>
      <c r="AQ407" s="26">
        <f t="shared" si="318"/>
        <v>-107.50652911419841</v>
      </c>
      <c r="AR407" s="25">
        <f t="shared" si="312"/>
        <v>18.562359853877492</v>
      </c>
      <c r="AS407" s="25">
        <f t="shared" si="313"/>
        <v>-26.547178687726607</v>
      </c>
      <c r="AT407" s="56">
        <f t="shared" si="319"/>
        <v>-30.86487017145776</v>
      </c>
      <c r="AU407" s="57">
        <f t="shared" si="298"/>
        <v>-266.68484424463918</v>
      </c>
      <c r="AV407" s="26">
        <f t="shared" si="299"/>
        <v>4.986364959653972E-6</v>
      </c>
      <c r="AW407" s="26">
        <f t="shared" si="300"/>
        <v>6.1393510360524269E-2</v>
      </c>
      <c r="AX407" s="27">
        <f t="shared" si="301"/>
        <v>-4.9863649600849025E-6</v>
      </c>
      <c r="AY407" s="26">
        <f t="shared" si="302"/>
        <v>-6.1393510360524269E-2</v>
      </c>
      <c r="AZ407" s="28">
        <f t="shared" si="303"/>
        <v>-4.3093055301446706E-16</v>
      </c>
      <c r="BA407" s="29">
        <f t="shared" si="304"/>
        <v>0</v>
      </c>
      <c r="BB407" s="5">
        <f t="shared" si="320"/>
        <v>-44.89922270734867</v>
      </c>
      <c r="BC407" s="5">
        <f t="shared" si="321"/>
        <v>-360.16918067319193</v>
      </c>
      <c r="BD407" s="5">
        <f t="shared" si="305"/>
        <v>-180.16918067319193</v>
      </c>
      <c r="BE407" s="31"/>
      <c r="BF407" s="40">
        <f t="shared" si="306"/>
        <v>-45</v>
      </c>
      <c r="BG407" s="40">
        <f t="shared" si="307"/>
        <v>-360</v>
      </c>
      <c r="BH407" s="40">
        <f t="shared" si="308"/>
        <v>-180</v>
      </c>
      <c r="BL407" s="26">
        <f t="shared" si="314"/>
        <v>-0.30406881967424032</v>
      </c>
      <c r="BM407" s="26">
        <f t="shared" si="315"/>
        <v>-15.07230278562616</v>
      </c>
      <c r="BO407" s="238" t="str">
        <f t="shared" si="322"/>
        <v>1071519.30523771i</v>
      </c>
      <c r="BP407" s="238" t="str">
        <f t="shared" si="323"/>
        <v>0.0413433445238612-0.201624048617886i</v>
      </c>
      <c r="BQ407" s="238">
        <f t="shared" si="324"/>
        <v>-13.730283716216672</v>
      </c>
      <c r="BR407" s="238">
        <f t="shared" si="325"/>
        <v>-78.412033642926602</v>
      </c>
    </row>
    <row r="408" spans="22:70" x14ac:dyDescent="0.35">
      <c r="V408" s="24">
        <v>5.04000000000004</v>
      </c>
      <c r="W408" s="30">
        <f t="shared" si="283"/>
        <v>1096478.1961432882</v>
      </c>
      <c r="X408" s="25">
        <f t="shared" si="316"/>
        <v>26.994438391274116</v>
      </c>
      <c r="Y408" s="26">
        <f t="shared" si="284"/>
        <v>-48.41628869705545</v>
      </c>
      <c r="Z408" s="26">
        <f t="shared" si="285"/>
        <v>-89.782575119581395</v>
      </c>
      <c r="AA408" s="26">
        <f t="shared" si="286"/>
        <v>12.70657239402103</v>
      </c>
      <c r="AB408" s="26">
        <f t="shared" si="287"/>
        <v>-76.610820940219924</v>
      </c>
      <c r="AC408" s="26">
        <f t="shared" si="288"/>
        <v>6.6278234607642095E-2</v>
      </c>
      <c r="AD408" s="26">
        <f t="shared" si="289"/>
        <v>7.0690895652164762</v>
      </c>
      <c r="AE408" s="26">
        <f t="shared" si="290"/>
        <v>-8.6489996771526609</v>
      </c>
      <c r="AF408" s="26">
        <f t="shared" si="291"/>
        <v>-159.32430649458485</v>
      </c>
      <c r="AG408" s="26">
        <f t="shared" si="309"/>
        <v>64.334182199278899</v>
      </c>
      <c r="AH408" s="26">
        <f t="shared" si="292"/>
        <v>-130.786318689014</v>
      </c>
      <c r="AI408" s="26">
        <f t="shared" si="293"/>
        <v>-89.999983449668477</v>
      </c>
      <c r="AJ408" s="26">
        <f t="shared" si="294"/>
        <v>56.763606517226812</v>
      </c>
      <c r="AK408" s="26">
        <f t="shared" si="295"/>
        <v>89.916834642442154</v>
      </c>
      <c r="AL408" s="27">
        <f t="shared" si="296"/>
        <v>-11.094393058766901</v>
      </c>
      <c r="AM408" s="26">
        <f t="shared" si="297"/>
        <v>-73.811877756413352</v>
      </c>
      <c r="AN408" s="26">
        <f t="shared" si="310"/>
        <v>-1.6884899970086886</v>
      </c>
      <c r="AO408" s="26">
        <f t="shared" si="311"/>
        <v>-34.580159101171773</v>
      </c>
      <c r="AP408" s="26">
        <f t="shared" si="317"/>
        <v>-22.471413028283873</v>
      </c>
      <c r="AQ408" s="26">
        <f t="shared" si="318"/>
        <v>-108.47518566481145</v>
      </c>
      <c r="AR408" s="25">
        <f t="shared" si="312"/>
        <v>18.562359853877492</v>
      </c>
      <c r="AS408" s="25">
        <f t="shared" si="313"/>
        <v>-26.547178687726607</v>
      </c>
      <c r="AT408" s="56">
        <f t="shared" si="319"/>
        <v>-31.120412705436536</v>
      </c>
      <c r="AU408" s="57">
        <f t="shared" si="298"/>
        <v>-267.79949215939632</v>
      </c>
      <c r="AV408" s="26">
        <f t="shared" si="299"/>
        <v>5.2213649583859987E-6</v>
      </c>
      <c r="AW408" s="26">
        <f t="shared" si="300"/>
        <v>6.2823547790297085E-2</v>
      </c>
      <c r="AX408" s="27">
        <f t="shared" si="301"/>
        <v>-5.2213649582289029E-6</v>
      </c>
      <c r="AY408" s="26">
        <f t="shared" si="302"/>
        <v>-6.2823547790297085E-2</v>
      </c>
      <c r="AZ408" s="28">
        <f t="shared" si="303"/>
        <v>1.5709581259546607E-16</v>
      </c>
      <c r="BA408" s="29">
        <f t="shared" si="304"/>
        <v>0</v>
      </c>
      <c r="BB408" s="5">
        <f t="shared" si="320"/>
        <v>-45.360300329012453</v>
      </c>
      <c r="BC408" s="5">
        <f t="shared" si="321"/>
        <v>-361.88808880881436</v>
      </c>
      <c r="BD408" s="5">
        <f t="shared" si="305"/>
        <v>-181.88808880881436</v>
      </c>
      <c r="BE408" s="41"/>
      <c r="BF408" s="40">
        <f t="shared" si="306"/>
        <v>-45</v>
      </c>
      <c r="BG408" s="40">
        <f t="shared" si="307"/>
        <v>-362</v>
      </c>
      <c r="BH408" s="40">
        <f t="shared" si="308"/>
        <v>-182</v>
      </c>
      <c r="BL408" s="26">
        <f t="shared" si="314"/>
        <v>-0.31788697651532682</v>
      </c>
      <c r="BM408" s="26">
        <f t="shared" si="315"/>
        <v>-15.406876989488328</v>
      </c>
      <c r="BO408" s="238" t="str">
        <f t="shared" si="322"/>
        <v>1096478.19614329i</v>
      </c>
      <c r="BP408" s="238" t="str">
        <f t="shared" si="323"/>
        <v>0.03951204907065-0.197410677080122i</v>
      </c>
      <c r="BQ408" s="238">
        <f t="shared" si="324"/>
        <v>-13.922000647060592</v>
      </c>
      <c r="BR408" s="238">
        <f t="shared" si="325"/>
        <v>-78.681719659929655</v>
      </c>
    </row>
    <row r="409" spans="22:70" x14ac:dyDescent="0.35">
      <c r="V409" s="24">
        <v>5.0500000000000398</v>
      </c>
      <c r="W409" s="32">
        <f t="shared" si="283"/>
        <v>1122018.4543020669</v>
      </c>
      <c r="X409" s="25">
        <f t="shared" si="316"/>
        <v>26.994438391274116</v>
      </c>
      <c r="Y409" s="26">
        <f t="shared" si="284"/>
        <v>-48.616285882306641</v>
      </c>
      <c r="Z409" s="26">
        <f t="shared" si="285"/>
        <v>-89.787524268189728</v>
      </c>
      <c r="AA409" s="26">
        <f t="shared" si="286"/>
        <v>12.896078523051511</v>
      </c>
      <c r="AB409" s="26">
        <f t="shared" si="287"/>
        <v>-76.904977286040051</v>
      </c>
      <c r="AC409" s="26">
        <f t="shared" si="288"/>
        <v>6.9377011771360325E-2</v>
      </c>
      <c r="AD409" s="26">
        <f t="shared" si="289"/>
        <v>7.232025963384916</v>
      </c>
      <c r="AE409" s="26">
        <f t="shared" si="290"/>
        <v>-8.6563919562096547</v>
      </c>
      <c r="AF409" s="26">
        <f t="shared" si="291"/>
        <v>-159.46047559084485</v>
      </c>
      <c r="AG409" s="26">
        <f t="shared" si="309"/>
        <v>64.334182199278899</v>
      </c>
      <c r="AH409" s="26">
        <f t="shared" si="292"/>
        <v>-130.98631868901398</v>
      </c>
      <c r="AI409" s="26">
        <f t="shared" si="293"/>
        <v>-89.999983826400012</v>
      </c>
      <c r="AJ409" s="26">
        <f t="shared" si="294"/>
        <v>56.963606105406505</v>
      </c>
      <c r="AK409" s="26">
        <f t="shared" si="295"/>
        <v>89.918727714531485</v>
      </c>
      <c r="AL409" s="27">
        <f t="shared" si="296"/>
        <v>-11.279173929712538</v>
      </c>
      <c r="AM409" s="26">
        <f t="shared" si="297"/>
        <v>-74.161679634102541</v>
      </c>
      <c r="AN409" s="26">
        <f t="shared" si="310"/>
        <v>-1.7539255844356387</v>
      </c>
      <c r="AO409" s="26">
        <f t="shared" si="311"/>
        <v>-35.199130874071479</v>
      </c>
      <c r="AP409" s="26">
        <f t="shared" si="317"/>
        <v>-22.721629898476756</v>
      </c>
      <c r="AQ409" s="26">
        <f t="shared" si="318"/>
        <v>-109.44206662004254</v>
      </c>
      <c r="AR409" s="25">
        <f t="shared" si="312"/>
        <v>18.562359853877492</v>
      </c>
      <c r="AS409" s="25">
        <f t="shared" si="313"/>
        <v>-26.547178687726607</v>
      </c>
      <c r="AT409" s="56">
        <f t="shared" si="319"/>
        <v>-31.378021854686409</v>
      </c>
      <c r="AU409" s="57">
        <f t="shared" si="298"/>
        <v>-268.90254221088742</v>
      </c>
      <c r="AV409" s="26">
        <f t="shared" si="299"/>
        <v>5.467440152173576E-6</v>
      </c>
      <c r="AW409" s="26">
        <f t="shared" si="300"/>
        <v>6.4286894989841137E-2</v>
      </c>
      <c r="AX409" s="27">
        <f t="shared" si="301"/>
        <v>-5.4674401520363541E-6</v>
      </c>
      <c r="AY409" s="26">
        <f t="shared" si="302"/>
        <v>-6.4286894989841137E-2</v>
      </c>
      <c r="AZ409" s="28">
        <f t="shared" si="303"/>
        <v>1.3722187855403842E-16</v>
      </c>
      <c r="BA409" s="29">
        <f t="shared" si="304"/>
        <v>0</v>
      </c>
      <c r="BB409" s="5">
        <f t="shared" si="320"/>
        <v>-45.824407315004279</v>
      </c>
      <c r="BC409" s="5">
        <f t="shared" si="321"/>
        <v>-363.59673316038152</v>
      </c>
      <c r="BD409" s="5">
        <f t="shared" si="305"/>
        <v>-183.59673316038152</v>
      </c>
      <c r="BE409" s="31"/>
      <c r="BF409" s="40">
        <f t="shared" si="306"/>
        <v>-46</v>
      </c>
      <c r="BG409" s="40">
        <f t="shared" si="307"/>
        <v>-364</v>
      </c>
      <c r="BH409" s="40">
        <f t="shared" si="308"/>
        <v>-184</v>
      </c>
      <c r="BL409" s="26">
        <f t="shared" si="314"/>
        <v>-0.33230939432455686</v>
      </c>
      <c r="BM409" s="26">
        <f t="shared" si="315"/>
        <v>-15.748133168735535</v>
      </c>
      <c r="BO409" s="238" t="str">
        <f t="shared" si="322"/>
        <v>1122018.45430207i</v>
      </c>
      <c r="BP409" s="238" t="str">
        <f t="shared" si="323"/>
        <v>0.0377566323740193-0.193269399005544i</v>
      </c>
      <c r="BQ409" s="238">
        <f t="shared" si="324"/>
        <v>-14.114076065993316</v>
      </c>
      <c r="BR409" s="238">
        <f t="shared" si="325"/>
        <v>-78.946057780758593</v>
      </c>
    </row>
    <row r="410" spans="22:70" x14ac:dyDescent="0.35">
      <c r="V410" s="24">
        <v>5.0600000000000396</v>
      </c>
      <c r="W410" s="32">
        <f t="shared" si="283"/>
        <v>1148153.6214969885</v>
      </c>
      <c r="X410" s="25">
        <f t="shared" si="316"/>
        <v>26.994438391274116</v>
      </c>
      <c r="Y410" s="26">
        <f t="shared" si="284"/>
        <v>-48.816283194240697</v>
      </c>
      <c r="Z410" s="26">
        <f t="shared" si="285"/>
        <v>-89.792360763485675</v>
      </c>
      <c r="AA410" s="26">
        <f t="shared" si="286"/>
        <v>13.086033228240311</v>
      </c>
      <c r="AB410" s="26">
        <f t="shared" si="287"/>
        <v>-77.193118315118468</v>
      </c>
      <c r="AC410" s="26">
        <f t="shared" si="288"/>
        <v>7.2619461747228817E-2</v>
      </c>
      <c r="AD410" s="26">
        <f t="shared" si="289"/>
        <v>7.398635968228751</v>
      </c>
      <c r="AE410" s="26">
        <f t="shared" si="290"/>
        <v>-8.6631921129790417</v>
      </c>
      <c r="AF410" s="26">
        <f t="shared" si="291"/>
        <v>-159.58684311037541</v>
      </c>
      <c r="AG410" s="26">
        <f t="shared" si="309"/>
        <v>64.334182199278899</v>
      </c>
      <c r="AH410" s="26">
        <f t="shared" si="292"/>
        <v>-131.18631868901394</v>
      </c>
      <c r="AI410" s="26">
        <f t="shared" si="293"/>
        <v>-89.999984194556092</v>
      </c>
      <c r="AJ410" s="26">
        <f t="shared" si="294"/>
        <v>57.163605712121139</v>
      </c>
      <c r="AK410" s="26">
        <f t="shared" si="295"/>
        <v>89.920577695210596</v>
      </c>
      <c r="AL410" s="27">
        <f t="shared" si="296"/>
        <v>-11.464589818078972</v>
      </c>
      <c r="AM410" s="26">
        <f t="shared" si="297"/>
        <v>-74.504693909547441</v>
      </c>
      <c r="AN410" s="26">
        <f t="shared" si="310"/>
        <v>-1.8214044884754093</v>
      </c>
      <c r="AO410" s="26">
        <f t="shared" si="311"/>
        <v>-35.822901976422386</v>
      </c>
      <c r="AP410" s="26">
        <f t="shared" si="317"/>
        <v>-22.974525084168285</v>
      </c>
      <c r="AQ410" s="26">
        <f t="shared" si="318"/>
        <v>-110.40700238531532</v>
      </c>
      <c r="AR410" s="25">
        <f t="shared" si="312"/>
        <v>18.562359853877492</v>
      </c>
      <c r="AS410" s="25">
        <f t="shared" si="313"/>
        <v>-26.547178687726607</v>
      </c>
      <c r="AT410" s="56">
        <f t="shared" si="319"/>
        <v>-31.637717197147325</v>
      </c>
      <c r="AU410" s="57">
        <f t="shared" si="298"/>
        <v>-269.99384549569072</v>
      </c>
      <c r="AV410" s="26">
        <f t="shared" si="299"/>
        <v>5.7251124993305539E-6</v>
      </c>
      <c r="AW410" s="26">
        <f t="shared" si="300"/>
        <v>6.5784327837570766E-2</v>
      </c>
      <c r="AX410" s="27">
        <f t="shared" si="301"/>
        <v>-5.7251124994987552E-6</v>
      </c>
      <c r="AY410" s="26">
        <f t="shared" si="302"/>
        <v>-6.5784327837570766E-2</v>
      </c>
      <c r="AZ410" s="28">
        <f t="shared" si="303"/>
        <v>-1.682012615669172E-16</v>
      </c>
      <c r="BA410" s="29">
        <f t="shared" si="304"/>
        <v>0</v>
      </c>
      <c r="BB410" s="5">
        <f t="shared" si="320"/>
        <v>-46.291572671219569</v>
      </c>
      <c r="BC410" s="5">
        <f t="shared" si="321"/>
        <v>-365.29514743644302</v>
      </c>
      <c r="BD410" s="5">
        <f t="shared" si="305"/>
        <v>-185.29514743644302</v>
      </c>
      <c r="BE410" s="31"/>
      <c r="BF410" s="40">
        <f t="shared" si="306"/>
        <v>-46</v>
      </c>
      <c r="BG410" s="40">
        <f t="shared" si="307"/>
        <v>-365</v>
      </c>
      <c r="BH410" s="40">
        <f t="shared" si="308"/>
        <v>-185</v>
      </c>
      <c r="BL410" s="26">
        <f t="shared" si="314"/>
        <v>-0.34736036070601106</v>
      </c>
      <c r="BM410" s="26">
        <f t="shared" si="315"/>
        <v>-16.096155376435771</v>
      </c>
      <c r="BO410" s="238" t="str">
        <f t="shared" si="322"/>
        <v>1148153.62149699i</v>
      </c>
      <c r="BP410" s="238" t="str">
        <f t="shared" si="323"/>
        <v>0.0360742222670458-0.189200025860828i</v>
      </c>
      <c r="BQ410" s="238">
        <f t="shared" si="324"/>
        <v>-14.306495113366228</v>
      </c>
      <c r="BR410" s="238">
        <f t="shared" si="325"/>
        <v>-79.205146564316522</v>
      </c>
    </row>
    <row r="411" spans="22:70" x14ac:dyDescent="0.35">
      <c r="V411" s="24">
        <v>5.0700000000000403</v>
      </c>
      <c r="W411" s="30">
        <f t="shared" si="283"/>
        <v>1174897.5549396398</v>
      </c>
      <c r="X411" s="25">
        <f t="shared" si="316"/>
        <v>26.994438391274116</v>
      </c>
      <c r="Y411" s="26">
        <f t="shared" si="284"/>
        <v>-49.016280627156121</v>
      </c>
      <c r="Z411" s="26">
        <f t="shared" si="285"/>
        <v>-89.797087169567178</v>
      </c>
      <c r="AA411" s="26">
        <f t="shared" si="286"/>
        <v>13.276418307557664</v>
      </c>
      <c r="AB411" s="26">
        <f t="shared" si="287"/>
        <v>-77.475338478672228</v>
      </c>
      <c r="AC411" s="26">
        <f t="shared" si="288"/>
        <v>7.6012131037344319E-2</v>
      </c>
      <c r="AD411" s="26">
        <f t="shared" si="289"/>
        <v>7.5689966419560513</v>
      </c>
      <c r="AE411" s="26">
        <f t="shared" si="290"/>
        <v>-8.6694117972869957</v>
      </c>
      <c r="AF411" s="26">
        <f t="shared" si="291"/>
        <v>-159.70342900628333</v>
      </c>
      <c r="AG411" s="26">
        <f t="shared" si="309"/>
        <v>64.334182199278899</v>
      </c>
      <c r="AH411" s="26">
        <f t="shared" si="292"/>
        <v>-131.38631868901396</v>
      </c>
      <c r="AI411" s="26">
        <f t="shared" si="293"/>
        <v>-89.999984554331917</v>
      </c>
      <c r="AJ411" s="26">
        <f t="shared" si="294"/>
        <v>57.363605336536523</v>
      </c>
      <c r="AK411" s="26">
        <f t="shared" si="295"/>
        <v>89.922385565348293</v>
      </c>
      <c r="AL411" s="27">
        <f t="shared" si="296"/>
        <v>-11.650616231774881</v>
      </c>
      <c r="AM411" s="26">
        <f t="shared" si="297"/>
        <v>-74.841004063020023</v>
      </c>
      <c r="AN411" s="26">
        <f t="shared" si="310"/>
        <v>-1.8909575338372222</v>
      </c>
      <c r="AO411" s="26">
        <f t="shared" si="311"/>
        <v>-36.451211697399671</v>
      </c>
      <c r="AP411" s="26">
        <f t="shared" si="317"/>
        <v>-23.230104918810646</v>
      </c>
      <c r="AQ411" s="26">
        <f t="shared" si="318"/>
        <v>-111.36981474940332</v>
      </c>
      <c r="AR411" s="25">
        <f t="shared" si="312"/>
        <v>18.562359853877492</v>
      </c>
      <c r="AS411" s="25">
        <f t="shared" si="313"/>
        <v>-26.547178687726607</v>
      </c>
      <c r="AT411" s="56">
        <f t="shared" si="319"/>
        <v>-31.899516716097644</v>
      </c>
      <c r="AU411" s="57">
        <f t="shared" si="298"/>
        <v>-271.07324375568663</v>
      </c>
      <c r="AV411" s="26">
        <f t="shared" si="299"/>
        <v>5.9949285522544836E-6</v>
      </c>
      <c r="AW411" s="26">
        <f t="shared" si="300"/>
        <v>6.7316640284015516E-2</v>
      </c>
      <c r="AX411" s="27">
        <f t="shared" si="301"/>
        <v>-5.994928551974989E-6</v>
      </c>
      <c r="AY411" s="26">
        <f t="shared" si="302"/>
        <v>-6.7316640284015516E-2</v>
      </c>
      <c r="AZ411" s="28">
        <f t="shared" si="303"/>
        <v>2.7949461457255423E-16</v>
      </c>
      <c r="BA411" s="29">
        <f t="shared" si="304"/>
        <v>0</v>
      </c>
      <c r="BB411" s="5">
        <f t="shared" si="320"/>
        <v>-46.761825161644026</v>
      </c>
      <c r="BC411" s="5">
        <f t="shared" si="321"/>
        <v>-366.98335348547766</v>
      </c>
      <c r="BD411" s="5">
        <f t="shared" si="305"/>
        <v>-186.98335348547766</v>
      </c>
      <c r="BE411" s="41"/>
      <c r="BF411" s="40">
        <f t="shared" si="306"/>
        <v>-47</v>
      </c>
      <c r="BG411" s="40">
        <f t="shared" si="307"/>
        <v>-367</v>
      </c>
      <c r="BH411" s="40">
        <f t="shared" si="308"/>
        <v>-187</v>
      </c>
      <c r="BL411" s="26">
        <f t="shared" si="314"/>
        <v>-0.36306495019465174</v>
      </c>
      <c r="BM411" s="26">
        <f t="shared" si="315"/>
        <v>-16.451025376016055</v>
      </c>
      <c r="BO411" s="238" t="str">
        <f t="shared" si="322"/>
        <v>1174897.55493964i</v>
      </c>
      <c r="BP411" s="238" t="str">
        <f t="shared" si="323"/>
        <v>0.0344620321068362-0.185202290366804i</v>
      </c>
      <c r="BQ411" s="238">
        <f t="shared" si="324"/>
        <v>-14.499243495351726</v>
      </c>
      <c r="BR411" s="238">
        <f t="shared" si="325"/>
        <v>-79.459084353774969</v>
      </c>
    </row>
    <row r="412" spans="22:70" x14ac:dyDescent="0.35">
      <c r="V412" s="24">
        <v>5.08000000000004</v>
      </c>
      <c r="W412" s="32">
        <f t="shared" si="283"/>
        <v>1202264.4346175254</v>
      </c>
      <c r="X412" s="25">
        <f t="shared" si="316"/>
        <v>26.994438391274116</v>
      </c>
      <c r="Y412" s="26">
        <f t="shared" si="284"/>
        <v>-49.216278175607954</v>
      </c>
      <c r="Z412" s="26">
        <f t="shared" si="285"/>
        <v>-89.801705992179834</v>
      </c>
      <c r="AA412" s="26">
        <f t="shared" si="286"/>
        <v>13.467216215704045</v>
      </c>
      <c r="AB412" s="26">
        <f t="shared" si="287"/>
        <v>-77.751732610411395</v>
      </c>
      <c r="AC412" s="26">
        <f t="shared" si="288"/>
        <v>7.9561853567185314E-2</v>
      </c>
      <c r="AD412" s="26">
        <f t="shared" si="289"/>
        <v>7.7431862566129146</v>
      </c>
      <c r="AE412" s="26">
        <f t="shared" si="290"/>
        <v>-8.6750617150626077</v>
      </c>
      <c r="AF412" s="26">
        <f t="shared" si="291"/>
        <v>-159.81025234597831</v>
      </c>
      <c r="AG412" s="26">
        <f t="shared" si="309"/>
        <v>64.334182199278899</v>
      </c>
      <c r="AH412" s="26">
        <f t="shared" si="292"/>
        <v>-131.58631868901395</v>
      </c>
      <c r="AI412" s="26">
        <f t="shared" si="293"/>
        <v>-89.99998490591824</v>
      </c>
      <c r="AJ412" s="26">
        <f t="shared" si="294"/>
        <v>57.563604977855938</v>
      </c>
      <c r="AK412" s="26">
        <f t="shared" si="295"/>
        <v>89.924152283486848</v>
      </c>
      <c r="AL412" s="27">
        <f t="shared" si="296"/>
        <v>-11.83722945828583</v>
      </c>
      <c r="AM412" s="26">
        <f t="shared" si="297"/>
        <v>-75.170695676558822</v>
      </c>
      <c r="AN412" s="26">
        <f t="shared" si="310"/>
        <v>-1.9626140005144654</v>
      </c>
      <c r="AO412" s="26">
        <f t="shared" si="311"/>
        <v>-37.083788733501635</v>
      </c>
      <c r="AP412" s="26">
        <f t="shared" si="317"/>
        <v>-23.488374970679409</v>
      </c>
      <c r="AQ412" s="26">
        <f t="shared" si="318"/>
        <v>-112.33031703249185</v>
      </c>
      <c r="AR412" s="25">
        <f t="shared" si="312"/>
        <v>18.562359853877492</v>
      </c>
      <c r="AS412" s="25">
        <f t="shared" si="313"/>
        <v>-26.547178687726607</v>
      </c>
      <c r="AT412" s="56">
        <f t="shared" si="319"/>
        <v>-32.163436685742013</v>
      </c>
      <c r="AU412" s="57">
        <f t="shared" si="298"/>
        <v>-272.14056937847016</v>
      </c>
      <c r="AV412" s="26">
        <f t="shared" si="299"/>
        <v>6.2774606261795444E-6</v>
      </c>
      <c r="AW412" s="26">
        <f t="shared" si="300"/>
        <v>6.8884644772744044E-2</v>
      </c>
      <c r="AX412" s="27">
        <f t="shared" si="301"/>
        <v>-6.2774606258611592E-6</v>
      </c>
      <c r="AY412" s="26">
        <f t="shared" si="302"/>
        <v>-6.8884644772744044E-2</v>
      </c>
      <c r="AZ412" s="28">
        <f t="shared" si="303"/>
        <v>3.1838528531278817E-16</v>
      </c>
      <c r="BA412" s="29">
        <f t="shared" si="304"/>
        <v>0</v>
      </c>
      <c r="BB412" s="5">
        <f t="shared" si="320"/>
        <v>-47.235193185663647</v>
      </c>
      <c r="BC412" s="5">
        <f t="shared" si="321"/>
        <v>-368.66136093359233</v>
      </c>
      <c r="BD412" s="5">
        <f t="shared" si="305"/>
        <v>-188.66136093359233</v>
      </c>
      <c r="BE412" s="31"/>
      <c r="BF412" s="40">
        <f t="shared" si="306"/>
        <v>-47</v>
      </c>
      <c r="BG412" s="40">
        <f t="shared" si="307"/>
        <v>-369</v>
      </c>
      <c r="BH412" s="40">
        <f t="shared" si="308"/>
        <v>-189</v>
      </c>
      <c r="BL412" s="26">
        <f t="shared" si="314"/>
        <v>-0.37944903299410243</v>
      </c>
      <c r="BM412" s="26">
        <f t="shared" si="315"/>
        <v>-16.812822376390702</v>
      </c>
      <c r="BO412" s="238" t="str">
        <f t="shared" si="322"/>
        <v>1202264.43461753i</v>
      </c>
      <c r="BP412" s="238" t="str">
        <f t="shared" si="323"/>
        <v>0.0329173602877457-0.181275852448564i</v>
      </c>
      <c r="BQ412" s="238">
        <f t="shared" si="324"/>
        <v>-14.692307466927531</v>
      </c>
      <c r="BR412" s="238">
        <f t="shared" si="325"/>
        <v>-79.70796917873146</v>
      </c>
    </row>
    <row r="413" spans="22:70" x14ac:dyDescent="0.35">
      <c r="V413" s="24">
        <v>5.0900000000000398</v>
      </c>
      <c r="W413" s="32">
        <f t="shared" si="283"/>
        <v>1230268.7708124965</v>
      </c>
      <c r="X413" s="25">
        <f t="shared" si="316"/>
        <v>26.994438391274116</v>
      </c>
      <c r="Y413" s="26">
        <f t="shared" si="284"/>
        <v>-49.41627583439633</v>
      </c>
      <c r="Z413" s="26">
        <f t="shared" si="285"/>
        <v>-89.806219680044293</v>
      </c>
      <c r="AA413" s="26">
        <f t="shared" si="286"/>
        <v>13.658410047351662</v>
      </c>
      <c r="AB413" s="26">
        <f t="shared" si="287"/>
        <v>-78.022395779167994</v>
      </c>
      <c r="AC413" s="26">
        <f t="shared" si="288"/>
        <v>8.3275762276957668E-2</v>
      </c>
      <c r="AD413" s="26">
        <f t="shared" si="289"/>
        <v>7.921284283164427</v>
      </c>
      <c r="AE413" s="26">
        <f t="shared" si="290"/>
        <v>-8.680151633493594</v>
      </c>
      <c r="AF413" s="26">
        <f t="shared" si="291"/>
        <v>-159.90733117604788</v>
      </c>
      <c r="AG413" s="26">
        <f t="shared" si="309"/>
        <v>64.334182199278899</v>
      </c>
      <c r="AH413" s="26">
        <f t="shared" si="292"/>
        <v>-131.78631868901394</v>
      </c>
      <c r="AI413" s="26">
        <f t="shared" si="293"/>
        <v>-89.999985249501492</v>
      </c>
      <c r="AJ413" s="26">
        <f t="shared" si="294"/>
        <v>57.763604635318622</v>
      </c>
      <c r="AK413" s="26">
        <f t="shared" si="295"/>
        <v>89.92587878635014</v>
      </c>
      <c r="AL413" s="27">
        <f t="shared" si="296"/>
        <v>-12.024406553631351</v>
      </c>
      <c r="AM413" s="26">
        <f t="shared" si="297"/>
        <v>-75.493856190320628</v>
      </c>
      <c r="AN413" s="26">
        <f t="shared" si="310"/>
        <v>-2.0364015169769165</v>
      </c>
      <c r="AO413" s="26">
        <f t="shared" si="311"/>
        <v>-37.720351649404634</v>
      </c>
      <c r="AP413" s="26">
        <f t="shared" si="317"/>
        <v>-23.749339925024685</v>
      </c>
      <c r="AQ413" s="26">
        <f t="shared" si="318"/>
        <v>-113.28831430287661</v>
      </c>
      <c r="AR413" s="25">
        <f t="shared" si="312"/>
        <v>18.562359853877492</v>
      </c>
      <c r="AS413" s="25">
        <f t="shared" si="313"/>
        <v>-26.547178687726607</v>
      </c>
      <c r="AT413" s="56">
        <f t="shared" si="319"/>
        <v>-32.429491558518279</v>
      </c>
      <c r="AU413" s="57">
        <f t="shared" si="298"/>
        <v>-273.19564547892446</v>
      </c>
      <c r="AV413" s="26">
        <f t="shared" si="299"/>
        <v>6.5733080065014137E-6</v>
      </c>
      <c r="AW413" s="26">
        <f t="shared" si="300"/>
        <v>7.0489172671091241E-2</v>
      </c>
      <c r="AX413" s="27">
        <f t="shared" si="301"/>
        <v>-6.5733080060843847E-6</v>
      </c>
      <c r="AY413" s="26">
        <f t="shared" si="302"/>
        <v>-7.0489172671091241E-2</v>
      </c>
      <c r="AZ413" s="28">
        <f t="shared" si="303"/>
        <v>4.1702904828412948E-16</v>
      </c>
      <c r="BA413" s="29">
        <f t="shared" si="304"/>
        <v>0</v>
      </c>
      <c r="BB413" s="5">
        <f t="shared" si="320"/>
        <v>-47.711704655669678</v>
      </c>
      <c r="BC413" s="5">
        <f t="shared" si="321"/>
        <v>-370.32916689885349</v>
      </c>
      <c r="BD413" s="5">
        <f t="shared" si="305"/>
        <v>-190.32916689885349</v>
      </c>
      <c r="BE413" s="31"/>
      <c r="BF413" s="40">
        <f t="shared" si="306"/>
        <v>-48</v>
      </c>
      <c r="BG413" s="40">
        <f t="shared" si="307"/>
        <v>-370</v>
      </c>
      <c r="BH413" s="40">
        <f t="shared" si="308"/>
        <v>-190</v>
      </c>
      <c r="BL413" s="26">
        <f t="shared" si="314"/>
        <v>-0.39653928217057532</v>
      </c>
      <c r="BM413" s="26">
        <f t="shared" si="315"/>
        <v>-17.181622754859507</v>
      </c>
      <c r="BO413" s="238" t="str">
        <f t="shared" si="322"/>
        <v>1230268.7708125i</v>
      </c>
      <c r="BP413" s="238" t="str">
        <f t="shared" si="323"/>
        <v>0.0314375895381935-0.177420304905145i</v>
      </c>
      <c r="BQ413" s="238">
        <f t="shared" si="324"/>
        <v>-14.885673814980825</v>
      </c>
      <c r="BR413" s="238">
        <f t="shared" si="325"/>
        <v>-79.951898665069535</v>
      </c>
    </row>
    <row r="414" spans="22:70" x14ac:dyDescent="0.35">
      <c r="V414" s="24">
        <v>5.1000000000000396</v>
      </c>
      <c r="W414" s="30">
        <f t="shared" si="283"/>
        <v>1258925.4117942825</v>
      </c>
      <c r="X414" s="25">
        <f t="shared" si="316"/>
        <v>26.994438391274116</v>
      </c>
      <c r="Y414" s="26">
        <f t="shared" si="284"/>
        <v>-49.616273598555395</v>
      </c>
      <c r="Z414" s="26">
        <f t="shared" si="285"/>
        <v>-89.810630626153383</v>
      </c>
      <c r="AA414" s="26">
        <f t="shared" si="286"/>
        <v>13.849983520192007</v>
      </c>
      <c r="AB414" s="26">
        <f t="shared" si="287"/>
        <v>-78.287423151184711</v>
      </c>
      <c r="AC414" s="26">
        <f t="shared" si="288"/>
        <v>8.7161301082346876E-2</v>
      </c>
      <c r="AD414" s="26">
        <f t="shared" si="289"/>
        <v>8.1033713778458534</v>
      </c>
      <c r="AE414" s="26">
        <f t="shared" si="290"/>
        <v>-8.6846903860069258</v>
      </c>
      <c r="AF414" s="26">
        <f t="shared" si="291"/>
        <v>-159.99468239949223</v>
      </c>
      <c r="AG414" s="26">
        <f t="shared" si="309"/>
        <v>64.334182199278899</v>
      </c>
      <c r="AH414" s="26">
        <f t="shared" si="292"/>
        <v>-131.9863186890139</v>
      </c>
      <c r="AI414" s="26">
        <f t="shared" si="293"/>
        <v>-89.999985585263829</v>
      </c>
      <c r="AJ414" s="26">
        <f t="shared" si="294"/>
        <v>57.963604308197986</v>
      </c>
      <c r="AK414" s="26">
        <f t="shared" si="295"/>
        <v>89.927565989340309</v>
      </c>
      <c r="AL414" s="27">
        <f t="shared" si="296"/>
        <v>-12.212125330200472</v>
      </c>
      <c r="AM414" s="26">
        <f t="shared" si="297"/>
        <v>-75.810574671007359</v>
      </c>
      <c r="AN414" s="26">
        <f t="shared" si="310"/>
        <v>-2.1123459572198211</v>
      </c>
      <c r="AO414" s="26">
        <f t="shared" si="311"/>
        <v>-38.360609394280623</v>
      </c>
      <c r="AP414" s="26">
        <f t="shared" si="317"/>
        <v>-24.013003468957308</v>
      </c>
      <c r="AQ414" s="26">
        <f t="shared" si="318"/>
        <v>-114.24360366121149</v>
      </c>
      <c r="AR414" s="25">
        <f t="shared" si="312"/>
        <v>18.562359853877492</v>
      </c>
      <c r="AS414" s="25">
        <f t="shared" si="313"/>
        <v>-26.547178687726607</v>
      </c>
      <c r="AT414" s="56">
        <f t="shared" si="319"/>
        <v>-32.697693854964236</v>
      </c>
      <c r="AU414" s="57">
        <f t="shared" si="298"/>
        <v>-274.23828606070373</v>
      </c>
      <c r="AV414" s="26">
        <f t="shared" si="299"/>
        <v>6.8830982236037924E-6</v>
      </c>
      <c r="AW414" s="26">
        <f t="shared" si="300"/>
        <v>7.2131074710914581E-2</v>
      </c>
      <c r="AX414" s="27">
        <f t="shared" si="301"/>
        <v>-6.8830982238510786E-6</v>
      </c>
      <c r="AY414" s="26">
        <f t="shared" si="302"/>
        <v>-7.2131074710914581E-2</v>
      </c>
      <c r="AZ414" s="28">
        <f t="shared" si="303"/>
        <v>-2.4728618675320946E-16</v>
      </c>
      <c r="BA414" s="29">
        <f t="shared" si="304"/>
        <v>0</v>
      </c>
      <c r="BB414" s="5">
        <f t="shared" si="320"/>
        <v>-48.191386875672144</v>
      </c>
      <c r="BC414" s="5">
        <f t="shared" si="321"/>
        <v>-371.98675578070174</v>
      </c>
      <c r="BD414" s="5">
        <f t="shared" si="305"/>
        <v>-191.98675578070174</v>
      </c>
      <c r="BE414" s="41"/>
      <c r="BF414" s="40">
        <f t="shared" si="306"/>
        <v>-48</v>
      </c>
      <c r="BG414" s="40">
        <f t="shared" si="307"/>
        <v>-372</v>
      </c>
      <c r="BH414" s="40">
        <f t="shared" si="308"/>
        <v>-192</v>
      </c>
      <c r="BL414" s="26">
        <f t="shared" si="314"/>
        <v>-0.41436317913350706</v>
      </c>
      <c r="BM414" s="26">
        <f t="shared" si="315"/>
        <v>-17.557499767842778</v>
      </c>
      <c r="BO414" s="238" t="str">
        <f t="shared" si="322"/>
        <v>1258925.41179428i</v>
      </c>
      <c r="BP414" s="238" t="str">
        <f t="shared" si="323"/>
        <v>0.0300201860251807-0.173635178802871i</v>
      </c>
      <c r="BQ414" s="238">
        <f t="shared" si="324"/>
        <v>-15.079329841574401</v>
      </c>
      <c r="BR414" s="238">
        <f t="shared" si="325"/>
        <v>-80.190969952155228</v>
      </c>
    </row>
    <row r="415" spans="22:70" x14ac:dyDescent="0.35">
      <c r="V415" s="24">
        <v>5.1100000000000403</v>
      </c>
      <c r="W415" s="32">
        <f t="shared" si="283"/>
        <v>1288249.5516932542</v>
      </c>
      <c r="X415" s="25">
        <f t="shared" si="316"/>
        <v>26.994438391274116</v>
      </c>
      <c r="Y415" s="26">
        <f t="shared" si="284"/>
        <v>-49.816271463342829</v>
      </c>
      <c r="Z415" s="26">
        <f t="shared" si="285"/>
        <v>-89.814941169039841</v>
      </c>
      <c r="AA415" s="26">
        <f t="shared" si="286"/>
        <v>14.041920957861315</v>
      </c>
      <c r="AB415" s="26">
        <f t="shared" si="287"/>
        <v>-78.546909861695426</v>
      </c>
      <c r="AC415" s="26">
        <f t="shared" si="288"/>
        <v>9.1226237206683394E-2</v>
      </c>
      <c r="AD415" s="26">
        <f t="shared" si="289"/>
        <v>8.2895293655804867</v>
      </c>
      <c r="AE415" s="26">
        <f t="shared" si="290"/>
        <v>-8.6886858770007152</v>
      </c>
      <c r="AF415" s="26">
        <f t="shared" si="291"/>
        <v>-160.07232166515479</v>
      </c>
      <c r="AG415" s="26">
        <f t="shared" si="309"/>
        <v>64.334182199278899</v>
      </c>
      <c r="AH415" s="26">
        <f t="shared" si="292"/>
        <v>-132.18631868901389</v>
      </c>
      <c r="AI415" s="26">
        <f t="shared" si="293"/>
        <v>-89.999985913383284</v>
      </c>
      <c r="AJ415" s="26">
        <f t="shared" si="294"/>
        <v>58.163603995800209</v>
      </c>
      <c r="AK415" s="26">
        <f t="shared" si="295"/>
        <v>89.929214787022985</v>
      </c>
      <c r="AL415" s="27">
        <f t="shared" si="296"/>
        <v>-12.400364343604497</v>
      </c>
      <c r="AM415" s="26">
        <f t="shared" si="297"/>
        <v>-76.120941592209917</v>
      </c>
      <c r="AN415" s="26">
        <f t="shared" si="310"/>
        <v>-2.1904713424423634</v>
      </c>
      <c r="AO415" s="26">
        <f t="shared" si="311"/>
        <v>-39.004261872072206</v>
      </c>
      <c r="AP415" s="26">
        <f t="shared" si="317"/>
        <v>-24.279368179981642</v>
      </c>
      <c r="AQ415" s="26">
        <f t="shared" si="318"/>
        <v>-115.19597459064242</v>
      </c>
      <c r="AR415" s="25">
        <f t="shared" si="312"/>
        <v>18.562359853877492</v>
      </c>
      <c r="AS415" s="25">
        <f t="shared" si="313"/>
        <v>-26.547178687726607</v>
      </c>
      <c r="AT415" s="56">
        <f t="shared" si="319"/>
        <v>-32.968054056982353</v>
      </c>
      <c r="AU415" s="57">
        <f t="shared" si="298"/>
        <v>-275.26829625579722</v>
      </c>
      <c r="AV415" s="26">
        <f t="shared" si="299"/>
        <v>7.2074883816858859E-6</v>
      </c>
      <c r="AW415" s="26">
        <f t="shared" si="300"/>
        <v>7.381122143961634E-2</v>
      </c>
      <c r="AX415" s="27">
        <f t="shared" si="301"/>
        <v>-7.2074883816486537E-6</v>
      </c>
      <c r="AY415" s="26">
        <f t="shared" si="302"/>
        <v>-7.381122143961634E-2</v>
      </c>
      <c r="AZ415" s="28">
        <f t="shared" si="303"/>
        <v>3.7232180229510026E-17</v>
      </c>
      <c r="BA415" s="29">
        <f t="shared" si="304"/>
        <v>0</v>
      </c>
      <c r="BB415" s="5">
        <f t="shared" si="320"/>
        <v>-48.674266421618597</v>
      </c>
      <c r="BC415" s="5">
        <f t="shared" si="321"/>
        <v>-373.63409912240718</v>
      </c>
      <c r="BD415" s="5">
        <f t="shared" si="305"/>
        <v>-193.63409912240718</v>
      </c>
      <c r="BE415" s="31"/>
      <c r="BF415" s="40">
        <f t="shared" si="306"/>
        <v>-49</v>
      </c>
      <c r="BG415" s="40">
        <f t="shared" si="307"/>
        <v>-374</v>
      </c>
      <c r="BH415" s="40">
        <f t="shared" si="308"/>
        <v>-194</v>
      </c>
      <c r="BL415" s="26">
        <f t="shared" si="314"/>
        <v>-0.43294901722605572</v>
      </c>
      <c r="BM415" s="26">
        <f t="shared" si="315"/>
        <v>-17.940523249599991</v>
      </c>
      <c r="BO415" s="238" t="str">
        <f t="shared" si="322"/>
        <v>1288249.55169325i</v>
      </c>
      <c r="BP415" s="238" t="str">
        <f t="shared" si="323"/>
        <v>0.0286626982889982-0.169919948597517i</v>
      </c>
      <c r="BQ415" s="238">
        <f t="shared" si="324"/>
        <v>-15.273263347410182</v>
      </c>
      <c r="BR415" s="238">
        <f t="shared" si="325"/>
        <v>-80.425279617009963</v>
      </c>
    </row>
    <row r="416" spans="22:70" x14ac:dyDescent="0.35">
      <c r="V416" s="24">
        <v>5.1200000000000401</v>
      </c>
      <c r="W416" s="32">
        <f t="shared" si="283"/>
        <v>1318256.7385565301</v>
      </c>
      <c r="X416" s="25">
        <f t="shared" si="316"/>
        <v>26.994438391274116</v>
      </c>
      <c r="Y416" s="26">
        <f t="shared" si="284"/>
        <v>-50.016269424229669</v>
      </c>
      <c r="Z416" s="26">
        <f t="shared" si="285"/>
        <v>-89.819153594015262</v>
      </c>
      <c r="AA416" s="26">
        <f t="shared" si="286"/>
        <v>14.234207272808657</v>
      </c>
      <c r="AB416" s="26">
        <f t="shared" si="287"/>
        <v>-78.800950895424364</v>
      </c>
      <c r="AC416" s="26">
        <f t="shared" si="288"/>
        <v>9.5478673885307078E-2</v>
      </c>
      <c r="AD416" s="26">
        <f t="shared" si="289"/>
        <v>8.4798412202492059</v>
      </c>
      <c r="AE416" s="26">
        <f t="shared" si="290"/>
        <v>-8.6921450862615899</v>
      </c>
      <c r="AF416" s="26">
        <f t="shared" si="291"/>
        <v>-160.14026326919043</v>
      </c>
      <c r="AG416" s="26">
        <f t="shared" si="309"/>
        <v>64.334182199278899</v>
      </c>
      <c r="AH416" s="26">
        <f t="shared" si="292"/>
        <v>-132.3863186890139</v>
      </c>
      <c r="AI416" s="26">
        <f t="shared" si="293"/>
        <v>-89.999986234033841</v>
      </c>
      <c r="AJ416" s="26">
        <f t="shared" si="294"/>
        <v>58.363603697462608</v>
      </c>
      <c r="AK416" s="26">
        <f t="shared" si="295"/>
        <v>89.930826053601621</v>
      </c>
      <c r="AL416" s="27">
        <f t="shared" si="296"/>
        <v>-12.589102878676821</v>
      </c>
      <c r="AM416" s="26">
        <f t="shared" si="297"/>
        <v>-76.425048626465738</v>
      </c>
      <c r="AN416" s="26">
        <f t="shared" si="310"/>
        <v>-2.2707997481145221</v>
      </c>
      <c r="AO416" s="26">
        <f t="shared" si="311"/>
        <v>-39.651000563683986</v>
      </c>
      <c r="AP416" s="26">
        <f t="shared" si="317"/>
        <v>-24.54843541906374</v>
      </c>
      <c r="AQ416" s="26">
        <f t="shared" si="318"/>
        <v>-116.14520937058194</v>
      </c>
      <c r="AR416" s="25">
        <f t="shared" si="312"/>
        <v>18.562359853877492</v>
      </c>
      <c r="AS416" s="25">
        <f t="shared" si="313"/>
        <v>-26.547178687726607</v>
      </c>
      <c r="AT416" s="56">
        <f t="shared" si="319"/>
        <v>-33.240580505325326</v>
      </c>
      <c r="AU416" s="57">
        <f t="shared" si="298"/>
        <v>-276.28547263977237</v>
      </c>
      <c r="AV416" s="26">
        <f t="shared" si="299"/>
        <v>7.5471665473766648E-6</v>
      </c>
      <c r="AW416" s="26">
        <f t="shared" si="300"/>
        <v>7.5530503681666264E-2</v>
      </c>
      <c r="AX416" s="27">
        <f t="shared" si="301"/>
        <v>-7.5471665476803346E-6</v>
      </c>
      <c r="AY416" s="26">
        <f t="shared" si="302"/>
        <v>-7.5530503681666264E-2</v>
      </c>
      <c r="AZ416" s="28">
        <f t="shared" si="303"/>
        <v>-3.0366978192013921E-16</v>
      </c>
      <c r="BA416" s="29">
        <f t="shared" si="304"/>
        <v>0</v>
      </c>
      <c r="BB416" s="5">
        <f t="shared" si="320"/>
        <v>-49.160369024088432</v>
      </c>
      <c r="BC416" s="5">
        <f t="shared" si="321"/>
        <v>-375.27115554404423</v>
      </c>
      <c r="BD416" s="5">
        <f t="shared" si="305"/>
        <v>-195.27115554404423</v>
      </c>
      <c r="BE416" s="31"/>
      <c r="BF416" s="40">
        <f t="shared" si="306"/>
        <v>-49</v>
      </c>
      <c r="BG416" s="40">
        <f t="shared" si="307"/>
        <v>-375</v>
      </c>
      <c r="BH416" s="40">
        <f t="shared" si="308"/>
        <v>-195</v>
      </c>
      <c r="BL416" s="26">
        <f t="shared" si="314"/>
        <v>-0.45232590324134747</v>
      </c>
      <c r="BM416" s="26">
        <f t="shared" si="315"/>
        <v>-18.330759299164189</v>
      </c>
      <c r="BO416" s="238" t="str">
        <f t="shared" si="322"/>
        <v>1318256.73855653i</v>
      </c>
      <c r="BP416" s="238" t="str">
        <f t="shared" si="323"/>
        <v>0.0273627560290305-0.166274036991309i</v>
      </c>
      <c r="BQ416" s="238">
        <f t="shared" si="324"/>
        <v>-15.467462615521759</v>
      </c>
      <c r="BR416" s="238">
        <f t="shared" si="325"/>
        <v>-80.654923605107697</v>
      </c>
    </row>
    <row r="417" spans="22:70" x14ac:dyDescent="0.35">
      <c r="V417" s="24">
        <v>5.1300000000000399</v>
      </c>
      <c r="W417" s="30">
        <f t="shared" si="283"/>
        <v>1348962.8825917793</v>
      </c>
      <c r="X417" s="25">
        <f t="shared" si="316"/>
        <v>26.994438391274116</v>
      </c>
      <c r="Y417" s="26">
        <f t="shared" si="284"/>
        <v>-50.216267476890835</v>
      </c>
      <c r="Z417" s="26">
        <f t="shared" si="285"/>
        <v>-89.823270134380877</v>
      </c>
      <c r="AA417" s="26">
        <f t="shared" si="286"/>
        <v>14.426827949166089</v>
      </c>
      <c r="AB417" s="26">
        <f t="shared" si="287"/>
        <v>-79.049640975628776</v>
      </c>
      <c r="AC417" s="26">
        <f t="shared" si="288"/>
        <v>9.9927063441724376E-2</v>
      </c>
      <c r="AD417" s="26">
        <f t="shared" si="289"/>
        <v>8.6743910415866452</v>
      </c>
      <c r="AE417" s="26">
        <f t="shared" si="290"/>
        <v>-8.6950740730089056</v>
      </c>
      <c r="AF417" s="26">
        <f t="shared" si="291"/>
        <v>-160.19852006842302</v>
      </c>
      <c r="AG417" s="26">
        <f t="shared" si="309"/>
        <v>64.334182199278899</v>
      </c>
      <c r="AH417" s="26">
        <f t="shared" si="292"/>
        <v>-132.58631868901386</v>
      </c>
      <c r="AI417" s="26">
        <f t="shared" si="293"/>
        <v>-89.999986547385475</v>
      </c>
      <c r="AJ417" s="26">
        <f t="shared" si="294"/>
        <v>58.563603412552396</v>
      </c>
      <c r="AK417" s="26">
        <f t="shared" si="295"/>
        <v>89.932400643380859</v>
      </c>
      <c r="AL417" s="27">
        <f t="shared" si="296"/>
        <v>-12.778320934742082</v>
      </c>
      <c r="AM417" s="26">
        <f t="shared" si="297"/>
        <v>-76.722988448789835</v>
      </c>
      <c r="AN417" s="26">
        <f t="shared" si="310"/>
        <v>-2.3533512171690214</v>
      </c>
      <c r="AO417" s="26">
        <f t="shared" si="311"/>
        <v>-40.300509198521787</v>
      </c>
      <c r="AP417" s="26">
        <f t="shared" si="317"/>
        <v>-24.820205229093673</v>
      </c>
      <c r="AQ417" s="26">
        <f t="shared" si="318"/>
        <v>-117.09108355131625</v>
      </c>
      <c r="AR417" s="25">
        <f t="shared" si="312"/>
        <v>18.562359853877492</v>
      </c>
      <c r="AS417" s="25">
        <f t="shared" si="313"/>
        <v>-26.547178687726607</v>
      </c>
      <c r="AT417" s="56">
        <f t="shared" si="319"/>
        <v>-33.515279302102577</v>
      </c>
      <c r="AU417" s="57">
        <f t="shared" si="298"/>
        <v>-277.2896036197393</v>
      </c>
      <c r="AV417" s="26">
        <f t="shared" si="299"/>
        <v>7.9028532251369172E-6</v>
      </c>
      <c r="AW417" s="26">
        <f t="shared" si="300"/>
        <v>7.7289833010874789E-2</v>
      </c>
      <c r="AX417" s="27">
        <f t="shared" si="301"/>
        <v>-7.9028532255191848E-6</v>
      </c>
      <c r="AY417" s="26">
        <f t="shared" si="302"/>
        <v>-7.7289833010874789E-2</v>
      </c>
      <c r="AZ417" s="28">
        <f t="shared" si="303"/>
        <v>-3.8226766316176025E-16</v>
      </c>
      <c r="BA417" s="29">
        <f t="shared" si="304"/>
        <v>0</v>
      </c>
      <c r="BB417" s="5">
        <f t="shared" si="320"/>
        <v>-49.649719454001485</v>
      </c>
      <c r="BC417" s="5">
        <f t="shared" si="321"/>
        <v>-376.89787074301296</v>
      </c>
      <c r="BD417" s="5">
        <f t="shared" si="305"/>
        <v>-196.89787074301296</v>
      </c>
      <c r="BE417" s="41"/>
      <c r="BF417" s="40">
        <f t="shared" si="306"/>
        <v>-50</v>
      </c>
      <c r="BG417" s="40">
        <f t="shared" si="307"/>
        <v>-377</v>
      </c>
      <c r="BH417" s="40">
        <f t="shared" si="308"/>
        <v>-197</v>
      </c>
      <c r="BL417" s="26">
        <f t="shared" si="314"/>
        <v>-0.47252375667414581</v>
      </c>
      <c r="BM417" s="26">
        <f t="shared" si="315"/>
        <v>-18.728269955821613</v>
      </c>
      <c r="BO417" s="238" t="str">
        <f t="shared" si="322"/>
        <v>1348962.88259178i</v>
      </c>
      <c r="BP417" s="238" t="str">
        <f t="shared" si="323"/>
        <v>0.026118068760032-0.162696819531472i</v>
      </c>
      <c r="BQ417" s="238">
        <f t="shared" si="324"/>
        <v>-15.661916395224766</v>
      </c>
      <c r="BR417" s="238">
        <f t="shared" si="325"/>
        <v>-80.879997167452103</v>
      </c>
    </row>
    <row r="418" spans="22:70" x14ac:dyDescent="0.35">
      <c r="V418" s="24">
        <v>5.1400000000000396</v>
      </c>
      <c r="W418" s="32">
        <f t="shared" si="283"/>
        <v>1380384.2646030132</v>
      </c>
      <c r="X418" s="25">
        <f t="shared" si="316"/>
        <v>26.994438391274116</v>
      </c>
      <c r="Y418" s="26">
        <f t="shared" si="284"/>
        <v>-50.416265617195862</v>
      </c>
      <c r="Z418" s="26">
        <f t="shared" si="285"/>
        <v>-89.827292972610792</v>
      </c>
      <c r="AA418" s="26">
        <f t="shared" si="286"/>
        <v>14.61976902567365</v>
      </c>
      <c r="AB418" s="26">
        <f t="shared" si="287"/>
        <v>-79.293074461309743</v>
      </c>
      <c r="AC418" s="26">
        <f t="shared" si="288"/>
        <v>0.10458022073354981</v>
      </c>
      <c r="AD418" s="26">
        <f t="shared" si="289"/>
        <v>8.8732640284668278</v>
      </c>
      <c r="AE418" s="26">
        <f t="shared" si="290"/>
        <v>-8.6974779795145469</v>
      </c>
      <c r="AF418" s="26">
        <f t="shared" si="291"/>
        <v>-160.24710340545371</v>
      </c>
      <c r="AG418" s="26">
        <f t="shared" si="309"/>
        <v>64.334182199278899</v>
      </c>
      <c r="AH418" s="26">
        <f t="shared" si="292"/>
        <v>-132.78631868901388</v>
      </c>
      <c r="AI418" s="26">
        <f t="shared" si="293"/>
        <v>-89.999986853604369</v>
      </c>
      <c r="AJ418" s="26">
        <f t="shared" si="294"/>
        <v>58.763603140465236</v>
      </c>
      <c r="AK418" s="26">
        <f t="shared" si="295"/>
        <v>89.933939391219525</v>
      </c>
      <c r="AL418" s="27">
        <f t="shared" si="296"/>
        <v>-12.967999210267624</v>
      </c>
      <c r="AM418" s="26">
        <f t="shared" si="297"/>
        <v>-77.014854551405477</v>
      </c>
      <c r="AN418" s="26">
        <f t="shared" si="310"/>
        <v>-2.4381436800222085</v>
      </c>
      <c r="AO418" s="26">
        <f t="shared" si="311"/>
        <v>-40.952464472288568</v>
      </c>
      <c r="AP418" s="26">
        <f t="shared" si="317"/>
        <v>-25.094676239559579</v>
      </c>
      <c r="AQ418" s="26">
        <f t="shared" si="318"/>
        <v>-118.03336648607889</v>
      </c>
      <c r="AR418" s="25">
        <f t="shared" si="312"/>
        <v>18.562359853877492</v>
      </c>
      <c r="AS418" s="25">
        <f t="shared" si="313"/>
        <v>-26.547178687726607</v>
      </c>
      <c r="AT418" s="56">
        <f t="shared" si="319"/>
        <v>-33.792154219074128</v>
      </c>
      <c r="AU418" s="57">
        <f t="shared" si="298"/>
        <v>-278.28046989153262</v>
      </c>
      <c r="AV418" s="26">
        <f t="shared" si="299"/>
        <v>8.2753028693039361E-6</v>
      </c>
      <c r="AW418" s="26">
        <f t="shared" si="300"/>
        <v>7.9090142233661648E-2</v>
      </c>
      <c r="AX418" s="27">
        <f t="shared" si="301"/>
        <v>-8.2753028690873311E-6</v>
      </c>
      <c r="AY418" s="26">
        <f t="shared" si="302"/>
        <v>-7.9090142233661648E-2</v>
      </c>
      <c r="AZ418" s="28">
        <f t="shared" si="303"/>
        <v>2.1660495933776419E-16</v>
      </c>
      <c r="BA418" s="29">
        <f t="shared" si="304"/>
        <v>0</v>
      </c>
      <c r="BB418" s="5">
        <f t="shared" si="320"/>
        <v>-50.142341411934403</v>
      </c>
      <c r="BC418" s="5">
        <f t="shared" si="321"/>
        <v>-378.51417755870023</v>
      </c>
      <c r="BD418" s="5">
        <f t="shared" si="305"/>
        <v>-198.51417755870023</v>
      </c>
      <c r="BE418" s="31"/>
      <c r="BF418" s="40">
        <f t="shared" si="306"/>
        <v>-50</v>
      </c>
      <c r="BG418" s="40">
        <f t="shared" si="307"/>
        <v>-379</v>
      </c>
      <c r="BH418" s="40">
        <f t="shared" si="308"/>
        <v>-199</v>
      </c>
      <c r="BL418" s="26">
        <f t="shared" si="314"/>
        <v>-0.49357330651180698</v>
      </c>
      <c r="BM418" s="26">
        <f t="shared" si="315"/>
        <v>-19.133112863567764</v>
      </c>
      <c r="BO418" s="238" t="str">
        <f t="shared" si="322"/>
        <v>1380384.26460301i</v>
      </c>
      <c r="BP418" s="238" t="str">
        <f t="shared" si="323"/>
        <v>0.0249264243567899-0.159187628957661i</v>
      </c>
      <c r="BQ418" s="238">
        <f t="shared" si="324"/>
        <v>-15.856613886348468</v>
      </c>
      <c r="BR418" s="238">
        <f t="shared" si="325"/>
        <v>-81.100594803599819</v>
      </c>
    </row>
    <row r="419" spans="22:70" x14ac:dyDescent="0.35">
      <c r="V419" s="24">
        <v>5.1500000000000403</v>
      </c>
      <c r="W419" s="32">
        <f t="shared" si="283"/>
        <v>1412537.5446228881</v>
      </c>
      <c r="X419" s="25">
        <f t="shared" si="316"/>
        <v>26.994438391274116</v>
      </c>
      <c r="Y419" s="26">
        <f t="shared" si="284"/>
        <v>-50.616263841200222</v>
      </c>
      <c r="Z419" s="26">
        <f t="shared" si="285"/>
        <v>-89.831224241508323</v>
      </c>
      <c r="AA419" s="26">
        <f t="shared" si="286"/>
        <v>14.813017078707118</v>
      </c>
      <c r="AB419" s="26">
        <f t="shared" si="287"/>
        <v>-79.531345252218259</v>
      </c>
      <c r="AC419" s="26">
        <f t="shared" si="288"/>
        <v>0.10944733696471516</v>
      </c>
      <c r="AD419" s="26">
        <f t="shared" si="289"/>
        <v>9.0765464483304807</v>
      </c>
      <c r="AE419" s="26">
        <f t="shared" si="290"/>
        <v>-8.6993610342542738</v>
      </c>
      <c r="AF419" s="26">
        <f t="shared" si="291"/>
        <v>-160.28602304539612</v>
      </c>
      <c r="AG419" s="26">
        <f t="shared" si="309"/>
        <v>64.334182199278899</v>
      </c>
      <c r="AH419" s="26">
        <f t="shared" si="292"/>
        <v>-132.98631868901387</v>
      </c>
      <c r="AI419" s="26">
        <f t="shared" si="293"/>
        <v>-89.999987152852867</v>
      </c>
      <c r="AJ419" s="26">
        <f t="shared" si="294"/>
        <v>58.963602880624023</v>
      </c>
      <c r="AK419" s="26">
        <f t="shared" si="295"/>
        <v>89.935443112973232</v>
      </c>
      <c r="AL419" s="27">
        <f t="shared" si="296"/>
        <v>-13.158119087003076</v>
      </c>
      <c r="AM419" s="26">
        <f t="shared" si="297"/>
        <v>-77.300741069375363</v>
      </c>
      <c r="AN419" s="26">
        <f t="shared" si="310"/>
        <v>-2.5251928820862766</v>
      </c>
      <c r="AO419" s="26">
        <f t="shared" si="311"/>
        <v>-41.606536807449665</v>
      </c>
      <c r="AP419" s="26">
        <f t="shared" si="317"/>
        <v>-25.371845578200301</v>
      </c>
      <c r="AQ419" s="26">
        <f t="shared" si="318"/>
        <v>-118.97182191670467</v>
      </c>
      <c r="AR419" s="25">
        <f t="shared" si="312"/>
        <v>18.562359853877492</v>
      </c>
      <c r="AS419" s="25">
        <f t="shared" si="313"/>
        <v>-26.547178687726607</v>
      </c>
      <c r="AT419" s="56">
        <f t="shared" si="319"/>
        <v>-34.071206612454574</v>
      </c>
      <c r="AU419" s="57">
        <f t="shared" si="298"/>
        <v>-279.25784496210076</v>
      </c>
      <c r="AV419" s="26">
        <f t="shared" si="299"/>
        <v>8.665305488709625E-6</v>
      </c>
      <c r="AW419" s="26">
        <f t="shared" si="300"/>
        <v>8.0932385883579122E-2</v>
      </c>
      <c r="AX419" s="27">
        <f t="shared" si="301"/>
        <v>-8.6653054882840079E-6</v>
      </c>
      <c r="AY419" s="26">
        <f t="shared" si="302"/>
        <v>-8.0932385883579122E-2</v>
      </c>
      <c r="AZ419" s="28">
        <f t="shared" si="303"/>
        <v>4.2561711533634083E-16</v>
      </c>
      <c r="BA419" s="29">
        <f t="shared" si="304"/>
        <v>0</v>
      </c>
      <c r="BB419" s="5">
        <f t="shared" si="320"/>
        <v>-50.638257421588051</v>
      </c>
      <c r="BC419" s="5">
        <f t="shared" si="321"/>
        <v>-380.11999609749057</v>
      </c>
      <c r="BD419" s="5">
        <f t="shared" si="305"/>
        <v>-200.11999609749057</v>
      </c>
      <c r="BE419" s="31"/>
      <c r="BF419" s="40">
        <f t="shared" si="306"/>
        <v>-51</v>
      </c>
      <c r="BG419" s="40">
        <f t="shared" si="307"/>
        <v>-380</v>
      </c>
      <c r="BH419" s="40">
        <f t="shared" si="308"/>
        <v>-200</v>
      </c>
      <c r="BL419" s="26">
        <f t="shared" si="314"/>
        <v>-0.51550608536392106</v>
      </c>
      <c r="BM419" s="26">
        <f t="shared" si="315"/>
        <v>-19.545340925085533</v>
      </c>
      <c r="BO419" s="238" t="str">
        <f t="shared" si="322"/>
        <v>1412537.54462289i</v>
      </c>
      <c r="BP419" s="238" t="str">
        <f t="shared" si="323"/>
        <v>0.0237856875036844-0.155745759306052i</v>
      </c>
      <c r="BQ419" s="238">
        <f t="shared" si="324"/>
        <v>-16.051544723769553</v>
      </c>
      <c r="BR419" s="238">
        <f t="shared" si="325"/>
        <v>-81.316810210304268</v>
      </c>
    </row>
    <row r="420" spans="22:70" x14ac:dyDescent="0.35">
      <c r="V420" s="24">
        <v>5.1600000000000401</v>
      </c>
      <c r="W420" s="30">
        <f t="shared" si="283"/>
        <v>1445439.7707460616</v>
      </c>
      <c r="X420" s="25">
        <f t="shared" si="316"/>
        <v>26.994438391274116</v>
      </c>
      <c r="Y420" s="26">
        <f t="shared" si="284"/>
        <v>-50.816262145136839</v>
      </c>
      <c r="Z420" s="26">
        <f t="shared" si="285"/>
        <v>-89.835066025336133</v>
      </c>
      <c r="AA420" s="26">
        <f t="shared" si="286"/>
        <v>15.006559205451053</v>
      </c>
      <c r="AB420" s="26">
        <f t="shared" si="287"/>
        <v>-79.764546701287443</v>
      </c>
      <c r="AC420" s="26">
        <f t="shared" si="288"/>
        <v>0.11453799385850907</v>
      </c>
      <c r="AD420" s="26">
        <f t="shared" si="289"/>
        <v>9.2843256024943308</v>
      </c>
      <c r="AE420" s="26">
        <f t="shared" si="290"/>
        <v>-8.700726554553162</v>
      </c>
      <c r="AF420" s="26">
        <f t="shared" si="291"/>
        <v>-160.31528712412924</v>
      </c>
      <c r="AG420" s="26">
        <f t="shared" si="309"/>
        <v>64.334182199278899</v>
      </c>
      <c r="AH420" s="26">
        <f t="shared" si="292"/>
        <v>-133.18631868901383</v>
      </c>
      <c r="AI420" s="26">
        <f t="shared" si="293"/>
        <v>-89.999987445289634</v>
      </c>
      <c r="AJ420" s="26">
        <f t="shared" si="294"/>
        <v>59.163602632477534</v>
      </c>
      <c r="AK420" s="26">
        <f t="shared" si="295"/>
        <v>89.93691260592685</v>
      </c>
      <c r="AL420" s="27">
        <f t="shared" si="296"/>
        <v>-13.348662613705404</v>
      </c>
      <c r="AM420" s="26">
        <f t="shared" si="297"/>
        <v>-77.580742616810298</v>
      </c>
      <c r="AN420" s="26">
        <f t="shared" si="310"/>
        <v>-2.6145123193840036</v>
      </c>
      <c r="AO420" s="26">
        <f t="shared" si="311"/>
        <v>-42.262391152306819</v>
      </c>
      <c r="AP420" s="26">
        <f t="shared" si="317"/>
        <v>-25.651708790346806</v>
      </c>
      <c r="AQ420" s="26">
        <f t="shared" si="318"/>
        <v>-119.9062086084799</v>
      </c>
      <c r="AR420" s="25">
        <f t="shared" si="312"/>
        <v>18.562359853877492</v>
      </c>
      <c r="AS420" s="25">
        <f t="shared" si="313"/>
        <v>-26.547178687726607</v>
      </c>
      <c r="AT420" s="56">
        <f t="shared" si="319"/>
        <v>-34.352435344899966</v>
      </c>
      <c r="AU420" s="57">
        <f t="shared" si="298"/>
        <v>-280.22149573260913</v>
      </c>
      <c r="AV420" s="26">
        <f t="shared" si="299"/>
        <v>9.0736883284426036E-6</v>
      </c>
      <c r="AW420" s="26">
        <f t="shared" si="300"/>
        <v>8.2817540727349592E-2</v>
      </c>
      <c r="AX420" s="27">
        <f t="shared" si="301"/>
        <v>-9.0736883288689915E-6</v>
      </c>
      <c r="AY420" s="26">
        <f t="shared" si="302"/>
        <v>-8.2817540727349592E-2</v>
      </c>
      <c r="AZ420" s="28">
        <f t="shared" si="303"/>
        <v>-4.2638791531834225E-16</v>
      </c>
      <c r="BA420" s="29">
        <f t="shared" si="304"/>
        <v>0</v>
      </c>
      <c r="BB420" s="5">
        <f t="shared" si="320"/>
        <v>-51.137488727891565</v>
      </c>
      <c r="BC420" s="5">
        <f t="shared" si="321"/>
        <v>-381.71523391398546</v>
      </c>
      <c r="BD420" s="5">
        <f t="shared" si="305"/>
        <v>-201.71523391398546</v>
      </c>
      <c r="BE420" s="41"/>
      <c r="BF420" s="40">
        <f t="shared" si="306"/>
        <v>-51</v>
      </c>
      <c r="BG420" s="40">
        <f t="shared" si="307"/>
        <v>-382</v>
      </c>
      <c r="BH420" s="40">
        <f t="shared" si="308"/>
        <v>-202</v>
      </c>
      <c r="BL420" s="26">
        <f t="shared" si="314"/>
        <v>-0.53835442072640838</v>
      </c>
      <c r="BM420" s="26">
        <f t="shared" si="315"/>
        <v>-19.965001945910892</v>
      </c>
      <c r="BO420" s="238" t="str">
        <f t="shared" si="322"/>
        <v>1445439.77074606i</v>
      </c>
      <c r="BP420" s="238" t="str">
        <f t="shared" si="323"/>
        <v>0.0226937980643217-0.152370469778248i</v>
      </c>
      <c r="BQ420" s="238">
        <f t="shared" si="324"/>
        <v>-16.246698962265196</v>
      </c>
      <c r="BR420" s="238">
        <f t="shared" si="325"/>
        <v>-81.528736235465402</v>
      </c>
    </row>
    <row r="421" spans="22:70" x14ac:dyDescent="0.35">
      <c r="V421" s="24">
        <v>5.1700000000000399</v>
      </c>
      <c r="W421" s="32">
        <f t="shared" si="283"/>
        <v>1479108.3881683447</v>
      </c>
      <c r="X421" s="25">
        <f t="shared" si="316"/>
        <v>26.994438391274116</v>
      </c>
      <c r="Y421" s="26">
        <f t="shared" si="284"/>
        <v>-51.016260525408292</v>
      </c>
      <c r="Z421" s="26">
        <f t="shared" si="285"/>
        <v>-89.838820360920622</v>
      </c>
      <c r="AA421" s="26">
        <f t="shared" si="286"/>
        <v>15.200383007255287</v>
      </c>
      <c r="AB421" s="26">
        <f t="shared" si="287"/>
        <v>-79.992771534128295</v>
      </c>
      <c r="AC421" s="26">
        <f t="shared" si="288"/>
        <v>0.11986217818410594</v>
      </c>
      <c r="AD421" s="26">
        <f t="shared" si="289"/>
        <v>9.4966897870717748</v>
      </c>
      <c r="AE421" s="26">
        <f t="shared" si="290"/>
        <v>-8.7015769486947843</v>
      </c>
      <c r="AF421" s="26">
        <f t="shared" si="291"/>
        <v>-160.33490210797714</v>
      </c>
      <c r="AG421" s="26">
        <f t="shared" si="309"/>
        <v>64.334182199278899</v>
      </c>
      <c r="AH421" s="26">
        <f t="shared" si="292"/>
        <v>-133.38631868901385</v>
      </c>
      <c r="AI421" s="26">
        <f t="shared" si="293"/>
        <v>-89.999987731069737</v>
      </c>
      <c r="AJ421" s="26">
        <f t="shared" si="294"/>
        <v>59.363602395499491</v>
      </c>
      <c r="AK421" s="26">
        <f t="shared" si="295"/>
        <v>89.938348649217247</v>
      </c>
      <c r="AL421" s="27">
        <f t="shared" si="296"/>
        <v>-13.539612489539888</v>
      </c>
      <c r="AM421" s="26">
        <f t="shared" si="297"/>
        <v>-77.854954133316696</v>
      </c>
      <c r="AN421" s="26">
        <f t="shared" si="310"/>
        <v>-2.7061131828177425</v>
      </c>
      <c r="AO421" s="26">
        <f t="shared" si="311"/>
        <v>-42.919687814188038</v>
      </c>
      <c r="AP421" s="26">
        <f t="shared" si="317"/>
        <v>-25.934259766593087</v>
      </c>
      <c r="AQ421" s="26">
        <f t="shared" si="318"/>
        <v>-120.83628102935722</v>
      </c>
      <c r="AR421" s="25">
        <f t="shared" si="312"/>
        <v>18.562359853877492</v>
      </c>
      <c r="AS421" s="25">
        <f t="shared" si="313"/>
        <v>-26.547178687726607</v>
      </c>
      <c r="AT421" s="56">
        <f t="shared" si="319"/>
        <v>-34.635836715287873</v>
      </c>
      <c r="AU421" s="57">
        <f t="shared" si="298"/>
        <v>-281.17118313733437</v>
      </c>
      <c r="AV421" s="26">
        <f t="shared" si="299"/>
        <v>9.5013176171821644E-6</v>
      </c>
      <c r="AW421" s="26">
        <f t="shared" si="300"/>
        <v>8.4746606282689124E-2</v>
      </c>
      <c r="AX421" s="27">
        <f t="shared" si="301"/>
        <v>-9.5013176169583919E-6</v>
      </c>
      <c r="AY421" s="26">
        <f t="shared" si="302"/>
        <v>-8.4746606282689124E-2</v>
      </c>
      <c r="AZ421" s="28">
        <f t="shared" si="303"/>
        <v>2.2377255213743008E-16</v>
      </c>
      <c r="BA421" s="29">
        <f t="shared" si="304"/>
        <v>0</v>
      </c>
      <c r="BB421" s="5">
        <f t="shared" si="320"/>
        <v>-51.640055200162948</v>
      </c>
      <c r="BC421" s="5">
        <f t="shared" si="321"/>
        <v>-383.29978624400144</v>
      </c>
      <c r="BD421" s="5">
        <f t="shared" si="305"/>
        <v>-203.29978624400144</v>
      </c>
      <c r="BE421" s="31"/>
      <c r="BF421" s="40">
        <f t="shared" si="306"/>
        <v>-52</v>
      </c>
      <c r="BG421" s="40">
        <f t="shared" si="307"/>
        <v>-383</v>
      </c>
      <c r="BH421" s="40">
        <f t="shared" si="308"/>
        <v>-203</v>
      </c>
      <c r="BL421" s="26">
        <f t="shared" si="314"/>
        <v>-0.56215142317384492</v>
      </c>
      <c r="BM421" s="26">
        <f t="shared" si="315"/>
        <v>-20.392138269582507</v>
      </c>
      <c r="BO421" s="238" t="str">
        <f t="shared" si="322"/>
        <v>1479108.38816834i</v>
      </c>
      <c r="BP421" s="238" t="str">
        <f t="shared" si="323"/>
        <v>0.0216487693851304-0.149060988383387i</v>
      </c>
      <c r="BQ421" s="238">
        <f t="shared" si="324"/>
        <v>-16.442067061701234</v>
      </c>
      <c r="BR421" s="238">
        <f t="shared" si="325"/>
        <v>-81.736464837084554</v>
      </c>
    </row>
    <row r="422" spans="22:70" x14ac:dyDescent="0.35">
      <c r="V422" s="24">
        <v>5.1800000000000397</v>
      </c>
      <c r="W422" s="32">
        <f t="shared" si="283"/>
        <v>1513561.2484363485</v>
      </c>
      <c r="X422" s="25">
        <f t="shared" si="316"/>
        <v>26.994438391274116</v>
      </c>
      <c r="Y422" s="26">
        <f t="shared" si="284"/>
        <v>-51.216258978578971</v>
      </c>
      <c r="Z422" s="26">
        <f t="shared" si="285"/>
        <v>-89.842489238731147</v>
      </c>
      <c r="AA422" s="26">
        <f t="shared" si="286"/>
        <v>15.394476573207662</v>
      </c>
      <c r="AB422" s="26">
        <f t="shared" si="287"/>
        <v>-80.216111775231383</v>
      </c>
      <c r="AC422" s="26">
        <f t="shared" si="288"/>
        <v>0.1254302966269159</v>
      </c>
      <c r="AD422" s="26">
        <f t="shared" si="289"/>
        <v>9.7137282492218286</v>
      </c>
      <c r="AE422" s="26">
        <f t="shared" si="290"/>
        <v>-8.7019137174702763</v>
      </c>
      <c r="AF422" s="26">
        <f t="shared" si="291"/>
        <v>-160.3448727647407</v>
      </c>
      <c r="AG422" s="26">
        <f t="shared" si="309"/>
        <v>64.334182199278899</v>
      </c>
      <c r="AH422" s="26">
        <f t="shared" si="292"/>
        <v>-133.58631868901381</v>
      </c>
      <c r="AI422" s="26">
        <f t="shared" si="293"/>
        <v>-89.999988010344694</v>
      </c>
      <c r="AJ422" s="26">
        <f t="shared" si="294"/>
        <v>59.563602169187192</v>
      </c>
      <c r="AK422" s="26">
        <f t="shared" si="295"/>
        <v>89.939752004246373</v>
      </c>
      <c r="AL422" s="27">
        <f t="shared" si="296"/>
        <v>-13.730952047239073</v>
      </c>
      <c r="AM422" s="26">
        <f t="shared" si="297"/>
        <v>-78.123470740328059</v>
      </c>
      <c r="AN422" s="26">
        <f t="shared" si="310"/>
        <v>-2.8000043115764002</v>
      </c>
      <c r="AO422" s="26">
        <f t="shared" si="311"/>
        <v>-43.578083321866394</v>
      </c>
      <c r="AP422" s="26">
        <f t="shared" si="317"/>
        <v>-26.21949067936319</v>
      </c>
      <c r="AQ422" s="26">
        <f t="shared" si="318"/>
        <v>-121.76179006829278</v>
      </c>
      <c r="AR422" s="25">
        <f t="shared" si="312"/>
        <v>18.562359853877492</v>
      </c>
      <c r="AS422" s="25">
        <f t="shared" si="313"/>
        <v>-26.547178687726607</v>
      </c>
      <c r="AT422" s="56">
        <f t="shared" si="319"/>
        <v>-34.921404396833466</v>
      </c>
      <c r="AU422" s="57">
        <f t="shared" si="298"/>
        <v>-282.10666283303351</v>
      </c>
      <c r="AV422" s="26">
        <f t="shared" si="299"/>
        <v>9.9491004071050419E-6</v>
      </c>
      <c r="AW422" s="26">
        <f t="shared" si="300"/>
        <v>8.6720605348185223E-2</v>
      </c>
      <c r="AX422" s="27">
        <f t="shared" si="301"/>
        <v>-9.9491004067061351E-6</v>
      </c>
      <c r="AY422" s="26">
        <f t="shared" si="302"/>
        <v>-8.6720605348185223E-2</v>
      </c>
      <c r="AZ422" s="28">
        <f t="shared" si="303"/>
        <v>3.9890677837762373E-16</v>
      </c>
      <c r="BA422" s="29">
        <f t="shared" si="304"/>
        <v>0</v>
      </c>
      <c r="BB422" s="5">
        <f t="shared" si="320"/>
        <v>-52.145975240672279</v>
      </c>
      <c r="BC422" s="5">
        <f t="shared" si="321"/>
        <v>-384.87353628466997</v>
      </c>
      <c r="BD422" s="5">
        <f t="shared" si="305"/>
        <v>-204.87353628466997</v>
      </c>
      <c r="BE422" s="31"/>
      <c r="BF422" s="40">
        <f t="shared" si="306"/>
        <v>-52</v>
      </c>
      <c r="BG422" s="40">
        <f t="shared" si="307"/>
        <v>-385</v>
      </c>
      <c r="BH422" s="40">
        <f t="shared" si="308"/>
        <v>-205</v>
      </c>
      <c r="BL422" s="26">
        <f t="shared" si="314"/>
        <v>-0.58693097127306482</v>
      </c>
      <c r="BM422" s="26">
        <f t="shared" si="315"/>
        <v>-20.826786404707008</v>
      </c>
      <c r="BO422" s="238" t="str">
        <f t="shared" si="322"/>
        <v>1513561.24843635i</v>
      </c>
      <c r="BP422" s="238" t="str">
        <f t="shared" si="323"/>
        <v>0.0206486865456347-0.145816515362068i</v>
      </c>
      <c r="BQ422" s="238">
        <f t="shared" si="324"/>
        <v>-16.637639872565749</v>
      </c>
      <c r="BR422" s="238">
        <f t="shared" si="325"/>
        <v>-81.940087046929435</v>
      </c>
    </row>
    <row r="423" spans="22:70" x14ac:dyDescent="0.35">
      <c r="V423" s="24">
        <v>5.1900000000000404</v>
      </c>
      <c r="W423" s="30">
        <f t="shared" si="283"/>
        <v>1548816.6189126275</v>
      </c>
      <c r="X423" s="25">
        <f t="shared" si="316"/>
        <v>26.994438391274116</v>
      </c>
      <c r="Y423" s="26">
        <f t="shared" si="284"/>
        <v>-51.416257501367937</v>
      </c>
      <c r="Z423" s="26">
        <f t="shared" si="285"/>
        <v>-89.846074603934895</v>
      </c>
      <c r="AA423" s="26">
        <f t="shared" si="286"/>
        <v>15.588828463952964</v>
      </c>
      <c r="AB423" s="26">
        <f t="shared" si="287"/>
        <v>-80.434658680527178</v>
      </c>
      <c r="AC423" s="26">
        <f t="shared" si="288"/>
        <v>0.13125319099074492</v>
      </c>
      <c r="AD423" s="26">
        <f t="shared" si="289"/>
        <v>9.9355311384331078</v>
      </c>
      <c r="AE423" s="26">
        <f t="shared" si="290"/>
        <v>-8.7017374551501128</v>
      </c>
      <c r="AF423" s="26">
        <f t="shared" si="291"/>
        <v>-160.34520214602898</v>
      </c>
      <c r="AG423" s="26">
        <f t="shared" si="309"/>
        <v>64.334182199278899</v>
      </c>
      <c r="AH423" s="26">
        <f t="shared" si="292"/>
        <v>-133.78631868901383</v>
      </c>
      <c r="AI423" s="26">
        <f t="shared" si="293"/>
        <v>-89.999988283262553</v>
      </c>
      <c r="AJ423" s="26">
        <f t="shared" si="294"/>
        <v>59.763601953060636</v>
      </c>
      <c r="AK423" s="26">
        <f t="shared" si="295"/>
        <v>89.941123415084903</v>
      </c>
      <c r="AL423" s="27">
        <f t="shared" si="296"/>
        <v>-13.922665236096119</v>
      </c>
      <c r="AM423" s="26">
        <f t="shared" si="297"/>
        <v>-78.386387606958209</v>
      </c>
      <c r="AN423" s="26">
        <f t="shared" si="310"/>
        <v>-2.8961921560897812</v>
      </c>
      <c r="AO423" s="26">
        <f t="shared" si="311"/>
        <v>-44.237231311985511</v>
      </c>
      <c r="AP423" s="26">
        <f t="shared" si="317"/>
        <v>-26.507391928860191</v>
      </c>
      <c r="AQ423" s="26">
        <f t="shared" si="318"/>
        <v>-122.68248378712137</v>
      </c>
      <c r="AR423" s="25">
        <f t="shared" si="312"/>
        <v>18.562359853877492</v>
      </c>
      <c r="AS423" s="25">
        <f t="shared" si="313"/>
        <v>-26.547178687726607</v>
      </c>
      <c r="AT423" s="56">
        <f t="shared" si="319"/>
        <v>-35.209129384010303</v>
      </c>
      <c r="AU423" s="57">
        <f t="shared" si="298"/>
        <v>-283.02768593315034</v>
      </c>
      <c r="AV423" s="26">
        <f t="shared" si="299"/>
        <v>1.0417986502507374E-5</v>
      </c>
      <c r="AW423" s="26">
        <f t="shared" si="300"/>
        <v>8.8740584545515783E-2</v>
      </c>
      <c r="AX423" s="27">
        <f t="shared" si="301"/>
        <v>-1.0417986502241562E-5</v>
      </c>
      <c r="AY423" s="26">
        <f t="shared" si="302"/>
        <v>-8.8740584545515783E-2</v>
      </c>
      <c r="AZ423" s="28">
        <f t="shared" si="303"/>
        <v>2.6581249137555552E-16</v>
      </c>
      <c r="BA423" s="29">
        <f t="shared" si="304"/>
        <v>0</v>
      </c>
      <c r="BB423" s="5">
        <f t="shared" si="320"/>
        <v>-52.655265698881578</v>
      </c>
      <c r="BC423" s="5">
        <f t="shared" si="321"/>
        <v>-386.43635551680001</v>
      </c>
      <c r="BD423" s="5">
        <f t="shared" si="305"/>
        <v>-206.43635551680001</v>
      </c>
      <c r="BE423" s="41"/>
      <c r="BF423" s="40">
        <f t="shared" si="306"/>
        <v>-53</v>
      </c>
      <c r="BG423" s="40">
        <f t="shared" si="307"/>
        <v>-386</v>
      </c>
      <c r="BH423" s="40">
        <f t="shared" si="308"/>
        <v>-206</v>
      </c>
      <c r="BL423" s="26">
        <f t="shared" si="314"/>
        <v>-0.61272769301233154</v>
      </c>
      <c r="BM423" s="26">
        <f t="shared" si="315"/>
        <v>-21.268976645019315</v>
      </c>
      <c r="BO423" s="238" t="str">
        <f t="shared" si="322"/>
        <v>1548816.61891263i</v>
      </c>
      <c r="BP423" s="238" t="str">
        <f t="shared" si="323"/>
        <v>0.0196917045669623-0.142636226400765i</v>
      </c>
      <c r="BQ423" s="238">
        <f t="shared" si="324"/>
        <v>-16.833408621858947</v>
      </c>
      <c r="BR423" s="238">
        <f t="shared" si="325"/>
        <v>-82.139692938630319</v>
      </c>
    </row>
    <row r="424" spans="22:70" x14ac:dyDescent="0.35">
      <c r="V424" s="24">
        <v>5.2000000000000401</v>
      </c>
      <c r="W424" s="32">
        <f t="shared" si="283"/>
        <v>1584893.1924612629</v>
      </c>
      <c r="X424" s="25">
        <f t="shared" si="316"/>
        <v>26.994438391274116</v>
      </c>
      <c r="Y424" s="26">
        <f t="shared" si="284"/>
        <v>-51.616256090641869</v>
      </c>
      <c r="Z424" s="26">
        <f t="shared" si="285"/>
        <v>-89.849578357427575</v>
      </c>
      <c r="AA424" s="26">
        <f t="shared" si="286"/>
        <v>15.783427695782899</v>
      </c>
      <c r="AB424" s="26">
        <f t="shared" si="287"/>
        <v>-80.648502675965076</v>
      </c>
      <c r="AC424" s="26">
        <f t="shared" si="288"/>
        <v>0.13734215371704528</v>
      </c>
      <c r="AD424" s="26">
        <f t="shared" si="289"/>
        <v>10.162189452537323</v>
      </c>
      <c r="AE424" s="26">
        <f t="shared" si="290"/>
        <v>-8.701047849867809</v>
      </c>
      <c r="AF424" s="26">
        <f t="shared" si="291"/>
        <v>-160.33589158085533</v>
      </c>
      <c r="AG424" s="26">
        <f t="shared" si="309"/>
        <v>64.334182199278899</v>
      </c>
      <c r="AH424" s="26">
        <f t="shared" si="292"/>
        <v>-133.98631868901384</v>
      </c>
      <c r="AI424" s="26">
        <f t="shared" si="293"/>
        <v>-89.999988549968066</v>
      </c>
      <c r="AJ424" s="26">
        <f t="shared" si="294"/>
        <v>59.963601746661354</v>
      </c>
      <c r="AK424" s="26">
        <f t="shared" si="295"/>
        <v>89.942463608866731</v>
      </c>
      <c r="AL424" s="27">
        <f t="shared" si="296"/>
        <v>-14.114736604861143</v>
      </c>
      <c r="AM424" s="26">
        <f t="shared" si="297"/>
        <v>-78.643799825004891</v>
      </c>
      <c r="AN424" s="26">
        <f t="shared" si="310"/>
        <v>-2.9946807508584232</v>
      </c>
      <c r="AO424" s="26">
        <f t="shared" si="311"/>
        <v>-44.896783433983948</v>
      </c>
      <c r="AP424" s="26">
        <f t="shared" si="317"/>
        <v>-26.797952098793154</v>
      </c>
      <c r="AQ424" s="26">
        <f t="shared" si="318"/>
        <v>-123.59810820009017</v>
      </c>
      <c r="AR424" s="25">
        <f t="shared" si="312"/>
        <v>18.562359853877492</v>
      </c>
      <c r="AS424" s="25">
        <f t="shared" si="313"/>
        <v>-26.547178687726607</v>
      </c>
      <c r="AT424" s="56">
        <f t="shared" si="319"/>
        <v>-35.498999948660966</v>
      </c>
      <c r="AU424" s="57">
        <f t="shared" si="298"/>
        <v>-283.9339997809455</v>
      </c>
      <c r="AV424" s="26">
        <f t="shared" si="299"/>
        <v>1.0908970463641066E-5</v>
      </c>
      <c r="AW424" s="26">
        <f t="shared" si="300"/>
        <v>9.080761487429137E-2</v>
      </c>
      <c r="AX424" s="27">
        <f t="shared" si="301"/>
        <v>-1.0908970463506661E-5</v>
      </c>
      <c r="AY424" s="26">
        <f t="shared" si="302"/>
        <v>-9.080761487429137E-2</v>
      </c>
      <c r="AZ424" s="28">
        <f t="shared" si="303"/>
        <v>1.3440549400441787E-16</v>
      </c>
      <c r="BA424" s="29">
        <f t="shared" si="304"/>
        <v>0</v>
      </c>
      <c r="BB424" s="5">
        <f t="shared" si="320"/>
        <v>-53.16794179155076</v>
      </c>
      <c r="BC424" s="5">
        <f t="shared" si="321"/>
        <v>-387.98810406455084</v>
      </c>
      <c r="BD424" s="5">
        <f t="shared" si="305"/>
        <v>-207.98810406455084</v>
      </c>
      <c r="BE424" s="31"/>
      <c r="BF424" s="40">
        <f t="shared" si="306"/>
        <v>-53</v>
      </c>
      <c r="BG424" s="40">
        <f t="shared" si="307"/>
        <v>-388</v>
      </c>
      <c r="BH424" s="40">
        <f t="shared" si="308"/>
        <v>-208</v>
      </c>
      <c r="BL424" s="26">
        <f t="shared" si="314"/>
        <v>-0.6395769435434715</v>
      </c>
      <c r="BM424" s="26">
        <f t="shared" si="315"/>
        <v>-21.718732683666698</v>
      </c>
      <c r="BO424" s="238" t="str">
        <f t="shared" si="322"/>
        <v>1584893.19246126i</v>
      </c>
      <c r="BP424" s="238" t="str">
        <f t="shared" si="323"/>
        <v>0.0187760465890882-0.139519275645465i</v>
      </c>
      <c r="BQ424" s="238">
        <f t="shared" si="324"/>
        <v>-17.029364899346319</v>
      </c>
      <c r="BR424" s="238">
        <f t="shared" si="325"/>
        <v>-82.335371599938611</v>
      </c>
    </row>
    <row r="425" spans="22:70" x14ac:dyDescent="0.35">
      <c r="V425" s="24">
        <v>5.2100000000000497</v>
      </c>
      <c r="W425" s="32">
        <f t="shared" ref="W425:W488" si="326">10*10^V425</f>
        <v>1621810.0973591171</v>
      </c>
      <c r="X425" s="25">
        <f t="shared" si="316"/>
        <v>26.994438391274116</v>
      </c>
      <c r="Y425" s="26">
        <f t="shared" ref="Y425:Y488" si="327">20*LOG(1/SQRT((W425/fp)^2+1))</f>
        <v>-51.816254743408685</v>
      </c>
      <c r="Z425" s="26">
        <f t="shared" ref="Z425:Z488" si="328">-180/PI()*ATAN(W425/fp)</f>
        <v>-89.853002356840761</v>
      </c>
      <c r="AA425" s="26">
        <f t="shared" ref="AA425:AA488" si="329">20*LOG(SQRT((W425/fzRHP)^2+1))</f>
        <v>15.978263725019655</v>
      </c>
      <c r="AB425" s="26">
        <f t="shared" ref="AB425:AB488" si="330">-180/PI()*ATAN(W425/fzRHP)</f>
        <v>-80.85773330178192</v>
      </c>
      <c r="AC425" s="26">
        <f t="shared" ref="AC425:AC488" si="331">20*LOG(SQRT((W425/fzESR)^2+1))</f>
        <v>0.14370894370362575</v>
      </c>
      <c r="AD425" s="26">
        <f t="shared" ref="AD425:AD488" si="332">180/PI()*ATAN(W425/fzESR)</f>
        <v>10.393794978136928</v>
      </c>
      <c r="AE425" s="26">
        <f t="shared" ref="AE425:AE488" si="333">X425+Y425+AA425+AC425</f>
        <v>-8.699843683411288</v>
      </c>
      <c r="AF425" s="26">
        <f t="shared" ref="AF425:AF488" si="334">Z425+AB425+AD425</f>
        <v>-160.31694068048577</v>
      </c>
      <c r="AG425" s="26">
        <f t="shared" si="309"/>
        <v>64.334182199278899</v>
      </c>
      <c r="AH425" s="26">
        <f t="shared" ref="AH425:AH488" si="335">20*LOG(1/SQRT((W425/fp_comp1)^2+1))</f>
        <v>-134.186318689014</v>
      </c>
      <c r="AI425" s="26">
        <f t="shared" ref="AI425:AI488" si="336">-180/PI()*ATAN(W425/fp_comp1)</f>
        <v>-89.999988810602616</v>
      </c>
      <c r="AJ425" s="26">
        <f t="shared" ref="AJ425:AJ488" si="337">20*LOG(SQRT((W425/fz_comp)^2+1))</f>
        <v>60.163601549551736</v>
      </c>
      <c r="AK425" s="26">
        <f t="shared" ref="AK425:AK488" si="338">180/PI()*ATAN(W425/fz_comp)</f>
        <v>89.943773296174456</v>
      </c>
      <c r="AL425" s="27">
        <f t="shared" ref="AL425:AL488" si="339">20*LOG(1/SQRT((W425/fp_comp2)^2+1))</f>
        <v>-14.30715128460375</v>
      </c>
      <c r="AM425" s="26">
        <f t="shared" ref="AM425:AM488" si="340">-180/PI()*ATAN(W425/fp_comp2)</f>
        <v>-78.895802292730664</v>
      </c>
      <c r="AN425" s="26">
        <f t="shared" si="310"/>
        <v>-3.0954716974015168</v>
      </c>
      <c r="AO425" s="26">
        <f t="shared" si="311"/>
        <v>-45.55639026779464</v>
      </c>
      <c r="AP425" s="26">
        <f t="shared" si="317"/>
        <v>-27.091157922188632</v>
      </c>
      <c r="AQ425" s="26">
        <f t="shared" si="318"/>
        <v>-124.50840807495346</v>
      </c>
      <c r="AR425" s="25">
        <f t="shared" si="312"/>
        <v>18.562359853877492</v>
      </c>
      <c r="AS425" s="25">
        <f t="shared" si="313"/>
        <v>-26.547178687726607</v>
      </c>
      <c r="AT425" s="56">
        <f t="shared" si="319"/>
        <v>-35.791001605599917</v>
      </c>
      <c r="AU425" s="57">
        <f t="shared" ref="AU425:AU488" si="341">AF425+AQ425</f>
        <v>-284.82534875543922</v>
      </c>
      <c r="AV425" s="26">
        <f t="shared" ref="AV425:AV488" si="342">20*LOG(SQRT((W425/fz_ff)^2+1))</f>
        <v>1.1423093724337289E-5</v>
      </c>
      <c r="AW425" s="26">
        <f t="shared" ref="AW425:AW488" si="343">180/PI()*ATAN(W425/fz_ff)</f>
        <v>9.2922792279820268E-2</v>
      </c>
      <c r="AX425" s="27">
        <f t="shared" ref="AX425:AX488" si="344">20*LOG(1/SQRT((W425/fp_ff)^2+1))</f>
        <v>-1.1423093723958825E-5</v>
      </c>
      <c r="AY425" s="26">
        <f t="shared" ref="AY425:AY488" si="345">-180/PI()*ATAN(W425/fp_ff)</f>
        <v>-9.2922792279820268E-2</v>
      </c>
      <c r="AZ425" s="28">
        <f t="shared" ref="AZ425:AZ488" si="346">AV425+AX425</f>
        <v>3.7846448522858844E-16</v>
      </c>
      <c r="BA425" s="29">
        <f t="shared" ref="BA425:BA488" si="347">AW425+AY425</f>
        <v>0</v>
      </c>
      <c r="BB425" s="5">
        <f t="shared" si="320"/>
        <v>-53.684017028820222</v>
      </c>
      <c r="BC425" s="5">
        <f t="shared" si="321"/>
        <v>-389.52863108743452</v>
      </c>
      <c r="BD425" s="5">
        <f t="shared" ref="BD425:BD488" si="348">BC425+180</f>
        <v>-209.52863108743452</v>
      </c>
      <c r="BE425" s="31"/>
      <c r="BF425" s="40">
        <f t="shared" ref="BF425:BF488" si="349">ROUND(BB425,0)</f>
        <v>-54</v>
      </c>
      <c r="BG425" s="40">
        <f t="shared" ref="BG425:BG488" si="350">ROUND(BC425,0)</f>
        <v>-390</v>
      </c>
      <c r="BH425" s="40">
        <f t="shared" ref="BH425:BH488" si="351">ROUND(BD425,0)</f>
        <v>-210</v>
      </c>
      <c r="BL425" s="26">
        <f t="shared" si="314"/>
        <v>-0.66751477903969736</v>
      </c>
      <c r="BM425" s="26">
        <f t="shared" si="315"/>
        <v>-22.176071223105353</v>
      </c>
      <c r="BO425" s="238" t="str">
        <f t="shared" si="322"/>
        <v>1621810.09735912i</v>
      </c>
      <c r="BP425" s="238" t="str">
        <f t="shared" si="323"/>
        <v>0.0179000020263163-0.13646479852324i</v>
      </c>
      <c r="BQ425" s="238">
        <f t="shared" si="324"/>
        <v>-17.225500644180606</v>
      </c>
      <c r="BR425" s="238">
        <f t="shared" si="325"/>
        <v>-82.527211108889944</v>
      </c>
    </row>
    <row r="426" spans="22:70" x14ac:dyDescent="0.35">
      <c r="V426" s="24">
        <v>5.2200000000000504</v>
      </c>
      <c r="W426" s="30">
        <f t="shared" si="326"/>
        <v>1659586.9074377548</v>
      </c>
      <c r="X426" s="25">
        <f t="shared" si="316"/>
        <v>26.994438391274116</v>
      </c>
      <c r="Y426" s="26">
        <f t="shared" si="327"/>
        <v>-52.016253456810439</v>
      </c>
      <c r="Z426" s="26">
        <f t="shared" si="328"/>
        <v>-89.856348417526391</v>
      </c>
      <c r="AA426" s="26">
        <f t="shared" si="329"/>
        <v>16.17332643271018</v>
      </c>
      <c r="AB426" s="26">
        <f t="shared" si="330"/>
        <v>-81.062439162139171</v>
      </c>
      <c r="AC426" s="26">
        <f t="shared" si="331"/>
        <v>0.15036580240195088</v>
      </c>
      <c r="AD426" s="26">
        <f t="shared" si="332"/>
        <v>10.630440225118834</v>
      </c>
      <c r="AE426" s="26">
        <f t="shared" si="333"/>
        <v>-8.6981228304241931</v>
      </c>
      <c r="AF426" s="26">
        <f t="shared" si="334"/>
        <v>-160.28834735454672</v>
      </c>
      <c r="AG426" s="26">
        <f t="shared" si="309"/>
        <v>64.334182199278899</v>
      </c>
      <c r="AH426" s="26">
        <f t="shared" si="335"/>
        <v>-134.38631868901399</v>
      </c>
      <c r="AI426" s="26">
        <f t="shared" si="336"/>
        <v>-89.999989065304391</v>
      </c>
      <c r="AJ426" s="26">
        <f t="shared" si="337"/>
        <v>60.363601361313357</v>
      </c>
      <c r="AK426" s="26">
        <f t="shared" si="338"/>
        <v>89.945053171416163</v>
      </c>
      <c r="AL426" s="27">
        <f t="shared" si="339"/>
        <v>-14.499894971597211</v>
      </c>
      <c r="AM426" s="26">
        <f t="shared" si="340"/>
        <v>-79.142489607043387</v>
      </c>
      <c r="AN426" s="26">
        <f t="shared" si="310"/>
        <v>-3.1985641574751194</v>
      </c>
      <c r="AO426" s="26">
        <f t="shared" si="311"/>
        <v>-46.215702248436948</v>
      </c>
      <c r="AP426" s="26">
        <f t="shared" si="317"/>
        <v>-27.386994257494063</v>
      </c>
      <c r="AQ426" s="26">
        <f t="shared" si="318"/>
        <v>-125.41312774936856</v>
      </c>
      <c r="AR426" s="25">
        <f t="shared" si="312"/>
        <v>18.562359853877492</v>
      </c>
      <c r="AS426" s="25">
        <f t="shared" si="313"/>
        <v>-26.547178687726607</v>
      </c>
      <c r="AT426" s="56">
        <f t="shared" si="319"/>
        <v>-36.085117087918256</v>
      </c>
      <c r="AU426" s="57">
        <f t="shared" si="341"/>
        <v>-285.7014751039153</v>
      </c>
      <c r="AV426" s="26">
        <f t="shared" si="342"/>
        <v>1.1961446806058887E-5</v>
      </c>
      <c r="AW426" s="26">
        <f t="shared" si="343"/>
        <v>9.5087238234082258E-2</v>
      </c>
      <c r="AX426" s="27">
        <f t="shared" si="344"/>
        <v>-1.1961446805674483E-5</v>
      </c>
      <c r="AY426" s="26">
        <f t="shared" si="345"/>
        <v>-9.5087238234082258E-2</v>
      </c>
      <c r="AZ426" s="28">
        <f t="shared" si="346"/>
        <v>3.844038802547356E-16</v>
      </c>
      <c r="BA426" s="29">
        <f t="shared" si="347"/>
        <v>0</v>
      </c>
      <c r="BB426" s="5">
        <f t="shared" si="320"/>
        <v>-54.203503146292022</v>
      </c>
      <c r="BC426" s="5">
        <f t="shared" si="321"/>
        <v>-391.05777519969547</v>
      </c>
      <c r="BD426" s="5">
        <f t="shared" si="348"/>
        <v>-211.05777519969547</v>
      </c>
      <c r="BE426" s="41"/>
      <c r="BF426" s="40">
        <f t="shared" si="349"/>
        <v>-54</v>
      </c>
      <c r="BG426" s="40">
        <f t="shared" si="350"/>
        <v>-391</v>
      </c>
      <c r="BH426" s="40">
        <f t="shared" si="351"/>
        <v>-211</v>
      </c>
      <c r="BL426" s="26">
        <f t="shared" si="314"/>
        <v>-0.69657792647935191</v>
      </c>
      <c r="BM426" s="26">
        <f t="shared" si="315"/>
        <v>-22.6410015821562</v>
      </c>
      <c r="BO426" s="238" t="str">
        <f t="shared" si="322"/>
        <v>1659586.90743775i</v>
      </c>
      <c r="BP426" s="238" t="str">
        <f t="shared" si="323"/>
        <v>0.0170619247095737-0.133471914380424i</v>
      </c>
      <c r="BQ426" s="238">
        <f t="shared" si="324"/>
        <v>-17.421808131894412</v>
      </c>
      <c r="BR426" s="238">
        <f t="shared" si="325"/>
        <v>-82.715298513623949</v>
      </c>
    </row>
    <row r="427" spans="22:70" x14ac:dyDescent="0.35">
      <c r="V427" s="24">
        <v>5.2300000000000502</v>
      </c>
      <c r="W427" s="32">
        <f t="shared" si="326"/>
        <v>1698243.652461943</v>
      </c>
      <c r="X427" s="25">
        <f t="shared" si="316"/>
        <v>26.994438391274116</v>
      </c>
      <c r="Y427" s="26">
        <f t="shared" si="327"/>
        <v>-52.216252228118272</v>
      </c>
      <c r="Z427" s="26">
        <f t="shared" si="328"/>
        <v>-89.859618313518794</v>
      </c>
      <c r="AA427" s="26">
        <f t="shared" si="329"/>
        <v>16.368606109649711</v>
      </c>
      <c r="AB427" s="26">
        <f t="shared" si="330"/>
        <v>-81.262707879823395</v>
      </c>
      <c r="AC427" s="26">
        <f t="shared" si="331"/>
        <v>0.15732547016889636</v>
      </c>
      <c r="AD427" s="26">
        <f t="shared" si="332"/>
        <v>10.872218354921209</v>
      </c>
      <c r="AE427" s="26">
        <f t="shared" si="333"/>
        <v>-8.6958822570255485</v>
      </c>
      <c r="AF427" s="26">
        <f t="shared" si="334"/>
        <v>-160.25010783842097</v>
      </c>
      <c r="AG427" s="26">
        <f t="shared" si="309"/>
        <v>64.334182199278899</v>
      </c>
      <c r="AH427" s="26">
        <f t="shared" si="335"/>
        <v>-134.58631868901398</v>
      </c>
      <c r="AI427" s="26">
        <f t="shared" si="336"/>
        <v>-89.999989314208449</v>
      </c>
      <c r="AJ427" s="26">
        <f t="shared" si="337"/>
        <v>60.563601181547071</v>
      </c>
      <c r="AK427" s="26">
        <f t="shared" si="338"/>
        <v>89.946303913193518</v>
      </c>
      <c r="AL427" s="27">
        <f t="shared" si="339"/>
        <v>-14.692953910278108</v>
      </c>
      <c r="AM427" s="26">
        <f t="shared" si="340"/>
        <v>-79.383955963705688</v>
      </c>
      <c r="AN427" s="26">
        <f t="shared" si="310"/>
        <v>-3.3039548566229842</v>
      </c>
      <c r="AO427" s="26">
        <f t="shared" si="311"/>
        <v>-46.87437059155026</v>
      </c>
      <c r="AP427" s="26">
        <f t="shared" si="317"/>
        <v>-27.685444075089098</v>
      </c>
      <c r="AQ427" s="26">
        <f t="shared" si="318"/>
        <v>-126.31201195627088</v>
      </c>
      <c r="AR427" s="25">
        <f t="shared" si="312"/>
        <v>18.562359853877492</v>
      </c>
      <c r="AS427" s="25">
        <f t="shared" si="313"/>
        <v>-26.547178687726607</v>
      </c>
      <c r="AT427" s="56">
        <f t="shared" si="319"/>
        <v>-36.381326332114647</v>
      </c>
      <c r="AU427" s="57">
        <f t="shared" si="341"/>
        <v>-286.56211979469185</v>
      </c>
      <c r="AV427" s="26">
        <f t="shared" si="342"/>
        <v>1.2525171612952156E-5</v>
      </c>
      <c r="AW427" s="26">
        <f t="shared" si="343"/>
        <v>9.7302100330248817E-2</v>
      </c>
      <c r="AX427" s="27">
        <f t="shared" si="344"/>
        <v>-1.2525171612567418E-5</v>
      </c>
      <c r="AY427" s="26">
        <f t="shared" si="345"/>
        <v>-9.7302100330248817E-2</v>
      </c>
      <c r="AZ427" s="28">
        <f t="shared" si="346"/>
        <v>3.8473761123595379E-16</v>
      </c>
      <c r="BA427" s="29">
        <f t="shared" si="347"/>
        <v>0</v>
      </c>
      <c r="BB427" s="5">
        <f t="shared" si="320"/>
        <v>-54.726410043061009</v>
      </c>
      <c r="BC427" s="5">
        <f t="shared" si="321"/>
        <v>-392.57536491226506</v>
      </c>
      <c r="BD427" s="5">
        <f t="shared" si="348"/>
        <v>-212.57536491226506</v>
      </c>
      <c r="BE427" s="31"/>
      <c r="BF427" s="40">
        <f t="shared" si="349"/>
        <v>-55</v>
      </c>
      <c r="BG427" s="40">
        <f t="shared" si="350"/>
        <v>-393</v>
      </c>
      <c r="BH427" s="40">
        <f t="shared" si="351"/>
        <v>-213</v>
      </c>
      <c r="BL427" s="26">
        <f t="shared" si="314"/>
        <v>-0.7268037491765923</v>
      </c>
      <c r="BM427" s="26">
        <f t="shared" si="315"/>
        <v>-23.113525301942392</v>
      </c>
      <c r="BO427" s="238" t="str">
        <f t="shared" si="322"/>
        <v>1698243.65246194i</v>
      </c>
      <c r="BP427" s="238" t="str">
        <f t="shared" si="323"/>
        <v>0.0162602310231943-0.130539728945862i</v>
      </c>
      <c r="BQ427" s="238">
        <f t="shared" si="324"/>
        <v>-17.618279961769769</v>
      </c>
      <c r="BR427" s="238">
        <f t="shared" si="325"/>
        <v>-82.899719815630831</v>
      </c>
    </row>
    <row r="428" spans="22:70" x14ac:dyDescent="0.35">
      <c r="V428" s="24">
        <v>5.24000000000005</v>
      </c>
      <c r="W428" s="32">
        <f t="shared" si="326"/>
        <v>1737800.8287495789</v>
      </c>
      <c r="X428" s="25">
        <f t="shared" si="316"/>
        <v>26.994438391274116</v>
      </c>
      <c r="Y428" s="26">
        <f t="shared" si="327"/>
        <v>-52.416251054726047</v>
      </c>
      <c r="Z428" s="26">
        <f t="shared" si="328"/>
        <v>-89.862813778474859</v>
      </c>
      <c r="AA428" s="26">
        <f t="shared" si="329"/>
        <v>16.564093441743889</v>
      </c>
      <c r="AB428" s="26">
        <f t="shared" si="330"/>
        <v>-81.458626055708606</v>
      </c>
      <c r="AC428" s="26">
        <f t="shared" si="331"/>
        <v>0.16460120284479587</v>
      </c>
      <c r="AD428" s="26">
        <f t="shared" si="332"/>
        <v>11.119223102203634</v>
      </c>
      <c r="AE428" s="26">
        <f t="shared" si="333"/>
        <v>-8.6931180188632453</v>
      </c>
      <c r="AF428" s="26">
        <f t="shared" si="334"/>
        <v>-160.20221673197983</v>
      </c>
      <c r="AG428" s="26">
        <f t="shared" si="309"/>
        <v>64.334182199278899</v>
      </c>
      <c r="AH428" s="26">
        <f t="shared" si="335"/>
        <v>-134.786318689014</v>
      </c>
      <c r="AI428" s="26">
        <f t="shared" si="336"/>
        <v>-89.999989557446767</v>
      </c>
      <c r="AJ428" s="26">
        <f t="shared" si="337"/>
        <v>60.763601009871593</v>
      </c>
      <c r="AK428" s="26">
        <f t="shared" si="338"/>
        <v>89.947526184661612</v>
      </c>
      <c r="AL428" s="27">
        <f t="shared" si="339"/>
        <v>-14.886314876323771</v>
      </c>
      <c r="AM428" s="26">
        <f t="shared" si="340"/>
        <v>-79.620295065197155</v>
      </c>
      <c r="AN428" s="26">
        <f t="shared" si="310"/>
        <v>-3.411638098026359</v>
      </c>
      <c r="AO428" s="26">
        <f t="shared" si="311"/>
        <v>-47.532048213885709</v>
      </c>
      <c r="AP428" s="26">
        <f t="shared" si="317"/>
        <v>-27.986488454213635</v>
      </c>
      <c r="AQ428" s="26">
        <f t="shared" si="318"/>
        <v>-127.20480665186801</v>
      </c>
      <c r="AR428" s="25">
        <f t="shared" si="312"/>
        <v>18.562359853877492</v>
      </c>
      <c r="AS428" s="25">
        <f t="shared" si="313"/>
        <v>-26.547178687726607</v>
      </c>
      <c r="AT428" s="56">
        <f t="shared" si="319"/>
        <v>-36.67960647307688</v>
      </c>
      <c r="AU428" s="57">
        <f t="shared" si="341"/>
        <v>-287.40702338384784</v>
      </c>
      <c r="AV428" s="26">
        <f t="shared" si="342"/>
        <v>1.3115463873471724E-5</v>
      </c>
      <c r="AW428" s="26">
        <f t="shared" si="343"/>
        <v>9.9568552891027465E-2</v>
      </c>
      <c r="AX428" s="27">
        <f t="shared" si="344"/>
        <v>-1.3115463873082482E-5</v>
      </c>
      <c r="AY428" s="26">
        <f t="shared" si="345"/>
        <v>-9.9568552891027465E-2</v>
      </c>
      <c r="AZ428" s="28">
        <f t="shared" si="346"/>
        <v>3.8924213244945216E-16</v>
      </c>
      <c r="BA428" s="29">
        <f t="shared" si="347"/>
        <v>0</v>
      </c>
      <c r="BB428" s="5">
        <f t="shared" si="320"/>
        <v>-55.252745725549133</v>
      </c>
      <c r="BC428" s="5">
        <f t="shared" si="321"/>
        <v>-394.08121909262667</v>
      </c>
      <c r="BD428" s="5">
        <f t="shared" si="348"/>
        <v>-214.08121909262667</v>
      </c>
      <c r="BE428" s="31"/>
      <c r="BF428" s="40">
        <f t="shared" si="349"/>
        <v>-55</v>
      </c>
      <c r="BG428" s="40">
        <f t="shared" si="350"/>
        <v>-394</v>
      </c>
      <c r="BH428" s="40">
        <f t="shared" si="351"/>
        <v>-214</v>
      </c>
      <c r="BL428" s="26">
        <f t="shared" si="314"/>
        <v>-0.75823020789239282</v>
      </c>
      <c r="BM428" s="26">
        <f t="shared" si="315"/>
        <v>-23.593635752584209</v>
      </c>
      <c r="BO428" s="238" t="str">
        <f t="shared" si="322"/>
        <v>1737800.82874958i</v>
      </c>
      <c r="BP428" s="238" t="str">
        <f t="shared" si="323"/>
        <v>0.0154933980431047-0.127667336627703i</v>
      </c>
      <c r="BQ428" s="238">
        <f t="shared" si="324"/>
        <v>-17.814909044579856</v>
      </c>
      <c r="BR428" s="238">
        <f t="shared" si="325"/>
        <v>-83.080559956194648</v>
      </c>
    </row>
    <row r="429" spans="22:70" x14ac:dyDescent="0.35">
      <c r="V429" s="24">
        <v>5.2500000000000497</v>
      </c>
      <c r="W429" s="30">
        <f t="shared" si="326"/>
        <v>1778279.4100391273</v>
      </c>
      <c r="X429" s="25">
        <f t="shared" si="316"/>
        <v>26.994438391274116</v>
      </c>
      <c r="Y429" s="26">
        <f t="shared" si="327"/>
        <v>-52.616249934144854</v>
      </c>
      <c r="Z429" s="26">
        <f t="shared" si="328"/>
        <v>-89.865936506592831</v>
      </c>
      <c r="AA429" s="26">
        <f t="shared" si="329"/>
        <v>16.75977949572227</v>
      </c>
      <c r="AB429" s="26">
        <f t="shared" si="330"/>
        <v>-81.65027923269713</v>
      </c>
      <c r="AC429" s="26">
        <f t="shared" si="331"/>
        <v>0.17220678852584412</v>
      </c>
      <c r="AD429" s="26">
        <f t="shared" si="332"/>
        <v>11.37154868956951</v>
      </c>
      <c r="AE429" s="26">
        <f t="shared" si="333"/>
        <v>-8.6898252586226228</v>
      </c>
      <c r="AF429" s="26">
        <f t="shared" si="334"/>
        <v>-160.14466704972045</v>
      </c>
      <c r="AG429" s="26">
        <f t="shared" si="309"/>
        <v>64.334182199278899</v>
      </c>
      <c r="AH429" s="26">
        <f t="shared" si="335"/>
        <v>-134.98631868901396</v>
      </c>
      <c r="AI429" s="26">
        <f t="shared" si="336"/>
        <v>-89.999989795148295</v>
      </c>
      <c r="AJ429" s="26">
        <f t="shared" si="337"/>
        <v>60.963600845922763</v>
      </c>
      <c r="AK429" s="26">
        <f t="shared" si="338"/>
        <v>89.948720633880484</v>
      </c>
      <c r="AL429" s="27">
        <f t="shared" si="339"/>
        <v>-15.079965159890724</v>
      </c>
      <c r="AM429" s="26">
        <f t="shared" si="340"/>
        <v>-79.851600035865289</v>
      </c>
      <c r="AN429" s="26">
        <f t="shared" si="310"/>
        <v>-3.5216057865296992</v>
      </c>
      <c r="AO429" s="26">
        <f t="shared" si="311"/>
        <v>-48.188390642852809</v>
      </c>
      <c r="AP429" s="26">
        <f t="shared" si="317"/>
        <v>-28.290106590232718</v>
      </c>
      <c r="AQ429" s="26">
        <f t="shared" si="318"/>
        <v>-128.09125983998592</v>
      </c>
      <c r="AR429" s="25">
        <f t="shared" si="312"/>
        <v>18.562359853877492</v>
      </c>
      <c r="AS429" s="25">
        <f t="shared" si="313"/>
        <v>-26.547178687726607</v>
      </c>
      <c r="AT429" s="56">
        <f t="shared" si="319"/>
        <v>-36.979931848855344</v>
      </c>
      <c r="AU429" s="57">
        <f t="shared" si="341"/>
        <v>-288.23592688970638</v>
      </c>
      <c r="AV429" s="26">
        <f t="shared" si="342"/>
        <v>1.3733575666861281E-5</v>
      </c>
      <c r="AW429" s="26">
        <f t="shared" si="343"/>
        <v>0.10188779759117779</v>
      </c>
      <c r="AX429" s="27">
        <f t="shared" si="344"/>
        <v>-1.3733575666790819E-5</v>
      </c>
      <c r="AY429" s="26">
        <f t="shared" si="345"/>
        <v>-0.10188779759117779</v>
      </c>
      <c r="AZ429" s="28">
        <f t="shared" si="346"/>
        <v>7.0461282750296228E-17</v>
      </c>
      <c r="BA429" s="29">
        <f t="shared" si="347"/>
        <v>0</v>
      </c>
      <c r="BB429" s="5">
        <f t="shared" si="320"/>
        <v>-55.782516256936617</v>
      </c>
      <c r="BC429" s="5">
        <f t="shared" si="321"/>
        <v>-395.57514743824169</v>
      </c>
      <c r="BD429" s="5">
        <f t="shared" si="348"/>
        <v>-215.57514743824169</v>
      </c>
      <c r="BE429" s="41"/>
      <c r="BF429" s="40">
        <f t="shared" si="349"/>
        <v>-56</v>
      </c>
      <c r="BG429" s="40">
        <f t="shared" si="350"/>
        <v>-396</v>
      </c>
      <c r="BH429" s="40">
        <f t="shared" si="351"/>
        <v>-216</v>
      </c>
      <c r="BL429" s="26">
        <f t="shared" si="314"/>
        <v>-0.79089581737591674</v>
      </c>
      <c r="BM429" s="26">
        <f t="shared" si="315"/>
        <v>-24.081317742708546</v>
      </c>
      <c r="BO429" s="238" t="str">
        <f t="shared" si="322"/>
        <v>1778279.41003913i</v>
      </c>
      <c r="BP429" s="238" t="str">
        <f t="shared" si="323"/>
        <v>0.0147599616825276-0.1248538226519i</v>
      </c>
      <c r="BQ429" s="238">
        <f t="shared" si="324"/>
        <v>-18.011688590705351</v>
      </c>
      <c r="BR429" s="238">
        <f t="shared" si="325"/>
        <v>-83.257902805826731</v>
      </c>
    </row>
    <row r="430" spans="22:70" x14ac:dyDescent="0.35">
      <c r="V430" s="24">
        <v>5.2600000000000504</v>
      </c>
      <c r="W430" s="32">
        <f t="shared" si="326"/>
        <v>1819700.8586101958</v>
      </c>
      <c r="X430" s="25">
        <f t="shared" si="316"/>
        <v>26.994438391274116</v>
      </c>
      <c r="Y430" s="26">
        <f t="shared" si="327"/>
        <v>-52.816248863997892</v>
      </c>
      <c r="Z430" s="26">
        <f t="shared" si="328"/>
        <v>-89.868988153510244</v>
      </c>
      <c r="AA430" s="26">
        <f t="shared" si="329"/>
        <v>16.95565570521056</v>
      </c>
      <c r="AB430" s="26">
        <f t="shared" si="330"/>
        <v>-81.837751863863559</v>
      </c>
      <c r="AC430" s="26">
        <f t="shared" si="331"/>
        <v>0.18015656449441811</v>
      </c>
      <c r="AD430" s="26">
        <f t="shared" si="332"/>
        <v>11.629289734978604</v>
      </c>
      <c r="AE430" s="26">
        <f t="shared" si="333"/>
        <v>-8.6859982030187979</v>
      </c>
      <c r="AF430" s="26">
        <f t="shared" si="334"/>
        <v>-160.0774502823952</v>
      </c>
      <c r="AG430" s="26">
        <f t="shared" si="309"/>
        <v>64.334182199278899</v>
      </c>
      <c r="AH430" s="26">
        <f t="shared" si="335"/>
        <v>-135.18631868901397</v>
      </c>
      <c r="AI430" s="26">
        <f t="shared" si="336"/>
        <v>-89.999990027439082</v>
      </c>
      <c r="AJ430" s="26">
        <f t="shared" si="337"/>
        <v>61.163600689352869</v>
      </c>
      <c r="AK430" s="26">
        <f t="shared" si="338"/>
        <v>89.949887894158778</v>
      </c>
      <c r="AL430" s="27">
        <f t="shared" si="339"/>
        <v>-15.273892549049464</v>
      </c>
      <c r="AM430" s="26">
        <f t="shared" si="340"/>
        <v>-80.077963344003805</v>
      </c>
      <c r="AN430" s="26">
        <f t="shared" si="310"/>
        <v>-3.6338474626272181</v>
      </c>
      <c r="AO430" s="26">
        <f t="shared" si="311"/>
        <v>-48.843056909337861</v>
      </c>
      <c r="AP430" s="26">
        <f t="shared" si="317"/>
        <v>-28.596275812058888</v>
      </c>
      <c r="AQ430" s="26">
        <f t="shared" si="318"/>
        <v>-128.97112238662197</v>
      </c>
      <c r="AR430" s="25">
        <f t="shared" si="312"/>
        <v>18.562359853877492</v>
      </c>
      <c r="AS430" s="25">
        <f t="shared" si="313"/>
        <v>-26.547178687726607</v>
      </c>
      <c r="AT430" s="56">
        <f t="shared" si="319"/>
        <v>-37.282274015077689</v>
      </c>
      <c r="AU430" s="57">
        <f t="shared" si="341"/>
        <v>-289.04857266901718</v>
      </c>
      <c r="AV430" s="26">
        <f t="shared" si="342"/>
        <v>1.4380818074991324E-5</v>
      </c>
      <c r="AW430" s="26">
        <f t="shared" si="343"/>
        <v>0.10426106409452104</v>
      </c>
      <c r="AX430" s="27">
        <f t="shared" si="344"/>
        <v>-1.4380818075388838E-5</v>
      </c>
      <c r="AY430" s="26">
        <f t="shared" si="345"/>
        <v>-0.10426106409452104</v>
      </c>
      <c r="AZ430" s="28">
        <f t="shared" si="346"/>
        <v>-3.9751425621233766E-16</v>
      </c>
      <c r="BA430" s="29">
        <f t="shared" si="347"/>
        <v>0</v>
      </c>
      <c r="BB430" s="5">
        <f t="shared" si="320"/>
        <v>-56.315725711906332</v>
      </c>
      <c r="BC430" s="5">
        <f t="shared" si="321"/>
        <v>-397.05695095949</v>
      </c>
      <c r="BD430" s="5">
        <f t="shared" si="348"/>
        <v>-217.05695095949</v>
      </c>
      <c r="BE430" s="31"/>
      <c r="BF430" s="40">
        <f t="shared" si="349"/>
        <v>-56</v>
      </c>
      <c r="BG430" s="40">
        <f t="shared" si="350"/>
        <v>-397</v>
      </c>
      <c r="BH430" s="40">
        <f t="shared" si="351"/>
        <v>-217</v>
      </c>
      <c r="BL430" s="26">
        <f t="shared" si="314"/>
        <v>-0.82483959820529074</v>
      </c>
      <c r="BM430" s="26">
        <f t="shared" si="315"/>
        <v>-24.576547133988921</v>
      </c>
      <c r="BO430" s="238" t="str">
        <f t="shared" si="322"/>
        <v>1819700.8586102i</v>
      </c>
      <c r="BP430" s="238" t="str">
        <f t="shared" si="323"/>
        <v>0.0140585148506521-0.122098265050434i</v>
      </c>
      <c r="BQ430" s="238">
        <f t="shared" si="324"/>
        <v>-18.208612098623348</v>
      </c>
      <c r="BR430" s="238">
        <f t="shared" si="325"/>
        <v>-83.431831156483881</v>
      </c>
    </row>
    <row r="431" spans="22:70" x14ac:dyDescent="0.35">
      <c r="V431" s="24">
        <v>5.2700000000000502</v>
      </c>
      <c r="W431" s="32">
        <f t="shared" si="326"/>
        <v>1862087.1366630846</v>
      </c>
      <c r="X431" s="25">
        <f t="shared" si="316"/>
        <v>26.994438391274116</v>
      </c>
      <c r="Y431" s="26">
        <f t="shared" si="327"/>
        <v>-53.016247842015204</v>
      </c>
      <c r="Z431" s="26">
        <f t="shared" si="328"/>
        <v>-89.871970337181395</v>
      </c>
      <c r="AA431" s="26">
        <f t="shared" si="329"/>
        <v>17.151713857167312</v>
      </c>
      <c r="AB431" s="26">
        <f t="shared" si="330"/>
        <v>-82.021127284538068</v>
      </c>
      <c r="AC431" s="26">
        <f t="shared" si="331"/>
        <v>0.18846543426623133</v>
      </c>
      <c r="AD431" s="26">
        <f t="shared" si="332"/>
        <v>11.892541151482085</v>
      </c>
      <c r="AE431" s="26">
        <f t="shared" si="333"/>
        <v>-8.6816301593075451</v>
      </c>
      <c r="AF431" s="26">
        <f t="shared" si="334"/>
        <v>-160.00055647023737</v>
      </c>
      <c r="AG431" s="26">
        <f t="shared" si="309"/>
        <v>64.334182199278899</v>
      </c>
      <c r="AH431" s="26">
        <f t="shared" si="335"/>
        <v>-135.38631868901399</v>
      </c>
      <c r="AI431" s="26">
        <f t="shared" si="336"/>
        <v>-89.999990254442281</v>
      </c>
      <c r="AJ431" s="26">
        <f t="shared" si="337"/>
        <v>61.363600539829761</v>
      </c>
      <c r="AK431" s="26">
        <f t="shared" si="338"/>
        <v>89.951028584389476</v>
      </c>
      <c r="AL431" s="27">
        <f t="shared" si="339"/>
        <v>-15.468085313447158</v>
      </c>
      <c r="AM431" s="26">
        <f t="shared" si="340"/>
        <v>-80.299476730503812</v>
      </c>
      <c r="AN431" s="26">
        <f t="shared" si="310"/>
        <v>-3.7483503461082508</v>
      </c>
      <c r="AO431" s="26">
        <f t="shared" si="311"/>
        <v>-49.495710418211438</v>
      </c>
      <c r="AP431" s="26">
        <f t="shared" si="317"/>
        <v>-28.904971609460738</v>
      </c>
      <c r="AQ431" s="26">
        <f t="shared" si="318"/>
        <v>-129.84414881876805</v>
      </c>
      <c r="AR431" s="25">
        <f t="shared" si="312"/>
        <v>18.562359853877492</v>
      </c>
      <c r="AS431" s="25">
        <f t="shared" si="313"/>
        <v>-26.547178687726607</v>
      </c>
      <c r="AT431" s="56">
        <f t="shared" si="319"/>
        <v>-37.586601768768283</v>
      </c>
      <c r="AU431" s="57">
        <f t="shared" si="341"/>
        <v>-289.84470528900545</v>
      </c>
      <c r="AV431" s="26">
        <f t="shared" si="342"/>
        <v>1.5058563974982638E-5</v>
      </c>
      <c r="AW431" s="26">
        <f t="shared" si="343"/>
        <v>0.10668961070577694</v>
      </c>
      <c r="AX431" s="27">
        <f t="shared" si="344"/>
        <v>-1.5058563975459426E-5</v>
      </c>
      <c r="AY431" s="26">
        <f t="shared" si="345"/>
        <v>-0.10668961070577694</v>
      </c>
      <c r="AZ431" s="28">
        <f t="shared" si="346"/>
        <v>-4.7678806974586763E-16</v>
      </c>
      <c r="BA431" s="29">
        <f t="shared" si="347"/>
        <v>0</v>
      </c>
      <c r="BB431" s="5">
        <f t="shared" si="320"/>
        <v>-56.852376136351324</v>
      </c>
      <c r="BC431" s="5">
        <f t="shared" si="321"/>
        <v>-398.52642246848097</v>
      </c>
      <c r="BD431" s="5">
        <f t="shared" si="348"/>
        <v>-218.52642246848097</v>
      </c>
      <c r="BE431" s="31"/>
      <c r="BF431" s="40">
        <f t="shared" si="349"/>
        <v>-57</v>
      </c>
      <c r="BG431" s="40">
        <f t="shared" si="350"/>
        <v>-399</v>
      </c>
      <c r="BH431" s="40">
        <f t="shared" si="351"/>
        <v>-219</v>
      </c>
      <c r="BL431" s="26">
        <f t="shared" si="314"/>
        <v>-0.86010102381913711</v>
      </c>
      <c r="BM431" s="26">
        <f t="shared" si="315"/>
        <v>-25.079290463094569</v>
      </c>
      <c r="BO431" s="238" t="str">
        <f t="shared" si="322"/>
        <v>1862087.13666308i</v>
      </c>
      <c r="BP431" s="238" t="str">
        <f t="shared" si="323"/>
        <v>0.0133877056290705-0.119399736507085i</v>
      </c>
      <c r="BQ431" s="238">
        <f t="shared" si="324"/>
        <v>-18.405673343763912</v>
      </c>
      <c r="BR431" s="238">
        <f t="shared" si="325"/>
        <v>-83.602426716380961</v>
      </c>
    </row>
    <row r="432" spans="22:70" x14ac:dyDescent="0.35">
      <c r="V432" s="24">
        <v>5.28000000000005</v>
      </c>
      <c r="W432" s="30">
        <f t="shared" si="326"/>
        <v>1905460.7179634692</v>
      </c>
      <c r="X432" s="25">
        <f t="shared" si="316"/>
        <v>26.994438391274116</v>
      </c>
      <c r="Y432" s="26">
        <f t="shared" si="327"/>
        <v>-53.216246866029095</v>
      </c>
      <c r="Z432" s="26">
        <f t="shared" si="328"/>
        <v>-89.874884638734883</v>
      </c>
      <c r="AA432" s="26">
        <f t="shared" si="329"/>
        <v>17.347946078689823</v>
      </c>
      <c r="AB432" s="26">
        <f t="shared" si="330"/>
        <v>-82.200487688078468</v>
      </c>
      <c r="AC432" s="26">
        <f t="shared" si="331"/>
        <v>0.19714888470828967</v>
      </c>
      <c r="AD432" s="26">
        <f t="shared" si="332"/>
        <v>12.16139803890893</v>
      </c>
      <c r="AE432" s="26">
        <f t="shared" si="333"/>
        <v>-8.6767135113568674</v>
      </c>
      <c r="AF432" s="26">
        <f t="shared" si="334"/>
        <v>-159.91397428790441</v>
      </c>
      <c r="AG432" s="26">
        <f t="shared" si="309"/>
        <v>64.334182199278899</v>
      </c>
      <c r="AH432" s="26">
        <f t="shared" si="335"/>
        <v>-135.58631868901398</v>
      </c>
      <c r="AI432" s="26">
        <f t="shared" si="336"/>
        <v>-89.999990476278271</v>
      </c>
      <c r="AJ432" s="26">
        <f t="shared" si="337"/>
        <v>61.563600397036296</v>
      </c>
      <c r="AK432" s="26">
        <f t="shared" si="338"/>
        <v>89.952143309378002</v>
      </c>
      <c r="AL432" s="27">
        <f t="shared" si="339"/>
        <v>-15.662532188226599</v>
      </c>
      <c r="AM432" s="26">
        <f t="shared" si="340"/>
        <v>-80.516231143734387</v>
      </c>
      <c r="AN432" s="26">
        <f t="shared" si="310"/>
        <v>-3.8650993889772973</v>
      </c>
      <c r="AO432" s="26">
        <f t="shared" si="311"/>
        <v>-50.146019791207856</v>
      </c>
      <c r="AP432" s="26">
        <f t="shared" si="317"/>
        <v>-29.216167669902681</v>
      </c>
      <c r="AQ432" s="26">
        <f t="shared" si="318"/>
        <v>-130.7100981018425</v>
      </c>
      <c r="AR432" s="25">
        <f t="shared" si="312"/>
        <v>18.562359853877492</v>
      </c>
      <c r="AS432" s="25">
        <f t="shared" si="313"/>
        <v>-26.547178687726607</v>
      </c>
      <c r="AT432" s="56">
        <f t="shared" si="319"/>
        <v>-37.892881181259547</v>
      </c>
      <c r="AU432" s="57">
        <f t="shared" si="341"/>
        <v>-290.62407238974691</v>
      </c>
      <c r="AV432" s="26">
        <f t="shared" si="342"/>
        <v>1.5768250943685152E-5</v>
      </c>
      <c r="AW432" s="26">
        <f t="shared" si="343"/>
        <v>0.10917472503757975</v>
      </c>
      <c r="AX432" s="27">
        <f t="shared" si="344"/>
        <v>-1.576825094406607E-5</v>
      </c>
      <c r="AY432" s="26">
        <f t="shared" si="345"/>
        <v>-0.10917472503757975</v>
      </c>
      <c r="AZ432" s="28">
        <f t="shared" si="346"/>
        <v>-3.809174926438369E-16</v>
      </c>
      <c r="BA432" s="29">
        <f t="shared" si="347"/>
        <v>0</v>
      </c>
      <c r="BB432" s="5">
        <f t="shared" si="320"/>
        <v>-57.39246751164935</v>
      </c>
      <c r="BC432" s="5">
        <f t="shared" si="321"/>
        <v>-399.98334707054858</v>
      </c>
      <c r="BD432" s="5">
        <f t="shared" si="348"/>
        <v>-219.98334707054858</v>
      </c>
      <c r="BE432" s="41"/>
      <c r="BF432" s="40">
        <f t="shared" si="349"/>
        <v>-57</v>
      </c>
      <c r="BG432" s="40">
        <f t="shared" si="350"/>
        <v>-400</v>
      </c>
      <c r="BH432" s="40">
        <f t="shared" si="351"/>
        <v>-220</v>
      </c>
      <c r="BL432" s="26">
        <f t="shared" si="314"/>
        <v>-0.8967199626563398</v>
      </c>
      <c r="BM432" s="26">
        <f t="shared" si="315"/>
        <v>-25.589504573584197</v>
      </c>
      <c r="BO432" s="238" t="str">
        <f t="shared" si="322"/>
        <v>1905460.71796347i</v>
      </c>
      <c r="BP432" s="238" t="str">
        <f t="shared" si="323"/>
        <v>0.0127462354701844-0.116757306068265i</v>
      </c>
      <c r="BQ432" s="238">
        <f t="shared" si="324"/>
        <v>-18.602866367733462</v>
      </c>
      <c r="BR432" s="238">
        <f t="shared" si="325"/>
        <v>-83.769770107217454</v>
      </c>
    </row>
    <row r="433" spans="22:70" x14ac:dyDescent="0.35">
      <c r="V433" s="24">
        <v>5.2900000000000498</v>
      </c>
      <c r="W433" s="32">
        <f t="shared" si="326"/>
        <v>1949844.5997582723</v>
      </c>
      <c r="X433" s="25">
        <f t="shared" si="316"/>
        <v>26.994438391274116</v>
      </c>
      <c r="Y433" s="26">
        <f t="shared" si="327"/>
        <v>-53.416245933969392</v>
      </c>
      <c r="Z433" s="26">
        <f t="shared" si="328"/>
        <v>-89.8777326033116</v>
      </c>
      <c r="AA433" s="26">
        <f t="shared" si="329"/>
        <v>17.544344824191072</v>
      </c>
      <c r="AB433" s="26">
        <f t="shared" si="330"/>
        <v>-82.375914105089677</v>
      </c>
      <c r="AC433" s="26">
        <f t="shared" si="331"/>
        <v>0.2062230031762087</v>
      </c>
      <c r="AD433" s="26">
        <f t="shared" si="332"/>
        <v>12.435955567128332</v>
      </c>
      <c r="AE433" s="26">
        <f t="shared" si="333"/>
        <v>-8.6712397153279959</v>
      </c>
      <c r="AF433" s="26">
        <f t="shared" si="334"/>
        <v>-159.81769114127295</v>
      </c>
      <c r="AG433" s="26">
        <f t="shared" si="309"/>
        <v>64.334182199278899</v>
      </c>
      <c r="AH433" s="26">
        <f t="shared" si="335"/>
        <v>-135.78631868901394</v>
      </c>
      <c r="AI433" s="26">
        <f t="shared" si="336"/>
        <v>-89.999990693064632</v>
      </c>
      <c r="AJ433" s="26">
        <f t="shared" si="337"/>
        <v>61.763600260669591</v>
      </c>
      <c r="AK433" s="26">
        <f t="shared" si="338"/>
        <v>89.953232660162925</v>
      </c>
      <c r="AL433" s="27">
        <f t="shared" si="339"/>
        <v>-15.857222358224893</v>
      </c>
      <c r="AM433" s="26">
        <f t="shared" si="340"/>
        <v>-80.728316680315203</v>
      </c>
      <c r="AN433" s="26">
        <f t="shared" si="310"/>
        <v>-3.9840773371871894</v>
      </c>
      <c r="AO433" s="26">
        <f t="shared" si="311"/>
        <v>-50.793659677177999</v>
      </c>
      <c r="AP433" s="26">
        <f t="shared" si="317"/>
        <v>-29.529835924477531</v>
      </c>
      <c r="AQ433" s="26">
        <f t="shared" si="318"/>
        <v>-131.56873439039492</v>
      </c>
      <c r="AR433" s="25">
        <f t="shared" si="312"/>
        <v>18.562359853877492</v>
      </c>
      <c r="AS433" s="25">
        <f t="shared" si="313"/>
        <v>-26.547178687726607</v>
      </c>
      <c r="AT433" s="56">
        <f t="shared" si="319"/>
        <v>-38.201075639805524</v>
      </c>
      <c r="AU433" s="57">
        <f t="shared" si="341"/>
        <v>-291.3864255316679</v>
      </c>
      <c r="AV433" s="26">
        <f t="shared" si="342"/>
        <v>1.6511384302941329E-5</v>
      </c>
      <c r="AW433" s="26">
        <f t="shared" si="343"/>
        <v>0.11171772469302006</v>
      </c>
      <c r="AX433" s="27">
        <f t="shared" si="344"/>
        <v>-1.6511384303217435E-5</v>
      </c>
      <c r="AY433" s="26">
        <f t="shared" si="345"/>
        <v>-0.11171772469302006</v>
      </c>
      <c r="AZ433" s="28">
        <f t="shared" si="346"/>
        <v>-2.7610563575058977E-16</v>
      </c>
      <c r="BA433" s="29">
        <f t="shared" si="347"/>
        <v>0</v>
      </c>
      <c r="BB433" s="5">
        <f t="shared" si="320"/>
        <v>-57.935997723052765</v>
      </c>
      <c r="BC433" s="5">
        <f t="shared" si="321"/>
        <v>-401.42750265573528</v>
      </c>
      <c r="BD433" s="5">
        <f t="shared" si="348"/>
        <v>-221.42750265573528</v>
      </c>
      <c r="BE433" s="31"/>
      <c r="BF433" s="40">
        <f t="shared" si="349"/>
        <v>-58</v>
      </c>
      <c r="BG433" s="40">
        <f t="shared" si="350"/>
        <v>-401</v>
      </c>
      <c r="BH433" s="40">
        <f t="shared" si="351"/>
        <v>-221</v>
      </c>
      <c r="BL433" s="26">
        <f t="shared" si="314"/>
        <v>-0.93473661535046726</v>
      </c>
      <c r="BM433" s="26">
        <f t="shared" si="315"/>
        <v>-26.107136260422394</v>
      </c>
      <c r="BO433" s="238" t="str">
        <f t="shared" si="322"/>
        <v>1949844.59975827i</v>
      </c>
      <c r="BP433" s="238" t="str">
        <f t="shared" si="323"/>
        <v>0.0121328574212529-0.114170040726274i</v>
      </c>
      <c r="BQ433" s="238">
        <f t="shared" si="324"/>
        <v>-18.800185467896775</v>
      </c>
      <c r="BR433" s="238">
        <f t="shared" si="325"/>
        <v>-83.933940863644963</v>
      </c>
    </row>
    <row r="434" spans="22:70" x14ac:dyDescent="0.35">
      <c r="V434" s="24">
        <v>5.3000000000000496</v>
      </c>
      <c r="W434" s="32">
        <f t="shared" si="326"/>
        <v>1995262.3149691082</v>
      </c>
      <c r="X434" s="25">
        <f t="shared" si="316"/>
        <v>26.994438391274116</v>
      </c>
      <c r="Y434" s="26">
        <f t="shared" si="327"/>
        <v>-53.616245043859081</v>
      </c>
      <c r="Z434" s="26">
        <f t="shared" si="328"/>
        <v>-89.880515740883737</v>
      </c>
      <c r="AA434" s="26">
        <f t="shared" si="329"/>
        <v>17.740902862948985</v>
      </c>
      <c r="AB434" s="26">
        <f t="shared" si="330"/>
        <v>-82.547486385862157</v>
      </c>
      <c r="AC434" s="26">
        <f t="shared" si="331"/>
        <v>0.21570449461380958</v>
      </c>
      <c r="AD434" s="26">
        <f t="shared" si="332"/>
        <v>12.71630885051299</v>
      </c>
      <c r="AE434" s="26">
        <f t="shared" si="333"/>
        <v>-8.6651992950221697</v>
      </c>
      <c r="AF434" s="26">
        <f t="shared" si="334"/>
        <v>-159.71169327623289</v>
      </c>
      <c r="AG434" s="26">
        <f t="shared" si="309"/>
        <v>64.334182199278899</v>
      </c>
      <c r="AH434" s="26">
        <f t="shared" si="335"/>
        <v>-135.98631868901393</v>
      </c>
      <c r="AI434" s="26">
        <f t="shared" si="336"/>
        <v>-89.999990904916359</v>
      </c>
      <c r="AJ434" s="26">
        <f t="shared" si="337"/>
        <v>61.963600130440383</v>
      </c>
      <c r="AK434" s="26">
        <f t="shared" si="338"/>
        <v>89.954297214329287</v>
      </c>
      <c r="AL434" s="27">
        <f t="shared" si="339"/>
        <v>-16.052145442472874</v>
      </c>
      <c r="AM434" s="26">
        <f t="shared" si="340"/>
        <v>-80.935822531456395</v>
      </c>
      <c r="AN434" s="26">
        <f t="shared" si="310"/>
        <v>-4.1052648006542647</v>
      </c>
      <c r="AO434" s="26">
        <f t="shared" si="311"/>
        <v>-51.438311525094754</v>
      </c>
      <c r="AP434" s="26">
        <f t="shared" si="317"/>
        <v>-29.845946602421783</v>
      </c>
      <c r="AQ434" s="26">
        <f t="shared" si="318"/>
        <v>-132.41982774713821</v>
      </c>
      <c r="AR434" s="25">
        <f t="shared" si="312"/>
        <v>18.562359853877492</v>
      </c>
      <c r="AS434" s="25">
        <f t="shared" si="313"/>
        <v>-26.547178687726607</v>
      </c>
      <c r="AT434" s="56">
        <f t="shared" si="319"/>
        <v>-38.511145897443953</v>
      </c>
      <c r="AU434" s="57">
        <f t="shared" si="341"/>
        <v>-292.13152102337108</v>
      </c>
      <c r="AV434" s="26">
        <f t="shared" si="342"/>
        <v>1.7289540322991217E-5</v>
      </c>
      <c r="AW434" s="26">
        <f t="shared" si="343"/>
        <v>0.11431995796407662</v>
      </c>
      <c r="AX434" s="27">
        <f t="shared" si="344"/>
        <v>-1.7289540323453978E-5</v>
      </c>
      <c r="AY434" s="26">
        <f t="shared" si="345"/>
        <v>-0.11431995796407662</v>
      </c>
      <c r="AZ434" s="28">
        <f t="shared" si="346"/>
        <v>-4.6276120413933641E-16</v>
      </c>
      <c r="BA434" s="29">
        <f t="shared" si="347"/>
        <v>0</v>
      </c>
      <c r="BB434" s="5">
        <f t="shared" si="320"/>
        <v>-58.482962531717732</v>
      </c>
      <c r="BC434" s="5">
        <f t="shared" si="321"/>
        <v>-402.85866038811849</v>
      </c>
      <c r="BD434" s="5">
        <f t="shared" si="348"/>
        <v>-222.85866038811849</v>
      </c>
      <c r="BE434" s="31"/>
      <c r="BF434" s="40">
        <f t="shared" si="349"/>
        <v>-58</v>
      </c>
      <c r="BG434" s="40">
        <f t="shared" si="350"/>
        <v>-403</v>
      </c>
      <c r="BH434" s="40">
        <f t="shared" si="351"/>
        <v>-223</v>
      </c>
      <c r="BL434" s="26">
        <f t="shared" si="314"/>
        <v>-0.97419144695814763</v>
      </c>
      <c r="BM434" s="26">
        <f t="shared" si="315"/>
        <v>-26.632121929931646</v>
      </c>
      <c r="BO434" s="238" t="str">
        <f t="shared" si="322"/>
        <v>1995262.31496911i</v>
      </c>
      <c r="BP434" s="238" t="str">
        <f t="shared" si="323"/>
        <v>0.0115463743772427-0.111637006881986i</v>
      </c>
      <c r="BQ434" s="238">
        <f t="shared" si="324"/>
        <v>-18.997625187315638</v>
      </c>
      <c r="BR434" s="238">
        <f t="shared" si="325"/>
        <v>-84.095017434815773</v>
      </c>
    </row>
    <row r="435" spans="22:70" x14ac:dyDescent="0.35">
      <c r="V435" s="24">
        <v>5.3100000000000502</v>
      </c>
      <c r="W435" s="30">
        <f t="shared" si="326"/>
        <v>2041737.9446697666</v>
      </c>
      <c r="X435" s="25">
        <f t="shared" si="316"/>
        <v>26.994438391274116</v>
      </c>
      <c r="Y435" s="26">
        <f t="shared" si="327"/>
        <v>-53.816244193810199</v>
      </c>
      <c r="Z435" s="26">
        <f t="shared" si="328"/>
        <v>-89.883235527055106</v>
      </c>
      <c r="AA435" s="26">
        <f t="shared" si="329"/>
        <v>17.937613267027579</v>
      </c>
      <c r="AB435" s="26">
        <f t="shared" si="330"/>
        <v>-82.71528318581106</v>
      </c>
      <c r="AC435" s="26">
        <f t="shared" si="331"/>
        <v>0.22561069855191845</v>
      </c>
      <c r="AD435" s="26">
        <f t="shared" si="332"/>
        <v>13.00255281322919</v>
      </c>
      <c r="AE435" s="26">
        <f t="shared" si="333"/>
        <v>-8.6585818369565857</v>
      </c>
      <c r="AF435" s="26">
        <f t="shared" si="334"/>
        <v>-159.59596589963698</v>
      </c>
      <c r="AG435" s="26">
        <f t="shared" si="309"/>
        <v>64.334182199278899</v>
      </c>
      <c r="AH435" s="26">
        <f t="shared" si="335"/>
        <v>-136.18631868901394</v>
      </c>
      <c r="AI435" s="26">
        <f t="shared" si="336"/>
        <v>-89.999991111945732</v>
      </c>
      <c r="AJ435" s="26">
        <f t="shared" si="337"/>
        <v>62.163600006072485</v>
      </c>
      <c r="AK435" s="26">
        <f t="shared" si="338"/>
        <v>89.955337536314886</v>
      </c>
      <c r="AL435" s="27">
        <f t="shared" si="339"/>
        <v>-16.247291479012567</v>
      </c>
      <c r="AM435" s="26">
        <f t="shared" si="340"/>
        <v>-81.138836934550099</v>
      </c>
      <c r="AN435" s="26">
        <f t="shared" si="310"/>
        <v>-4.2286403309620937</v>
      </c>
      <c r="AO435" s="26">
        <f t="shared" si="311"/>
        <v>-52.079664315611168</v>
      </c>
      <c r="AP435" s="26">
        <f t="shared" si="317"/>
        <v>-30.164468293637221</v>
      </c>
      <c r="AQ435" s="26">
        <f t="shared" si="318"/>
        <v>-133.26315482579213</v>
      </c>
      <c r="AR435" s="25">
        <f t="shared" si="312"/>
        <v>18.562359853877492</v>
      </c>
      <c r="AS435" s="25">
        <f t="shared" si="313"/>
        <v>-26.547178687726607</v>
      </c>
      <c r="AT435" s="56">
        <f t="shared" si="319"/>
        <v>-38.823050130593806</v>
      </c>
      <c r="AU435" s="57">
        <f t="shared" si="341"/>
        <v>-292.85912072542908</v>
      </c>
      <c r="AV435" s="26">
        <f t="shared" si="342"/>
        <v>1.8104369557017354E-5</v>
      </c>
      <c r="AW435" s="26">
        <f t="shared" si="343"/>
        <v>0.11698280454630818</v>
      </c>
      <c r="AX435" s="27">
        <f t="shared" si="344"/>
        <v>-1.8104369556663156E-5</v>
      </c>
      <c r="AY435" s="26">
        <f t="shared" si="345"/>
        <v>-0.11698280454630818</v>
      </c>
      <c r="AZ435" s="28">
        <f t="shared" si="346"/>
        <v>3.5419868535564725E-16</v>
      </c>
      <c r="BA435" s="29">
        <f t="shared" si="347"/>
        <v>0</v>
      </c>
      <c r="BB435" s="5">
        <f t="shared" si="320"/>
        <v>-59.033355549866585</v>
      </c>
      <c r="BC435" s="5">
        <f t="shared" si="321"/>
        <v>-404.27658519139612</v>
      </c>
      <c r="BD435" s="5">
        <f t="shared" si="348"/>
        <v>-224.27658519139612</v>
      </c>
      <c r="BE435" s="41"/>
      <c r="BF435" s="40">
        <f t="shared" si="349"/>
        <v>-59</v>
      </c>
      <c r="BG435" s="40">
        <f t="shared" si="350"/>
        <v>-404</v>
      </c>
      <c r="BH435" s="40">
        <f t="shared" si="351"/>
        <v>-224</v>
      </c>
      <c r="BL435" s="26">
        <f t="shared" si="314"/>
        <v>-1.0151251142366999</v>
      </c>
      <c r="BM435" s="26">
        <f t="shared" si="315"/>
        <v>-27.164387278109206</v>
      </c>
      <c r="BO435" s="238" t="str">
        <f t="shared" si="322"/>
        <v>2041737.94466977i</v>
      </c>
      <c r="BP435" s="238" t="str">
        <f t="shared" si="323"/>
        <v>0.0109856373651988-0.109157271693786i</v>
      </c>
      <c r="BQ435" s="238">
        <f t="shared" si="324"/>
        <v>-19.195180305036075</v>
      </c>
      <c r="BR435" s="238">
        <f t="shared" si="325"/>
        <v>-84.253077187857841</v>
      </c>
    </row>
    <row r="436" spans="22:70" x14ac:dyDescent="0.35">
      <c r="V436" s="24">
        <v>5.32000000000005</v>
      </c>
      <c r="W436" s="32">
        <f t="shared" si="326"/>
        <v>2089296.1308542823</v>
      </c>
      <c r="X436" s="25">
        <f t="shared" si="316"/>
        <v>26.994438391274116</v>
      </c>
      <c r="Y436" s="26">
        <f t="shared" si="327"/>
        <v>-54.016243382019653</v>
      </c>
      <c r="Z436" s="26">
        <f t="shared" si="328"/>
        <v>-89.885893403843298</v>
      </c>
      <c r="AA436" s="26">
        <f t="shared" si="329"/>
        <v>18.134469399568008</v>
      </c>
      <c r="AB436" s="26">
        <f t="shared" si="330"/>
        <v>-82.879381953708602</v>
      </c>
      <c r="AC436" s="26">
        <f t="shared" si="331"/>
        <v>0.23595960593686457</v>
      </c>
      <c r="AD436" s="26">
        <f t="shared" si="332"/>
        <v>13.294782044983357</v>
      </c>
      <c r="AE436" s="26">
        <f t="shared" si="333"/>
        <v>-8.651375985240664</v>
      </c>
      <c r="AF436" s="26">
        <f t="shared" si="334"/>
        <v>-159.47049331256855</v>
      </c>
      <c r="AG436" s="26">
        <f t="shared" si="309"/>
        <v>64.334182199278899</v>
      </c>
      <c r="AH436" s="26">
        <f t="shared" si="335"/>
        <v>-136.38631868901393</v>
      </c>
      <c r="AI436" s="26">
        <f t="shared" si="336"/>
        <v>-89.999991314262545</v>
      </c>
      <c r="AJ436" s="26">
        <f t="shared" si="337"/>
        <v>62.363599887302037</v>
      </c>
      <c r="AK436" s="26">
        <f t="shared" si="338"/>
        <v>89.956354177709443</v>
      </c>
      <c r="AL436" s="27">
        <f t="shared" si="339"/>
        <v>-16.442650910047107</v>
      </c>
      <c r="AM436" s="26">
        <f t="shared" si="340"/>
        <v>-81.337447129708934</v>
      </c>
      <c r="AN436" s="26">
        <f t="shared" si="310"/>
        <v>-4.354180506106287</v>
      </c>
      <c r="AO436" s="26">
        <f t="shared" si="311"/>
        <v>-52.717415247430942</v>
      </c>
      <c r="AP436" s="26">
        <f t="shared" si="317"/>
        <v>-30.485368018586392</v>
      </c>
      <c r="AQ436" s="26">
        <f t="shared" si="318"/>
        <v>-134.09849951369299</v>
      </c>
      <c r="AR436" s="25">
        <f t="shared" si="312"/>
        <v>18.562359853877492</v>
      </c>
      <c r="AS436" s="25">
        <f t="shared" si="313"/>
        <v>-26.547178687726607</v>
      </c>
      <c r="AT436" s="56">
        <f t="shared" si="319"/>
        <v>-39.136744003827054</v>
      </c>
      <c r="AU436" s="57">
        <f t="shared" si="341"/>
        <v>-293.56899282626154</v>
      </c>
      <c r="AV436" s="26">
        <f t="shared" si="342"/>
        <v>1.8957600343473008E-5</v>
      </c>
      <c r="AW436" s="26">
        <f t="shared" si="343"/>
        <v>0.11970767627017928</v>
      </c>
      <c r="AX436" s="27">
        <f t="shared" si="344"/>
        <v>-1.895760034344755E-5</v>
      </c>
      <c r="AY436" s="26">
        <f t="shared" si="345"/>
        <v>-0.11970767627017928</v>
      </c>
      <c r="AZ436" s="28">
        <f t="shared" si="346"/>
        <v>2.5458422262675251E-17</v>
      </c>
      <c r="BA436" s="29">
        <f t="shared" si="347"/>
        <v>0</v>
      </c>
      <c r="BB436" s="5">
        <f t="shared" si="320"/>
        <v>-59.587168218571108</v>
      </c>
      <c r="BC436" s="5">
        <f t="shared" si="321"/>
        <v>-405.68103622973081</v>
      </c>
      <c r="BD436" s="5">
        <f t="shared" si="348"/>
        <v>-225.68103622973081</v>
      </c>
      <c r="BE436" s="31"/>
      <c r="BF436" s="40">
        <f t="shared" si="349"/>
        <v>-60</v>
      </c>
      <c r="BG436" s="40">
        <f t="shared" si="350"/>
        <v>-406</v>
      </c>
      <c r="BH436" s="40">
        <f t="shared" si="351"/>
        <v>-226</v>
      </c>
      <c r="BL436" s="26">
        <f t="shared" si="314"/>
        <v>-1.0575783880255498</v>
      </c>
      <c r="BM436" s="26">
        <f t="shared" si="315"/>
        <v>-27.703846990335524</v>
      </c>
      <c r="BO436" s="238" t="str">
        <f t="shared" si="322"/>
        <v>2089296.13085428i</v>
      </c>
      <c r="BP436" s="238" t="str">
        <f t="shared" si="323"/>
        <v>0.0104495438624296-0.106729904319271i</v>
      </c>
      <c r="BQ436" s="238">
        <f t="shared" si="324"/>
        <v>-19.392845826718506</v>
      </c>
      <c r="BR436" s="238">
        <f t="shared" si="325"/>
        <v>-84.408196413133766</v>
      </c>
    </row>
    <row r="437" spans="22:70" x14ac:dyDescent="0.35">
      <c r="V437" s="24">
        <v>5.3300000000000498</v>
      </c>
      <c r="W437" s="32">
        <f t="shared" si="326"/>
        <v>2137962.0895024803</v>
      </c>
      <c r="X437" s="25">
        <f t="shared" si="316"/>
        <v>26.994438391274116</v>
      </c>
      <c r="Y437" s="26">
        <f t="shared" si="327"/>
        <v>-54.216242606765547</v>
      </c>
      <c r="Z437" s="26">
        <f t="shared" si="328"/>
        <v>-89.888490780443959</v>
      </c>
      <c r="AA437" s="26">
        <f t="shared" si="329"/>
        <v>18.331464903447387</v>
      </c>
      <c r="AB437" s="26">
        <f t="shared" si="330"/>
        <v>-83.039858922513432</v>
      </c>
      <c r="AC437" s="26">
        <f t="shared" si="331"/>
        <v>0.24676987571258724</v>
      </c>
      <c r="AD437" s="26">
        <f t="shared" si="332"/>
        <v>13.593090646862652</v>
      </c>
      <c r="AE437" s="26">
        <f t="shared" si="333"/>
        <v>-8.6435694363314575</v>
      </c>
      <c r="AF437" s="26">
        <f t="shared" si="334"/>
        <v>-159.33525905609474</v>
      </c>
      <c r="AG437" s="26">
        <f t="shared" si="309"/>
        <v>64.334182199278899</v>
      </c>
      <c r="AH437" s="26">
        <f t="shared" si="335"/>
        <v>-136.58631868901392</v>
      </c>
      <c r="AI437" s="26">
        <f t="shared" si="336"/>
        <v>-89.999991511974073</v>
      </c>
      <c r="AJ437" s="26">
        <f t="shared" si="337"/>
        <v>62.563599773877144</v>
      </c>
      <c r="AK437" s="26">
        <f t="shared" si="338"/>
        <v>89.957347677547133</v>
      </c>
      <c r="AL437" s="27">
        <f t="shared" si="339"/>
        <v>-16.638214567435387</v>
      </c>
      <c r="AM437" s="26">
        <f t="shared" si="340"/>
        <v>-81.531739320958806</v>
      </c>
      <c r="AN437" s="26">
        <f t="shared" si="310"/>
        <v>-4.481860021588707</v>
      </c>
      <c r="AO437" s="26">
        <f t="shared" si="311"/>
        <v>-53.35127037524483</v>
      </c>
      <c r="AP437" s="26">
        <f t="shared" si="317"/>
        <v>-30.808611304881971</v>
      </c>
      <c r="AQ437" s="26">
        <f t="shared" si="318"/>
        <v>-134.92565353063057</v>
      </c>
      <c r="AR437" s="25">
        <f t="shared" si="312"/>
        <v>18.562359853877492</v>
      </c>
      <c r="AS437" s="25">
        <f t="shared" si="313"/>
        <v>-26.547178687726607</v>
      </c>
      <c r="AT437" s="56">
        <f t="shared" si="319"/>
        <v>-39.452180741213425</v>
      </c>
      <c r="AU437" s="57">
        <f t="shared" si="341"/>
        <v>-294.26091258672534</v>
      </c>
      <c r="AV437" s="26">
        <f t="shared" si="342"/>
        <v>1.9851042480050178E-5</v>
      </c>
      <c r="AW437" s="26">
        <f t="shared" si="343"/>
        <v>0.12249601784941361</v>
      </c>
      <c r="AX437" s="27">
        <f t="shared" si="344"/>
        <v>-1.9851042479617514E-5</v>
      </c>
      <c r="AY437" s="26">
        <f t="shared" si="345"/>
        <v>-0.12249601784941361</v>
      </c>
      <c r="AZ437" s="28">
        <f t="shared" si="346"/>
        <v>4.3266442945749661E-16</v>
      </c>
      <c r="BA437" s="29">
        <f t="shared" si="347"/>
        <v>0</v>
      </c>
      <c r="BB437" s="5">
        <f t="shared" si="320"/>
        <v>-60.144389787646588</v>
      </c>
      <c r="BC437" s="5">
        <f t="shared" si="321"/>
        <v>-407.07176738345208</v>
      </c>
      <c r="BD437" s="5">
        <f t="shared" si="348"/>
        <v>-227.07176738345208</v>
      </c>
      <c r="BE437" s="31"/>
      <c r="BF437" s="40">
        <f t="shared" si="349"/>
        <v>-60</v>
      </c>
      <c r="BG437" s="40">
        <f t="shared" si="350"/>
        <v>-407</v>
      </c>
      <c r="BH437" s="40">
        <f t="shared" si="351"/>
        <v>-227</v>
      </c>
      <c r="BL437" s="26">
        <f t="shared" si="314"/>
        <v>-1.1015920708286009</v>
      </c>
      <c r="BM437" s="26">
        <f t="shared" si="315"/>
        <v>-28.250404465579312</v>
      </c>
      <c r="BO437" s="238" t="str">
        <f t="shared" si="322"/>
        <v>2137962.08950248i</v>
      </c>
      <c r="BP437" s="238" t="str">
        <f t="shared" si="323"/>
        <v>0.00993703615042699-0.104353977055965i</v>
      </c>
      <c r="BQ437" s="238">
        <f t="shared" si="324"/>
        <v>-19.590616975604565</v>
      </c>
      <c r="BR437" s="238">
        <f t="shared" si="325"/>
        <v>-84.560450331147436</v>
      </c>
    </row>
    <row r="438" spans="22:70" x14ac:dyDescent="0.35">
      <c r="V438" s="24">
        <v>5.3400000000000496</v>
      </c>
      <c r="W438" s="30">
        <f t="shared" si="326"/>
        <v>2187761.6239498062</v>
      </c>
      <c r="X438" s="25">
        <f t="shared" si="316"/>
        <v>26.994438391274116</v>
      </c>
      <c r="Y438" s="26">
        <f t="shared" si="327"/>
        <v>-54.416241866403496</v>
      </c>
      <c r="Z438" s="26">
        <f t="shared" si="328"/>
        <v>-89.891029033977844</v>
      </c>
      <c r="AA438" s="26">
        <f t="shared" si="329"/>
        <v>18.52859369030114</v>
      </c>
      <c r="AB438" s="26">
        <f t="shared" si="330"/>
        <v>-83.196789102610026</v>
      </c>
      <c r="AC438" s="26">
        <f t="shared" si="331"/>
        <v>0.25806085107314286</v>
      </c>
      <c r="AD438" s="26">
        <f t="shared" si="332"/>
        <v>13.897572066916252</v>
      </c>
      <c r="AE438" s="26">
        <f t="shared" si="333"/>
        <v>-8.6351489337550973</v>
      </c>
      <c r="AF438" s="26">
        <f t="shared" si="334"/>
        <v>-159.19024606967164</v>
      </c>
      <c r="AG438" s="26">
        <f t="shared" si="309"/>
        <v>64.334182199278899</v>
      </c>
      <c r="AH438" s="26">
        <f t="shared" si="335"/>
        <v>-136.78631868901394</v>
      </c>
      <c r="AI438" s="26">
        <f t="shared" si="336"/>
        <v>-89.999991705185124</v>
      </c>
      <c r="AJ438" s="26">
        <f t="shared" si="337"/>
        <v>62.763599665557201</v>
      </c>
      <c r="AK438" s="26">
        <f t="shared" si="338"/>
        <v>89.958318562592325</v>
      </c>
      <c r="AL438" s="27">
        <f t="shared" si="339"/>
        <v>-16.833973658540504</v>
      </c>
      <c r="AM438" s="26">
        <f t="shared" si="340"/>
        <v>-81.721798641803858</v>
      </c>
      <c r="AN438" s="26">
        <f t="shared" si="310"/>
        <v>-4.6116517871334164</v>
      </c>
      <c r="AO438" s="26">
        <f t="shared" si="311"/>
        <v>-53.980945196496855</v>
      </c>
      <c r="AP438" s="26">
        <f t="shared" si="317"/>
        <v>-31.134162269851757</v>
      </c>
      <c r="AQ438" s="26">
        <f t="shared" si="318"/>
        <v>-135.7444169808935</v>
      </c>
      <c r="AR438" s="25">
        <f t="shared" si="312"/>
        <v>18.562359853877492</v>
      </c>
      <c r="AS438" s="25">
        <f t="shared" si="313"/>
        <v>-26.547178687726607</v>
      </c>
      <c r="AT438" s="56">
        <f t="shared" si="319"/>
        <v>-39.769311203606854</v>
      </c>
      <c r="AU438" s="57">
        <f t="shared" si="341"/>
        <v>-294.93466305056518</v>
      </c>
      <c r="AV438" s="26">
        <f t="shared" si="342"/>
        <v>2.078659105192847E-5</v>
      </c>
      <c r="AW438" s="26">
        <f t="shared" si="343"/>
        <v>0.12534930764676397</v>
      </c>
      <c r="AX438" s="27">
        <f t="shared" si="344"/>
        <v>-2.0786591051452698E-5</v>
      </c>
      <c r="AY438" s="26">
        <f t="shared" si="345"/>
        <v>-0.12534930764676397</v>
      </c>
      <c r="AZ438" s="28">
        <f t="shared" si="346"/>
        <v>4.7577163020916247E-16</v>
      </c>
      <c r="BA438" s="29">
        <f t="shared" si="347"/>
        <v>0</v>
      </c>
      <c r="BB438" s="5">
        <f t="shared" si="320"/>
        <v>-60.705007297158751</v>
      </c>
      <c r="BC438" s="5">
        <f t="shared" si="321"/>
        <v>-408.44852771978833</v>
      </c>
      <c r="BD438" s="5">
        <f t="shared" si="348"/>
        <v>-228.44852771978833</v>
      </c>
      <c r="BE438" s="41"/>
      <c r="BF438" s="40">
        <f t="shared" si="349"/>
        <v>-61</v>
      </c>
      <c r="BG438" s="40">
        <f t="shared" si="350"/>
        <v>-408</v>
      </c>
      <c r="BH438" s="40">
        <f t="shared" si="351"/>
        <v>-228</v>
      </c>
      <c r="BL438" s="26">
        <f t="shared" si="314"/>
        <v>-1.1472069097397737</v>
      </c>
      <c r="BM438" s="26">
        <f t="shared" si="315"/>
        <v>-28.803951568251801</v>
      </c>
      <c r="BO438" s="238" t="str">
        <f t="shared" si="322"/>
        <v>2187761.62394981i</v>
      </c>
      <c r="BP438" s="238" t="str">
        <f t="shared" si="323"/>
        <v>0.00944709970609897-0.102028566387052i</v>
      </c>
      <c r="BQ438" s="238">
        <f t="shared" si="324"/>
        <v>-19.788489183812125</v>
      </c>
      <c r="BR438" s="238">
        <f t="shared" si="325"/>
        <v>-84.709913100971349</v>
      </c>
    </row>
    <row r="439" spans="22:70" x14ac:dyDescent="0.35">
      <c r="V439" s="24">
        <v>5.3500000000000503</v>
      </c>
      <c r="W439" s="32">
        <f t="shared" si="326"/>
        <v>2238721.138568603</v>
      </c>
      <c r="X439" s="25">
        <f t="shared" si="316"/>
        <v>26.994438391274116</v>
      </c>
      <c r="Y439" s="26">
        <f t="shared" si="327"/>
        <v>-54.616241159363128</v>
      </c>
      <c r="Z439" s="26">
        <f t="shared" si="328"/>
        <v>-89.893509510220682</v>
      </c>
      <c r="AA439" s="26">
        <f t="shared" si="329"/>
        <v>18.72584992990479</v>
      </c>
      <c r="AB439" s="26">
        <f t="shared" si="330"/>
        <v>-83.350246277281627</v>
      </c>
      <c r="AC439" s="26">
        <f t="shared" si="331"/>
        <v>0.26985257529517004</v>
      </c>
      <c r="AD439" s="26">
        <f t="shared" si="332"/>
        <v>14.20831892513883</v>
      </c>
      <c r="AE439" s="26">
        <f t="shared" si="333"/>
        <v>-8.626100262889052</v>
      </c>
      <c r="AF439" s="26">
        <f t="shared" si="334"/>
        <v>-159.0354368623635</v>
      </c>
      <c r="AG439" s="26">
        <f t="shared" si="309"/>
        <v>64.334182199278899</v>
      </c>
      <c r="AH439" s="26">
        <f t="shared" si="335"/>
        <v>-136.98631868901396</v>
      </c>
      <c r="AI439" s="26">
        <f t="shared" si="336"/>
        <v>-89.999991893998157</v>
      </c>
      <c r="AJ439" s="26">
        <f t="shared" si="337"/>
        <v>62.963599562112478</v>
      </c>
      <c r="AK439" s="26">
        <f t="shared" si="338"/>
        <v>89.959267347618862</v>
      </c>
      <c r="AL439" s="27">
        <f t="shared" si="339"/>
        <v>-17.02991975243949</v>
      </c>
      <c r="AM439" s="26">
        <f t="shared" si="340"/>
        <v>-81.907709124893302</v>
      </c>
      <c r="AN439" s="26">
        <f t="shared" si="310"/>
        <v>-4.743527028271461</v>
      </c>
      <c r="AO439" s="26">
        <f t="shared" si="311"/>
        <v>-54.606165184774937</v>
      </c>
      <c r="AP439" s="26">
        <f t="shared" si="317"/>
        <v>-31.461983708333531</v>
      </c>
      <c r="AQ439" s="26">
        <f t="shared" si="318"/>
        <v>-136.55459885604753</v>
      </c>
      <c r="AR439" s="25">
        <f t="shared" si="312"/>
        <v>18.562359853877492</v>
      </c>
      <c r="AS439" s="25">
        <f t="shared" si="313"/>
        <v>-26.547178687726607</v>
      </c>
      <c r="AT439" s="56">
        <f t="shared" si="319"/>
        <v>-40.088083971222581</v>
      </c>
      <c r="AU439" s="57">
        <f t="shared" si="341"/>
        <v>-295.59003571841106</v>
      </c>
      <c r="AV439" s="26">
        <f t="shared" si="342"/>
        <v>2.1766230450948148E-5</v>
      </c>
      <c r="AW439" s="26">
        <f t="shared" si="343"/>
        <v>0.1282690584576078</v>
      </c>
      <c r="AX439" s="27">
        <f t="shared" si="344"/>
        <v>-2.1766230451305426E-5</v>
      </c>
      <c r="AY439" s="26">
        <f t="shared" si="345"/>
        <v>-0.1282690584576078</v>
      </c>
      <c r="AZ439" s="28">
        <f t="shared" si="346"/>
        <v>-3.5727849715186388E-16</v>
      </c>
      <c r="BA439" s="29">
        <f t="shared" si="347"/>
        <v>0</v>
      </c>
      <c r="BB439" s="5">
        <f t="shared" si="320"/>
        <v>-61.26900556007697</v>
      </c>
      <c r="BC439" s="5">
        <f t="shared" si="321"/>
        <v>-409.81106195937303</v>
      </c>
      <c r="BD439" s="5">
        <f t="shared" si="348"/>
        <v>-229.81106195937303</v>
      </c>
      <c r="BE439" s="31"/>
      <c r="BF439" s="40">
        <f t="shared" si="349"/>
        <v>-61</v>
      </c>
      <c r="BG439" s="40">
        <f t="shared" si="350"/>
        <v>-410</v>
      </c>
      <c r="BH439" s="40">
        <f t="shared" si="351"/>
        <v>-230</v>
      </c>
      <c r="BL439" s="26">
        <f t="shared" si="314"/>
        <v>-1.1944635049019161</v>
      </c>
      <c r="BM439" s="26">
        <f t="shared" si="315"/>
        <v>-29.364368410887032</v>
      </c>
      <c r="BO439" s="238" t="str">
        <f t="shared" si="322"/>
        <v>2238721.1385686i</v>
      </c>
      <c r="BP439" s="238" t="str">
        <f t="shared" si="323"/>
        <v>0.00897876163157925-0.0997527539378327i</v>
      </c>
      <c r="BQ439" s="238">
        <f t="shared" si="324"/>
        <v>-19.986458083952471</v>
      </c>
      <c r="BR439" s="238">
        <f t="shared" si="325"/>
        <v>-84.856657830074951</v>
      </c>
    </row>
    <row r="440" spans="22:70" x14ac:dyDescent="0.35">
      <c r="V440" s="24">
        <v>5.3600000000000501</v>
      </c>
      <c r="W440" s="32">
        <f t="shared" si="326"/>
        <v>2290867.6527680382</v>
      </c>
      <c r="X440" s="25">
        <f t="shared" si="316"/>
        <v>26.994438391274116</v>
      </c>
      <c r="Y440" s="26">
        <f t="shared" si="327"/>
        <v>-54.816240484144679</v>
      </c>
      <c r="Z440" s="26">
        <f t="shared" si="328"/>
        <v>-89.89593352431659</v>
      </c>
      <c r="AA440" s="26">
        <f t="shared" si="329"/>
        <v>18.923228039909752</v>
      </c>
      <c r="AB440" s="26">
        <f t="shared" si="330"/>
        <v>-83.500303000249858</v>
      </c>
      <c r="AC440" s="26">
        <f t="shared" si="331"/>
        <v>0.28216580705222355</v>
      </c>
      <c r="AD440" s="26">
        <f t="shared" si="332"/>
        <v>14.525422827535033</v>
      </c>
      <c r="AE440" s="26">
        <f t="shared" si="333"/>
        <v>-8.6164082459085876</v>
      </c>
      <c r="AF440" s="26">
        <f t="shared" si="334"/>
        <v>-158.87081369703142</v>
      </c>
      <c r="AG440" s="26">
        <f t="shared" si="309"/>
        <v>64.334182199278899</v>
      </c>
      <c r="AH440" s="26">
        <f t="shared" si="335"/>
        <v>-137.18631868901392</v>
      </c>
      <c r="AI440" s="26">
        <f t="shared" si="336"/>
        <v>-89.999992078513301</v>
      </c>
      <c r="AJ440" s="26">
        <f t="shared" si="337"/>
        <v>63.163599463323493</v>
      </c>
      <c r="AK440" s="26">
        <f t="shared" si="338"/>
        <v>89.960194535683087</v>
      </c>
      <c r="AL440" s="27">
        <f t="shared" si="339"/>
        <v>-17.226044766499474</v>
      </c>
      <c r="AM440" s="26">
        <f t="shared" si="340"/>
        <v>-82.089553675531434</v>
      </c>
      <c r="AN440" s="26">
        <f t="shared" si="310"/>
        <v>-4.8774553920250465</v>
      </c>
      <c r="AO440" s="26">
        <f t="shared" si="311"/>
        <v>-55.226666268152144</v>
      </c>
      <c r="AP440" s="26">
        <f t="shared" si="317"/>
        <v>-31.792037184936042</v>
      </c>
      <c r="AQ440" s="26">
        <f t="shared" si="318"/>
        <v>-137.35601748651379</v>
      </c>
      <c r="AR440" s="25">
        <f t="shared" si="312"/>
        <v>18.562359853877492</v>
      </c>
      <c r="AS440" s="25">
        <f t="shared" si="313"/>
        <v>-26.547178687726607</v>
      </c>
      <c r="AT440" s="56">
        <f t="shared" si="319"/>
        <v>-40.40844543084463</v>
      </c>
      <c r="AU440" s="57">
        <f t="shared" si="341"/>
        <v>-296.22683118354519</v>
      </c>
      <c r="AV440" s="26">
        <f t="shared" si="342"/>
        <v>2.2792038597278065E-5</v>
      </c>
      <c r="AW440" s="26">
        <f t="shared" si="343"/>
        <v>0.13125681831177977</v>
      </c>
      <c r="AX440" s="27">
        <f t="shared" si="344"/>
        <v>-2.2792038597655431E-5</v>
      </c>
      <c r="AY440" s="26">
        <f t="shared" si="345"/>
        <v>-0.13125681831177977</v>
      </c>
      <c r="AZ440" s="28">
        <f t="shared" si="346"/>
        <v>-3.7736673052894687E-16</v>
      </c>
      <c r="BA440" s="29">
        <f t="shared" si="347"/>
        <v>0</v>
      </c>
      <c r="BB440" s="5">
        <f t="shared" si="320"/>
        <v>-61.836367145645184</v>
      </c>
      <c r="BC440" s="5">
        <f t="shared" si="321"/>
        <v>-411.15911093980003</v>
      </c>
      <c r="BD440" s="5">
        <f t="shared" si="348"/>
        <v>-231.15911093980003</v>
      </c>
      <c r="BE440" s="31"/>
      <c r="BF440" s="40">
        <f t="shared" si="349"/>
        <v>-62</v>
      </c>
      <c r="BG440" s="40">
        <f t="shared" si="350"/>
        <v>-411</v>
      </c>
      <c r="BH440" s="40">
        <f t="shared" si="351"/>
        <v>-231</v>
      </c>
      <c r="BL440" s="26">
        <f t="shared" si="314"/>
        <v>-1.2434022137390741</v>
      </c>
      <c r="BM440" s="26">
        <f t="shared" si="315"/>
        <v>-29.931523170813158</v>
      </c>
      <c r="BO440" s="238" t="str">
        <f t="shared" si="322"/>
        <v>2290867.65276804i</v>
      </c>
      <c r="BP440" s="238" t="str">
        <f t="shared" si="323"/>
        <v>0.00853108912360017-0.0975256273483711i</v>
      </c>
      <c r="BQ440" s="238">
        <f t="shared" si="324"/>
        <v>-20.18451950106148</v>
      </c>
      <c r="BR440" s="238">
        <f t="shared" si="325"/>
        <v>-85.000756585441721</v>
      </c>
    </row>
    <row r="441" spans="22:70" x14ac:dyDescent="0.35">
      <c r="V441" s="24">
        <v>5.3700000000000498</v>
      </c>
      <c r="W441" s="30">
        <f t="shared" si="326"/>
        <v>2344228.8153201933</v>
      </c>
      <c r="X441" s="25">
        <f t="shared" si="316"/>
        <v>26.994438391274116</v>
      </c>
      <c r="Y441" s="26">
        <f t="shared" si="327"/>
        <v>-55.016239839315986</v>
      </c>
      <c r="Z441" s="26">
        <f t="shared" si="328"/>
        <v>-89.898302361475217</v>
      </c>
      <c r="AA441" s="26">
        <f t="shared" si="329"/>
        <v>19.120722675927581</v>
      </c>
      <c r="AB441" s="26">
        <f t="shared" si="330"/>
        <v>-83.647030595123269</v>
      </c>
      <c r="AC441" s="26">
        <f t="shared" si="331"/>
        <v>0.29502203510505842</v>
      </c>
      <c r="AD441" s="26">
        <f t="shared" si="332"/>
        <v>14.848974168967022</v>
      </c>
      <c r="AE441" s="26">
        <f t="shared" si="333"/>
        <v>-8.6060567370092311</v>
      </c>
      <c r="AF441" s="26">
        <f t="shared" si="334"/>
        <v>-158.69635878763145</v>
      </c>
      <c r="AG441" s="26">
        <f t="shared" si="309"/>
        <v>64.334182199278899</v>
      </c>
      <c r="AH441" s="26">
        <f t="shared" si="335"/>
        <v>-137.3863186890139</v>
      </c>
      <c r="AI441" s="26">
        <f t="shared" si="336"/>
        <v>-89.999992258828343</v>
      </c>
      <c r="AJ441" s="26">
        <f t="shared" si="337"/>
        <v>63.363599368980772</v>
      </c>
      <c r="AK441" s="26">
        <f t="shared" si="338"/>
        <v>89.961100618390418</v>
      </c>
      <c r="AL441" s="27">
        <f t="shared" si="339"/>
        <v>-17.422340953324049</v>
      </c>
      <c r="AM441" s="26">
        <f t="shared" si="340"/>
        <v>-82.267414048783579</v>
      </c>
      <c r="AN441" s="26">
        <f t="shared" si="310"/>
        <v>-5.0134050559153049</v>
      </c>
      <c r="AO441" s="26">
        <f t="shared" si="311"/>
        <v>-55.842195251337877</v>
      </c>
      <c r="AP441" s="26">
        <f t="shared" si="317"/>
        <v>-32.124283129993586</v>
      </c>
      <c r="AQ441" s="26">
        <f t="shared" si="318"/>
        <v>-138.14850094055939</v>
      </c>
      <c r="AR441" s="25">
        <f t="shared" si="312"/>
        <v>18.562359853877492</v>
      </c>
      <c r="AS441" s="25">
        <f t="shared" si="313"/>
        <v>-26.547178687726607</v>
      </c>
      <c r="AT441" s="56">
        <f t="shared" si="319"/>
        <v>-40.730339867002819</v>
      </c>
      <c r="AU441" s="57">
        <f t="shared" si="341"/>
        <v>-296.84485972819084</v>
      </c>
      <c r="AV441" s="26">
        <f t="shared" si="342"/>
        <v>2.3866191332718676E-5</v>
      </c>
      <c r="AW441" s="26">
        <f t="shared" si="343"/>
        <v>0.13431417129407031</v>
      </c>
      <c r="AX441" s="27">
        <f t="shared" si="344"/>
        <v>-2.3866191332615985E-5</v>
      </c>
      <c r="AY441" s="26">
        <f t="shared" si="345"/>
        <v>-0.13431417129407031</v>
      </c>
      <c r="AZ441" s="28">
        <f t="shared" si="346"/>
        <v>1.0269088639332236E-16</v>
      </c>
      <c r="BA441" s="29">
        <f t="shared" si="347"/>
        <v>0</v>
      </c>
      <c r="BB441" s="5">
        <f t="shared" si="320"/>
        <v>-62.407072363093164</v>
      </c>
      <c r="BC441" s="5">
        <f t="shared" si="321"/>
        <v>-412.49241207799673</v>
      </c>
      <c r="BD441" s="5">
        <f t="shared" si="348"/>
        <v>-232.49241207799673</v>
      </c>
      <c r="BE441" s="41"/>
      <c r="BF441" s="40">
        <f t="shared" si="349"/>
        <v>-62</v>
      </c>
      <c r="BG441" s="40">
        <f t="shared" si="350"/>
        <v>-412</v>
      </c>
      <c r="BH441" s="40">
        <f t="shared" si="351"/>
        <v>-232</v>
      </c>
      <c r="BL441" s="26">
        <f t="shared" si="314"/>
        <v>-1.2940630512538422</v>
      </c>
      <c r="BM441" s="26">
        <f t="shared" si="315"/>
        <v>-30.50527194393619</v>
      </c>
      <c r="BO441" s="238" t="str">
        <f t="shared" si="322"/>
        <v>2344228.81532019i</v>
      </c>
      <c r="BP441" s="238" t="str">
        <f t="shared" si="323"/>
        <v>0.00810318798316339-0.0953462810675391i</v>
      </c>
      <c r="BQ441" s="238">
        <f t="shared" si="324"/>
        <v>-20.382669444836502</v>
      </c>
      <c r="BR441" s="238">
        <f t="shared" si="325"/>
        <v>-85.142280405869741</v>
      </c>
    </row>
    <row r="442" spans="22:70" x14ac:dyDescent="0.35">
      <c r="V442" s="24">
        <v>5.3800000000000496</v>
      </c>
      <c r="W442" s="32">
        <f t="shared" si="326"/>
        <v>2398832.9190197675</v>
      </c>
      <c r="X442" s="25">
        <f t="shared" si="316"/>
        <v>26.994438391274116</v>
      </c>
      <c r="Y442" s="26">
        <f t="shared" si="327"/>
        <v>-55.21623922350927</v>
      </c>
      <c r="Z442" s="26">
        <f t="shared" si="328"/>
        <v>-89.900617277652955</v>
      </c>
      <c r="AA442" s="26">
        <f t="shared" si="329"/>
        <v>19.318328721955911</v>
      </c>
      <c r="AB442" s="26">
        <f t="shared" si="330"/>
        <v>-83.790499156605719</v>
      </c>
      <c r="AC442" s="26">
        <f t="shared" si="331"/>
        <v>0.30844349225382434</v>
      </c>
      <c r="AD442" s="26">
        <f t="shared" si="332"/>
        <v>15.179061924512919</v>
      </c>
      <c r="AE442" s="26">
        <f t="shared" si="333"/>
        <v>-8.5950286180254185</v>
      </c>
      <c r="AF442" s="26">
        <f t="shared" si="334"/>
        <v>-158.51205450974575</v>
      </c>
      <c r="AG442" s="26">
        <f t="shared" si="309"/>
        <v>64.334182199278899</v>
      </c>
      <c r="AH442" s="26">
        <f t="shared" si="335"/>
        <v>-137.58631868901392</v>
      </c>
      <c r="AI442" s="26">
        <f t="shared" si="336"/>
        <v>-89.999992435038919</v>
      </c>
      <c r="AJ442" s="26">
        <f t="shared" si="337"/>
        <v>63.563599278884162</v>
      </c>
      <c r="AK442" s="26">
        <f t="shared" si="338"/>
        <v>89.961986076156066</v>
      </c>
      <c r="AL442" s="27">
        <f t="shared" si="339"/>
        <v>-17.618800888071156</v>
      </c>
      <c r="AM442" s="26">
        <f t="shared" si="340"/>
        <v>-82.441370829941434</v>
      </c>
      <c r="AN442" s="26">
        <f t="shared" si="310"/>
        <v>-5.1513428395194634</v>
      </c>
      <c r="AO442" s="26">
        <f t="shared" si="311"/>
        <v>-56.452510181016592</v>
      </c>
      <c r="AP442" s="26">
        <f t="shared" si="317"/>
        <v>-32.458680938441482</v>
      </c>
      <c r="AQ442" s="26">
        <f t="shared" si="318"/>
        <v>-138.93188736984087</v>
      </c>
      <c r="AR442" s="25">
        <f t="shared" si="312"/>
        <v>18.562359853877492</v>
      </c>
      <c r="AS442" s="25">
        <f t="shared" si="313"/>
        <v>-26.547178687726607</v>
      </c>
      <c r="AT442" s="56">
        <f t="shared" si="319"/>
        <v>-41.053709556466899</v>
      </c>
      <c r="AU442" s="57">
        <f t="shared" si="341"/>
        <v>-297.44394187958665</v>
      </c>
      <c r="AV442" s="26">
        <f t="shared" si="342"/>
        <v>2.4990967041569665E-5</v>
      </c>
      <c r="AW442" s="26">
        <f t="shared" si="343"/>
        <v>0.1374427383838156</v>
      </c>
      <c r="AX442" s="27">
        <f t="shared" si="344"/>
        <v>-2.4990967041252109E-5</v>
      </c>
      <c r="AY442" s="26">
        <f t="shared" si="345"/>
        <v>-0.1374427383838156</v>
      </c>
      <c r="AZ442" s="28">
        <f t="shared" si="346"/>
        <v>3.1755604005742621E-16</v>
      </c>
      <c r="BA442" s="29">
        <f t="shared" si="347"/>
        <v>0</v>
      </c>
      <c r="BB442" s="5">
        <f t="shared" si="320"/>
        <v>-62.981099245372945</v>
      </c>
      <c r="BC442" s="5">
        <f t="shared" si="321"/>
        <v>-413.81069983361704</v>
      </c>
      <c r="BD442" s="5">
        <f t="shared" si="348"/>
        <v>-233.81069983361704</v>
      </c>
      <c r="BE442" s="31"/>
      <c r="BF442" s="40">
        <f t="shared" si="349"/>
        <v>-63</v>
      </c>
      <c r="BG442" s="40">
        <f t="shared" si="350"/>
        <v>-414</v>
      </c>
      <c r="BH442" s="40">
        <f t="shared" si="351"/>
        <v>-234</v>
      </c>
      <c r="BL442" s="26">
        <f t="shared" si="314"/>
        <v>-1.3464855867339471</v>
      </c>
      <c r="BM442" s="26">
        <f t="shared" si="315"/>
        <v>-31.085458638672382</v>
      </c>
      <c r="BO442" s="238" t="str">
        <f t="shared" si="322"/>
        <v>2398832.91901977i</v>
      </c>
      <c r="BP442" s="238" t="str">
        <f t="shared" si="323"/>
        <v>0.00769420116601261-0.0932138170733962i</v>
      </c>
      <c r="BQ442" s="238">
        <f t="shared" si="324"/>
        <v>-20.580904102172095</v>
      </c>
      <c r="BR442" s="238">
        <f t="shared" si="325"/>
        <v>-85.281299315357998</v>
      </c>
    </row>
    <row r="443" spans="22:70" x14ac:dyDescent="0.35">
      <c r="V443" s="24">
        <v>5.3900000000000503</v>
      </c>
      <c r="W443" s="32">
        <f t="shared" si="326"/>
        <v>2454708.9156853179</v>
      </c>
      <c r="X443" s="25">
        <f t="shared" si="316"/>
        <v>26.994438391274116</v>
      </c>
      <c r="Y443" s="26">
        <f t="shared" si="327"/>
        <v>-55.41623863541836</v>
      </c>
      <c r="Z443" s="26">
        <f t="shared" si="328"/>
        <v>-89.902879500218759</v>
      </c>
      <c r="AA443" s="26">
        <f t="shared" si="329"/>
        <v>19.516041281139689</v>
      </c>
      <c r="AB443" s="26">
        <f t="shared" si="330"/>
        <v>-83.930777553324674</v>
      </c>
      <c r="AC443" s="26">
        <f t="shared" si="331"/>
        <v>0.32245316842995025</v>
      </c>
      <c r="AD443" s="26">
        <f t="shared" si="332"/>
        <v>15.515773429098385</v>
      </c>
      <c r="AE443" s="26">
        <f t="shared" si="333"/>
        <v>-8.5833057945746045</v>
      </c>
      <c r="AF443" s="26">
        <f t="shared" si="334"/>
        <v>-158.31788362444507</v>
      </c>
      <c r="AG443" s="26">
        <f t="shared" si="309"/>
        <v>64.334182199278899</v>
      </c>
      <c r="AH443" s="26">
        <f t="shared" si="335"/>
        <v>-137.78631868901391</v>
      </c>
      <c r="AI443" s="26">
        <f t="shared" si="336"/>
        <v>-89.999992607238468</v>
      </c>
      <c r="AJ443" s="26">
        <f t="shared" si="337"/>
        <v>63.763599192842584</v>
      </c>
      <c r="AK443" s="26">
        <f t="shared" si="338"/>
        <v>89.962851378459803</v>
      </c>
      <c r="AL443" s="27">
        <f t="shared" si="339"/>
        <v>-17.815417456143422</v>
      </c>
      <c r="AM443" s="26">
        <f t="shared" si="340"/>
        <v>-82.611503418123604</v>
      </c>
      <c r="AN443" s="26">
        <f t="shared" si="310"/>
        <v>-5.2912343178148404</v>
      </c>
      <c r="AO443" s="26">
        <f t="shared" si="311"/>
        <v>-57.057380654259369</v>
      </c>
      <c r="AP443" s="26">
        <f t="shared" si="317"/>
        <v>-32.795189070850689</v>
      </c>
      <c r="AQ443" s="26">
        <f t="shared" si="318"/>
        <v>-139.70602530116165</v>
      </c>
      <c r="AR443" s="25">
        <f t="shared" si="312"/>
        <v>18.562359853877492</v>
      </c>
      <c r="AS443" s="25">
        <f t="shared" si="313"/>
        <v>-26.547178687726607</v>
      </c>
      <c r="AT443" s="56">
        <f t="shared" si="319"/>
        <v>-41.378494865425296</v>
      </c>
      <c r="AU443" s="57">
        <f t="shared" si="341"/>
        <v>-298.02390892560675</v>
      </c>
      <c r="AV443" s="26">
        <f t="shared" si="342"/>
        <v>2.6168751483631285E-5</v>
      </c>
      <c r="AW443" s="26">
        <f t="shared" si="343"/>
        <v>0.14064417831403103</v>
      </c>
      <c r="AX443" s="27">
        <f t="shared" si="344"/>
        <v>-2.6168751484033378E-5</v>
      </c>
      <c r="AY443" s="26">
        <f t="shared" si="345"/>
        <v>-0.14064417831403103</v>
      </c>
      <c r="AZ443" s="28">
        <f t="shared" si="346"/>
        <v>-4.0209331632519441E-16</v>
      </c>
      <c r="BA443" s="29">
        <f t="shared" si="347"/>
        <v>0</v>
      </c>
      <c r="BB443" s="5">
        <f t="shared" si="320"/>
        <v>-63.558423532676599</v>
      </c>
      <c r="BC443" s="5">
        <f t="shared" si="321"/>
        <v>-415.11370617603831</v>
      </c>
      <c r="BD443" s="5">
        <f t="shared" si="348"/>
        <v>-235.11370617603831</v>
      </c>
      <c r="BE443" s="31"/>
      <c r="BF443" s="40">
        <f t="shared" si="349"/>
        <v>-64</v>
      </c>
      <c r="BG443" s="40">
        <f t="shared" si="350"/>
        <v>-415</v>
      </c>
      <c r="BH443" s="40">
        <f t="shared" si="351"/>
        <v>-235</v>
      </c>
      <c r="BL443" s="26">
        <f t="shared" si="314"/>
        <v>-1.4007088372654741</v>
      </c>
      <c r="BM443" s="26">
        <f t="shared" si="315"/>
        <v>-31.671914912946246</v>
      </c>
      <c r="BO443" s="238" t="str">
        <f t="shared" si="322"/>
        <v>2454708.91568532i</v>
      </c>
      <c r="BP443" s="238" t="str">
        <f t="shared" si="323"/>
        <v>0.00730330737421465-0.0911273455246184i</v>
      </c>
      <c r="BQ443" s="238">
        <f t="shared" si="324"/>
        <v>-20.779219829985824</v>
      </c>
      <c r="BR443" s="238">
        <f t="shared" si="325"/>
        <v>-85.417882337485295</v>
      </c>
    </row>
    <row r="444" spans="22:70" x14ac:dyDescent="0.35">
      <c r="V444" s="24">
        <v>5.4000000000000501</v>
      </c>
      <c r="W444" s="30">
        <f t="shared" si="326"/>
        <v>2511886.4315098748</v>
      </c>
      <c r="X444" s="25">
        <f t="shared" si="316"/>
        <v>26.994438391274116</v>
      </c>
      <c r="Y444" s="26">
        <f t="shared" si="327"/>
        <v>-55.616238073795813</v>
      </c>
      <c r="Z444" s="26">
        <f t="shared" si="328"/>
        <v>-89.905090228604749</v>
      </c>
      <c r="AA444" s="26">
        <f t="shared" si="329"/>
        <v>19.713855666860244</v>
      </c>
      <c r="AB444" s="26">
        <f t="shared" si="330"/>
        <v>-84.067933432147029</v>
      </c>
      <c r="AC444" s="26">
        <f t="shared" si="331"/>
        <v>0.33707482279701712</v>
      </c>
      <c r="AD444" s="26">
        <f t="shared" si="332"/>
        <v>15.859194145200304</v>
      </c>
      <c r="AE444" s="26">
        <f t="shared" si="333"/>
        <v>-8.5708691928644356</v>
      </c>
      <c r="AF444" s="26">
        <f t="shared" si="334"/>
        <v>-158.11382951555149</v>
      </c>
      <c r="AG444" s="26">
        <f t="shared" si="309"/>
        <v>64.334182199278899</v>
      </c>
      <c r="AH444" s="26">
        <f t="shared" si="335"/>
        <v>-137.98631868901393</v>
      </c>
      <c r="AI444" s="26">
        <f t="shared" si="336"/>
        <v>-89.999992775518251</v>
      </c>
      <c r="AJ444" s="26">
        <f t="shared" si="337"/>
        <v>63.963599110673499</v>
      </c>
      <c r="AK444" s="26">
        <f t="shared" si="338"/>
        <v>89.963696984094767</v>
      </c>
      <c r="AL444" s="27">
        <f t="shared" si="339"/>
        <v>-18.012183841249644</v>
      </c>
      <c r="AM444" s="26">
        <f t="shared" si="340"/>
        <v>-82.777890012796931</v>
      </c>
      <c r="AN444" s="26">
        <f t="shared" si="310"/>
        <v>-5.4330439355652871</v>
      </c>
      <c r="AO444" s="26">
        <f t="shared" si="311"/>
        <v>-57.65658807037169</v>
      </c>
      <c r="AP444" s="26">
        <f t="shared" si="317"/>
        <v>-33.133765155876461</v>
      </c>
      <c r="AQ444" s="26">
        <f t="shared" si="318"/>
        <v>-140.47077387459211</v>
      </c>
      <c r="AR444" s="25">
        <f t="shared" si="312"/>
        <v>18.562359853877492</v>
      </c>
      <c r="AS444" s="25">
        <f t="shared" si="313"/>
        <v>-26.547178687726607</v>
      </c>
      <c r="AT444" s="56">
        <f t="shared" si="319"/>
        <v>-41.704634348740896</v>
      </c>
      <c r="AU444" s="57">
        <f t="shared" si="341"/>
        <v>-298.58460339014357</v>
      </c>
      <c r="AV444" s="26">
        <f t="shared" si="342"/>
        <v>2.7402042854766949E-5</v>
      </c>
      <c r="AW444" s="26">
        <f t="shared" si="343"/>
        <v>0.14392018845053584</v>
      </c>
      <c r="AX444" s="27">
        <f t="shared" si="344"/>
        <v>-2.7402042854959452E-5</v>
      </c>
      <c r="AY444" s="26">
        <f t="shared" si="345"/>
        <v>-0.14392018845053584</v>
      </c>
      <c r="AZ444" s="28">
        <f t="shared" si="346"/>
        <v>-1.9250348385659033E-16</v>
      </c>
      <c r="BA444" s="29">
        <f t="shared" si="347"/>
        <v>0</v>
      </c>
      <c r="BB444" s="5">
        <f t="shared" si="320"/>
        <v>-64.139018655569885</v>
      </c>
      <c r="BC444" s="5">
        <f t="shared" si="321"/>
        <v>-416.40116105784421</v>
      </c>
      <c r="BD444" s="5">
        <f t="shared" si="348"/>
        <v>-236.40116105784421</v>
      </c>
      <c r="BE444" s="41"/>
      <c r="BF444" s="40">
        <f t="shared" si="349"/>
        <v>-64</v>
      </c>
      <c r="BG444" s="40">
        <f t="shared" si="350"/>
        <v>-416</v>
      </c>
      <c r="BH444" s="40">
        <f t="shared" si="351"/>
        <v>-236</v>
      </c>
      <c r="BL444" s="26">
        <f t="shared" si="314"/>
        <v>-1.4567711585027612</v>
      </c>
      <c r="BM444" s="26">
        <f t="shared" si="315"/>
        <v>-32.264460157003796</v>
      </c>
      <c r="BO444" s="238" t="str">
        <f t="shared" si="322"/>
        <v>2511886.43150987i</v>
      </c>
      <c r="BP444" s="238" t="str">
        <f t="shared" si="323"/>
        <v>0.00692971968897115-0.0890859853474372i</v>
      </c>
      <c r="BQ444" s="238">
        <f t="shared" si="324"/>
        <v>-20.977613148326224</v>
      </c>
      <c r="BR444" s="238">
        <f t="shared" si="325"/>
        <v>-85.552097510696839</v>
      </c>
    </row>
    <row r="445" spans="22:70" x14ac:dyDescent="0.35">
      <c r="V445" s="24">
        <v>5.4100000000000499</v>
      </c>
      <c r="W445" s="32">
        <f t="shared" si="326"/>
        <v>2570395.7827691603</v>
      </c>
      <c r="X445" s="25">
        <f t="shared" si="316"/>
        <v>26.994438391274116</v>
      </c>
      <c r="Y445" s="26">
        <f t="shared" si="327"/>
        <v>-55.816237537450355</v>
      </c>
      <c r="Z445" s="26">
        <f t="shared" si="328"/>
        <v>-89.907250634942031</v>
      </c>
      <c r="AA445" s="26">
        <f t="shared" si="329"/>
        <v>19.911767394144906</v>
      </c>
      <c r="AB445" s="26">
        <f t="shared" si="330"/>
        <v>-84.202033223858351</v>
      </c>
      <c r="AC445" s="26">
        <f t="shared" si="331"/>
        <v>0.35233299472159191</v>
      </c>
      <c r="AD445" s="26">
        <f t="shared" si="332"/>
        <v>16.209407418467077</v>
      </c>
      <c r="AE445" s="26">
        <f t="shared" si="333"/>
        <v>-8.5576987573097405</v>
      </c>
      <c r="AF445" s="26">
        <f t="shared" si="334"/>
        <v>-157.89987644033332</v>
      </c>
      <c r="AG445" s="26">
        <f t="shared" si="309"/>
        <v>64.334182199278899</v>
      </c>
      <c r="AH445" s="26">
        <f t="shared" si="335"/>
        <v>-138.18631868901389</v>
      </c>
      <c r="AI445" s="26">
        <f t="shared" si="336"/>
        <v>-89.999992939967541</v>
      </c>
      <c r="AJ445" s="26">
        <f t="shared" si="337"/>
        <v>64.163599032202612</v>
      </c>
      <c r="AK445" s="26">
        <f t="shared" si="338"/>
        <v>89.964523341410782</v>
      </c>
      <c r="AL445" s="27">
        <f t="shared" si="339"/>
        <v>-18.209093513835672</v>
      </c>
      <c r="AM445" s="26">
        <f t="shared" si="340"/>
        <v>-82.940607603015366</v>
      </c>
      <c r="AN445" s="26">
        <f t="shared" si="310"/>
        <v>-5.5767351220321961</v>
      </c>
      <c r="AO445" s="26">
        <f t="shared" si="311"/>
        <v>-58.249925826994875</v>
      </c>
      <c r="AP445" s="26">
        <f t="shared" si="317"/>
        <v>-33.474366093400242</v>
      </c>
      <c r="AQ445" s="26">
        <f t="shared" si="318"/>
        <v>-141.22600302856699</v>
      </c>
      <c r="AR445" s="25">
        <f t="shared" si="312"/>
        <v>18.562359853877492</v>
      </c>
      <c r="AS445" s="25">
        <f t="shared" si="313"/>
        <v>-26.547178687726607</v>
      </c>
      <c r="AT445" s="56">
        <f t="shared" si="319"/>
        <v>-42.032064850709986</v>
      </c>
      <c r="AU445" s="57">
        <f t="shared" si="341"/>
        <v>-299.12587946890028</v>
      </c>
      <c r="AV445" s="26">
        <f t="shared" si="342"/>
        <v>2.8693457082739742E-5</v>
      </c>
      <c r="AW445" s="26">
        <f t="shared" si="343"/>
        <v>0.14727250569153796</v>
      </c>
      <c r="AX445" s="27">
        <f t="shared" si="344"/>
        <v>-2.8693457082718095E-5</v>
      </c>
      <c r="AY445" s="26">
        <f t="shared" si="345"/>
        <v>-0.14727250569153796</v>
      </c>
      <c r="AZ445" s="28">
        <f t="shared" si="346"/>
        <v>2.1646774000030899E-17</v>
      </c>
      <c r="BA445" s="29">
        <f t="shared" si="347"/>
        <v>0</v>
      </c>
      <c r="BB445" s="5">
        <f t="shared" si="320"/>
        <v>-64.722855717662299</v>
      </c>
      <c r="BC445" s="5">
        <f t="shared" si="321"/>
        <v>-417.67279289790463</v>
      </c>
      <c r="BD445" s="5">
        <f t="shared" si="348"/>
        <v>-237.67279289790463</v>
      </c>
      <c r="BE445" s="31"/>
      <c r="BF445" s="40">
        <f t="shared" si="349"/>
        <v>-65</v>
      </c>
      <c r="BG445" s="40">
        <f t="shared" si="350"/>
        <v>-418</v>
      </c>
      <c r="BH445" s="40">
        <f t="shared" si="351"/>
        <v>-238</v>
      </c>
      <c r="BL445" s="26">
        <f t="shared" si="314"/>
        <v>-1.5147101331968806</v>
      </c>
      <c r="BM445" s="26">
        <f t="shared" si="315"/>
        <v>-32.862901524586469</v>
      </c>
      <c r="BO445" s="238" t="str">
        <f t="shared" si="322"/>
        <v>2570395.78276916i</v>
      </c>
      <c r="BP445" s="238" t="str">
        <f t="shared" si="323"/>
        <v>0.0065726842446231-0.0870888647623168i</v>
      </c>
      <c r="BQ445" s="238">
        <f t="shared" si="324"/>
        <v>-21.176080733755427</v>
      </c>
      <c r="BR445" s="238">
        <f t="shared" si="325"/>
        <v>-85.6840119044179</v>
      </c>
    </row>
    <row r="446" spans="22:70" x14ac:dyDescent="0.35">
      <c r="V446" s="24">
        <v>5.4200000000000497</v>
      </c>
      <c r="W446" s="32">
        <f t="shared" si="326"/>
        <v>2630267.991895685</v>
      </c>
      <c r="X446" s="25">
        <f t="shared" si="316"/>
        <v>26.994438391274116</v>
      </c>
      <c r="Y446" s="26">
        <f t="shared" si="327"/>
        <v>-56.016237025244379</v>
      </c>
      <c r="Z446" s="26">
        <f t="shared" si="328"/>
        <v>-89.90936186468204</v>
      </c>
      <c r="AA446" s="26">
        <f t="shared" si="329"/>
        <v>20.109772171389313</v>
      </c>
      <c r="AB446" s="26">
        <f t="shared" si="330"/>
        <v>-84.33314215008896</v>
      </c>
      <c r="AC446" s="26">
        <f t="shared" si="331"/>
        <v>0.36825301346646655</v>
      </c>
      <c r="AD446" s="26">
        <f t="shared" si="332"/>
        <v>16.566494221150379</v>
      </c>
      <c r="AE446" s="26">
        <f t="shared" si="333"/>
        <v>-8.5437734491144841</v>
      </c>
      <c r="AF446" s="26">
        <f t="shared" si="334"/>
        <v>-157.67600979362061</v>
      </c>
      <c r="AG446" s="26">
        <f t="shared" si="309"/>
        <v>64.334182199278899</v>
      </c>
      <c r="AH446" s="26">
        <f t="shared" si="335"/>
        <v>-138.3863186890139</v>
      </c>
      <c r="AI446" s="26">
        <f t="shared" si="336"/>
        <v>-89.999993100673493</v>
      </c>
      <c r="AJ446" s="26">
        <f t="shared" si="337"/>
        <v>64.36359895726352</v>
      </c>
      <c r="AK446" s="26">
        <f t="shared" si="338"/>
        <v>89.96533088855206</v>
      </c>
      <c r="AL446" s="27">
        <f t="shared" si="339"/>
        <v>-18.406140219881372</v>
      </c>
      <c r="AM446" s="26">
        <f t="shared" si="340"/>
        <v>-83.09973195918397</v>
      </c>
      <c r="AN446" s="26">
        <f t="shared" si="310"/>
        <v>-5.7222704053244176</v>
      </c>
      <c r="AO446" s="26">
        <f t="shared" si="311"/>
        <v>-58.837199461696144</v>
      </c>
      <c r="AP446" s="26">
        <f t="shared" si="317"/>
        <v>-33.816948157677274</v>
      </c>
      <c r="AQ446" s="26">
        <f t="shared" si="318"/>
        <v>-141.97159363300153</v>
      </c>
      <c r="AR446" s="25">
        <f t="shared" si="312"/>
        <v>18.562359853877492</v>
      </c>
      <c r="AS446" s="25">
        <f t="shared" si="313"/>
        <v>-26.547178687726607</v>
      </c>
      <c r="AT446" s="56">
        <f t="shared" si="319"/>
        <v>-42.360721606791756</v>
      </c>
      <c r="AU446" s="57">
        <f t="shared" si="341"/>
        <v>-299.64760342662214</v>
      </c>
      <c r="AV446" s="26">
        <f t="shared" si="342"/>
        <v>3.004573337567859E-5</v>
      </c>
      <c r="AW446" s="26">
        <f t="shared" si="343"/>
        <v>0.15070290738815165</v>
      </c>
      <c r="AX446" s="27">
        <f t="shared" si="344"/>
        <v>-3.0045733375842179E-5</v>
      </c>
      <c r="AY446" s="26">
        <f t="shared" si="345"/>
        <v>-0.15070290738815165</v>
      </c>
      <c r="AZ446" s="28">
        <f t="shared" si="346"/>
        <v>-1.6358916716911753E-16</v>
      </c>
      <c r="BA446" s="29">
        <f t="shared" si="347"/>
        <v>0</v>
      </c>
      <c r="BB446" s="5">
        <f t="shared" si="320"/>
        <v>-65.309903477823752</v>
      </c>
      <c r="BC446" s="5">
        <f t="shared" si="321"/>
        <v>-418.92832907730013</v>
      </c>
      <c r="BD446" s="5">
        <f t="shared" si="348"/>
        <v>-238.92832907730013</v>
      </c>
      <c r="BE446" s="31"/>
      <c r="BF446" s="40">
        <f t="shared" si="349"/>
        <v>-65</v>
      </c>
      <c r="BG446" s="40">
        <f t="shared" si="350"/>
        <v>-419</v>
      </c>
      <c r="BH446" s="40">
        <f t="shared" si="351"/>
        <v>-239</v>
      </c>
      <c r="BL446" s="26">
        <f t="shared" si="314"/>
        <v>-1.5745624580342121</v>
      </c>
      <c r="BM446" s="26">
        <f t="shared" si="315"/>
        <v>-33.467034014758461</v>
      </c>
      <c r="BO446" s="238" t="str">
        <f t="shared" si="322"/>
        <v>2630267.99189568i</v>
      </c>
      <c r="BP446" s="238" t="str">
        <f t="shared" si="323"/>
        <v>0.00623147894367056-0.0851351217543845i</v>
      </c>
      <c r="BQ446" s="238">
        <f t="shared" si="324"/>
        <v>-21.374619412997788</v>
      </c>
      <c r="BR446" s="238">
        <f t="shared" si="325"/>
        <v>-85.813691635919554</v>
      </c>
    </row>
    <row r="447" spans="22:70" x14ac:dyDescent="0.35">
      <c r="V447" s="24">
        <v>5.4300000000000503</v>
      </c>
      <c r="W447" s="30">
        <f t="shared" si="326"/>
        <v>2691534.8039272306</v>
      </c>
      <c r="X447" s="25">
        <f t="shared" si="316"/>
        <v>26.994438391274116</v>
      </c>
      <c r="Y447" s="26">
        <f t="shared" si="327"/>
        <v>-56.216236536091422</v>
      </c>
      <c r="Z447" s="26">
        <f t="shared" si="328"/>
        <v>-89.911425037203813</v>
      </c>
      <c r="AA447" s="26">
        <f t="shared" si="329"/>
        <v>20.307865892384427</v>
      </c>
      <c r="AB447" s="26">
        <f t="shared" si="330"/>
        <v>-84.461324231376878</v>
      </c>
      <c r="AC447" s="26">
        <f t="shared" si="331"/>
        <v>0.38486100645044563</v>
      </c>
      <c r="AD447" s="26">
        <f t="shared" si="332"/>
        <v>16.93053288330146</v>
      </c>
      <c r="AE447" s="26">
        <f t="shared" si="333"/>
        <v>-8.5290712459824327</v>
      </c>
      <c r="AF447" s="26">
        <f t="shared" si="334"/>
        <v>-157.44221638527924</v>
      </c>
      <c r="AG447" s="26">
        <f t="shared" si="309"/>
        <v>64.334182199278899</v>
      </c>
      <c r="AH447" s="26">
        <f t="shared" si="335"/>
        <v>-138.58631868901392</v>
      </c>
      <c r="AI447" s="26">
        <f t="shared" si="336"/>
        <v>-89.999993257721343</v>
      </c>
      <c r="AJ447" s="26">
        <f t="shared" si="337"/>
        <v>64.563598885697246</v>
      </c>
      <c r="AK447" s="26">
        <f t="shared" si="338"/>
        <v>89.966120053689522</v>
      </c>
      <c r="AL447" s="27">
        <f t="shared" si="339"/>
        <v>-18.603317970059749</v>
      </c>
      <c r="AM447" s="26">
        <f t="shared" si="340"/>
        <v>-83.255337627164721</v>
      </c>
      <c r="AN447" s="26">
        <f t="shared" si="310"/>
        <v>-5.8696115257395407</v>
      </c>
      <c r="AO447" s="26">
        <f t="shared" si="311"/>
        <v>-59.418226740663648</v>
      </c>
      <c r="AP447" s="26">
        <f t="shared" si="317"/>
        <v>-34.161467099837068</v>
      </c>
      <c r="AQ447" s="26">
        <f t="shared" si="318"/>
        <v>-142.7074375718602</v>
      </c>
      <c r="AR447" s="25">
        <f t="shared" si="312"/>
        <v>18.562359853877492</v>
      </c>
      <c r="AS447" s="25">
        <f t="shared" si="313"/>
        <v>-26.547178687726607</v>
      </c>
      <c r="AT447" s="56">
        <f t="shared" si="319"/>
        <v>-42.690538345819505</v>
      </c>
      <c r="AU447" s="57">
        <f t="shared" si="341"/>
        <v>-300.14965395713944</v>
      </c>
      <c r="AV447" s="26">
        <f t="shared" si="342"/>
        <v>3.1461740034743719E-5</v>
      </c>
      <c r="AW447" s="26">
        <f t="shared" si="343"/>
        <v>0.15421321228633292</v>
      </c>
      <c r="AX447" s="27">
        <f t="shared" si="344"/>
        <v>-3.1461740035011816E-5</v>
      </c>
      <c r="AY447" s="26">
        <f t="shared" si="345"/>
        <v>-0.15421321228633292</v>
      </c>
      <c r="AZ447" s="28">
        <f t="shared" si="346"/>
        <v>-2.6809609220135311E-16</v>
      </c>
      <c r="BA447" s="29">
        <f t="shared" si="347"/>
        <v>0</v>
      </c>
      <c r="BB447" s="5">
        <f t="shared" si="320"/>
        <v>-65.90012833205077</v>
      </c>
      <c r="BC447" s="5">
        <f t="shared" si="321"/>
        <v>-420.1674964513951</v>
      </c>
      <c r="BD447" s="5">
        <f t="shared" si="348"/>
        <v>-240.1674964513951</v>
      </c>
      <c r="BE447" s="41"/>
      <c r="BF447" s="40">
        <f t="shared" si="349"/>
        <v>-66</v>
      </c>
      <c r="BG447" s="40">
        <f t="shared" si="350"/>
        <v>-420</v>
      </c>
      <c r="BH447" s="40">
        <f t="shared" si="351"/>
        <v>-240</v>
      </c>
      <c r="BL447" s="26">
        <f t="shared" si="314"/>
        <v>-1.6363638293838543</v>
      </c>
      <c r="BM447" s="26">
        <f t="shared" si="315"/>
        <v>-34.076640606387862</v>
      </c>
      <c r="BO447" s="238" t="str">
        <f t="shared" si="322"/>
        <v>2691534.80392723i</v>
      </c>
      <c r="BP447" s="238" t="str">
        <f t="shared" si="323"/>
        <v>0.00590541221250153-0.083223904491397i</v>
      </c>
      <c r="BQ447" s="238">
        <f t="shared" si="324"/>
        <v>-21.573226156847412</v>
      </c>
      <c r="BR447" s="238">
        <f t="shared" si="325"/>
        <v>-85.94120188786782</v>
      </c>
    </row>
    <row r="448" spans="22:70" x14ac:dyDescent="0.35">
      <c r="V448" s="24">
        <v>5.4400000000000501</v>
      </c>
      <c r="W448" s="32">
        <f t="shared" si="326"/>
        <v>2754228.703338488</v>
      </c>
      <c r="X448" s="25">
        <f t="shared" si="316"/>
        <v>26.994438391274116</v>
      </c>
      <c r="Y448" s="26">
        <f t="shared" si="327"/>
        <v>-56.416236068953907</v>
      </c>
      <c r="Z448" s="26">
        <f t="shared" si="328"/>
        <v>-89.913441246407302</v>
      </c>
      <c r="AA448" s="26">
        <f t="shared" si="329"/>
        <v>20.506044628640353</v>
      </c>
      <c r="AB448" s="26">
        <f t="shared" si="330"/>
        <v>-84.586642296265126</v>
      </c>
      <c r="AC448" s="26">
        <f t="shared" si="331"/>
        <v>0.40218390591070802</v>
      </c>
      <c r="AD448" s="26">
        <f t="shared" si="332"/>
        <v>17.301598811750868</v>
      </c>
      <c r="AE448" s="26">
        <f t="shared" si="333"/>
        <v>-8.5135691431287306</v>
      </c>
      <c r="AF448" s="26">
        <f t="shared" si="334"/>
        <v>-157.19848473092156</v>
      </c>
      <c r="AG448" s="26">
        <f t="shared" si="309"/>
        <v>64.334182199278899</v>
      </c>
      <c r="AH448" s="26">
        <f t="shared" si="335"/>
        <v>-138.78631868901391</v>
      </c>
      <c r="AI448" s="26">
        <f t="shared" si="336"/>
        <v>-89.999993411194339</v>
      </c>
      <c r="AJ448" s="26">
        <f t="shared" si="337"/>
        <v>64.763598817351962</v>
      </c>
      <c r="AK448" s="26">
        <f t="shared" si="338"/>
        <v>89.966891255247731</v>
      </c>
      <c r="AL448" s="27">
        <f t="shared" si="339"/>
        <v>-18.80062102925346</v>
      </c>
      <c r="AM448" s="26">
        <f t="shared" si="340"/>
        <v>-83.407497924551706</v>
      </c>
      <c r="AN448" s="26">
        <f t="shared" si="310"/>
        <v>-6.0187195474921138</v>
      </c>
      <c r="AO448" s="26">
        <f t="shared" si="311"/>
        <v>-59.992837696465223</v>
      </c>
      <c r="AP448" s="26">
        <f t="shared" si="317"/>
        <v>-34.507878249128623</v>
      </c>
      <c r="AQ448" s="26">
        <f t="shared" si="318"/>
        <v>-143.43343777696353</v>
      </c>
      <c r="AR448" s="25">
        <f t="shared" si="312"/>
        <v>18.562359853877492</v>
      </c>
      <c r="AS448" s="25">
        <f t="shared" si="313"/>
        <v>-26.547178687726607</v>
      </c>
      <c r="AT448" s="56">
        <f t="shared" si="319"/>
        <v>-43.021447392257357</v>
      </c>
      <c r="AU448" s="57">
        <f t="shared" si="341"/>
        <v>-300.63192250788506</v>
      </c>
      <c r="AV448" s="26">
        <f t="shared" si="342"/>
        <v>3.2944480538703456E-5</v>
      </c>
      <c r="AW448" s="26">
        <f t="shared" si="343"/>
        <v>0.15780528149073261</v>
      </c>
      <c r="AX448" s="27">
        <f t="shared" si="344"/>
        <v>-3.2944480538290171E-5</v>
      </c>
      <c r="AY448" s="26">
        <f t="shared" si="345"/>
        <v>-0.15780528149073261</v>
      </c>
      <c r="AZ448" s="28">
        <f t="shared" si="346"/>
        <v>4.1328431562431822E-16</v>
      </c>
      <c r="BA448" s="29">
        <f t="shared" si="347"/>
        <v>0</v>
      </c>
      <c r="BB448" s="5">
        <f t="shared" si="320"/>
        <v>-66.49349429517909</v>
      </c>
      <c r="BC448" s="5">
        <f t="shared" si="321"/>
        <v>-421.39002188132167</v>
      </c>
      <c r="BD448" s="5">
        <f t="shared" si="348"/>
        <v>-241.39002188132167</v>
      </c>
      <c r="BE448" s="31"/>
      <c r="BF448" s="40">
        <f t="shared" si="349"/>
        <v>-66</v>
      </c>
      <c r="BG448" s="40">
        <f t="shared" si="350"/>
        <v>-421</v>
      </c>
      <c r="BH448" s="40">
        <f t="shared" si="351"/>
        <v>-241</v>
      </c>
      <c r="BL448" s="26">
        <f t="shared" si="314"/>
        <v>-1.7001488285958597</v>
      </c>
      <c r="BM448" s="26">
        <f t="shared" si="315"/>
        <v>-34.691492446946164</v>
      </c>
      <c r="BO448" s="238" t="str">
        <f t="shared" si="322"/>
        <v>2754228.70333849i</v>
      </c>
      <c r="BP448" s="238" t="str">
        <f t="shared" si="323"/>
        <v>0.00559382179741871-0.081354371692836i</v>
      </c>
      <c r="BQ448" s="238">
        <f t="shared" si="324"/>
        <v>-21.771898074325868</v>
      </c>
      <c r="BR448" s="238">
        <f t="shared" si="325"/>
        <v>-86.066606926490493</v>
      </c>
    </row>
    <row r="449" spans="22:70" x14ac:dyDescent="0.35">
      <c r="V449" s="24">
        <v>5.4500000000000499</v>
      </c>
      <c r="W449" s="32">
        <f t="shared" si="326"/>
        <v>2818382.9312647828</v>
      </c>
      <c r="X449" s="25">
        <f t="shared" si="316"/>
        <v>26.994438391274116</v>
      </c>
      <c r="Y449" s="26">
        <f t="shared" si="327"/>
        <v>-56.616235622841003</v>
      </c>
      <c r="Z449" s="26">
        <f t="shared" si="328"/>
        <v>-89.91541156129334</v>
      </c>
      <c r="AA449" s="26">
        <f t="shared" si="329"/>
        <v>20.704304621998833</v>
      </c>
      <c r="AB449" s="26">
        <f t="shared" si="330"/>
        <v>-84.709157991337207</v>
      </c>
      <c r="AC449" s="26">
        <f t="shared" si="331"/>
        <v>0.42024945379589662</v>
      </c>
      <c r="AD449" s="26">
        <f t="shared" si="332"/>
        <v>17.679764196963479</v>
      </c>
      <c r="AE449" s="26">
        <f t="shared" si="333"/>
        <v>-8.4972431557721571</v>
      </c>
      <c r="AF449" s="26">
        <f t="shared" si="334"/>
        <v>-156.94480535566706</v>
      </c>
      <c r="AG449" s="26">
        <f t="shared" si="309"/>
        <v>64.334182199278899</v>
      </c>
      <c r="AH449" s="26">
        <f t="shared" si="335"/>
        <v>-138.9863186890139</v>
      </c>
      <c r="AI449" s="26">
        <f t="shared" si="336"/>
        <v>-89.999993561173866</v>
      </c>
      <c r="AJ449" s="26">
        <f t="shared" si="337"/>
        <v>64.963598752082731</v>
      </c>
      <c r="AK449" s="26">
        <f t="shared" si="338"/>
        <v>89.967644902126878</v>
      </c>
      <c r="AL449" s="27">
        <f t="shared" si="339"/>
        <v>-18.998043906423462</v>
      </c>
      <c r="AM449" s="26">
        <f t="shared" si="340"/>
        <v>-83.556284938952103</v>
      </c>
      <c r="AN449" s="26">
        <f t="shared" si="310"/>
        <v>-6.1695549682706741</v>
      </c>
      <c r="AO449" s="26">
        <f t="shared" si="311"/>
        <v>-60.56087461712815</v>
      </c>
      <c r="AP449" s="26">
        <f t="shared" si="317"/>
        <v>-34.856136612346404</v>
      </c>
      <c r="AQ449" s="26">
        <f t="shared" si="318"/>
        <v>-144.14950821512724</v>
      </c>
      <c r="AR449" s="25">
        <f t="shared" si="312"/>
        <v>18.562359853877492</v>
      </c>
      <c r="AS449" s="25">
        <f t="shared" si="313"/>
        <v>-26.547178687726607</v>
      </c>
      <c r="AT449" s="56">
        <f t="shared" si="319"/>
        <v>-43.353379768118558</v>
      </c>
      <c r="AU449" s="57">
        <f t="shared" si="341"/>
        <v>-301.09431357079427</v>
      </c>
      <c r="AV449" s="26">
        <f t="shared" si="342"/>
        <v>3.4497099906205615E-5</v>
      </c>
      <c r="AW449" s="26">
        <f t="shared" si="343"/>
        <v>0.1614810194509769</v>
      </c>
      <c r="AX449" s="27">
        <f t="shared" si="344"/>
        <v>-3.4497099906046034E-5</v>
      </c>
      <c r="AY449" s="26">
        <f t="shared" si="345"/>
        <v>-0.1614810194509769</v>
      </c>
      <c r="AZ449" s="28">
        <f t="shared" si="346"/>
        <v>1.5958100726271018E-16</v>
      </c>
      <c r="BA449" s="29">
        <f t="shared" si="347"/>
        <v>0</v>
      </c>
      <c r="BB449" s="5">
        <f t="shared" si="320"/>
        <v>-67.089962982732473</v>
      </c>
      <c r="BC449" s="5">
        <f t="shared" si="321"/>
        <v>-422.59563278801096</v>
      </c>
      <c r="BD449" s="5">
        <f t="shared" si="348"/>
        <v>-242.59563278801096</v>
      </c>
      <c r="BE449" s="31"/>
      <c r="BF449" s="40">
        <f t="shared" si="349"/>
        <v>-67</v>
      </c>
      <c r="BG449" s="40">
        <f t="shared" si="350"/>
        <v>-423</v>
      </c>
      <c r="BH449" s="40">
        <f t="shared" si="351"/>
        <v>-243</v>
      </c>
      <c r="BL449" s="26">
        <f t="shared" si="314"/>
        <v>-1.765950807531165</v>
      </c>
      <c r="BM449" s="26">
        <f t="shared" si="315"/>
        <v>-35.311349096914391</v>
      </c>
      <c r="BO449" s="238" t="str">
        <f t="shared" si="322"/>
        <v>2818382.93126478i</v>
      </c>
      <c r="BP449" s="238" t="str">
        <f t="shared" si="323"/>
        <v>0.00529607360045393-0.0795256929535109i</v>
      </c>
      <c r="BQ449" s="238">
        <f t="shared" si="324"/>
        <v>-21.97063240708275</v>
      </c>
      <c r="BR449" s="238">
        <f t="shared" si="325"/>
        <v>-86.189970120302291</v>
      </c>
    </row>
    <row r="450" spans="22:70" x14ac:dyDescent="0.35">
      <c r="V450" s="24">
        <v>5.4600000000000497</v>
      </c>
      <c r="W450" s="30">
        <f t="shared" si="326"/>
        <v>2884031.5031269374</v>
      </c>
      <c r="X450" s="25">
        <f t="shared" si="316"/>
        <v>26.994438391274116</v>
      </c>
      <c r="Y450" s="26">
        <f t="shared" si="327"/>
        <v>-56.816235196806431</v>
      </c>
      <c r="Z450" s="26">
        <f t="shared" si="328"/>
        <v>-89.917337026530276</v>
      </c>
      <c r="AA450" s="26">
        <f t="shared" si="329"/>
        <v>20.902642277525882</v>
      </c>
      <c r="AB450" s="26">
        <f t="shared" si="330"/>
        <v>-84.828931792100349</v>
      </c>
      <c r="AC450" s="26">
        <f t="shared" si="331"/>
        <v>0.43908620471062138</v>
      </c>
      <c r="AD450" s="26">
        <f t="shared" si="332"/>
        <v>18.065097707941447</v>
      </c>
      <c r="AE450" s="26">
        <f t="shared" si="333"/>
        <v>-8.4800683232958125</v>
      </c>
      <c r="AF450" s="26">
        <f t="shared" si="334"/>
        <v>-156.68117111068918</v>
      </c>
      <c r="AG450" s="26">
        <f t="shared" si="309"/>
        <v>64.334182199278899</v>
      </c>
      <c r="AH450" s="26">
        <f t="shared" si="335"/>
        <v>-139.18631868901389</v>
      </c>
      <c r="AI450" s="26">
        <f t="shared" si="336"/>
        <v>-89.999993707739449</v>
      </c>
      <c r="AJ450" s="26">
        <f t="shared" si="337"/>
        <v>65.163598689751097</v>
      </c>
      <c r="AK450" s="26">
        <f t="shared" si="338"/>
        <v>89.968381393919444</v>
      </c>
      <c r="AL450" s="27">
        <f t="shared" si="339"/>
        <v>-19.195581344823363</v>
      </c>
      <c r="AM450" s="26">
        <f t="shared" si="340"/>
        <v>-83.701769528118518</v>
      </c>
      <c r="AN450" s="26">
        <f t="shared" si="310"/>
        <v>-6.3220778261149366</v>
      </c>
      <c r="AO450" s="26">
        <f t="shared" si="311"/>
        <v>-61.122191989052524</v>
      </c>
      <c r="AP450" s="26">
        <f t="shared" si="317"/>
        <v>-35.206196970922193</v>
      </c>
      <c r="AQ450" s="26">
        <f t="shared" si="318"/>
        <v>-144.85557383099103</v>
      </c>
      <c r="AR450" s="25">
        <f t="shared" si="312"/>
        <v>18.562359853877492</v>
      </c>
      <c r="AS450" s="25">
        <f t="shared" si="313"/>
        <v>-26.547178687726607</v>
      </c>
      <c r="AT450" s="56">
        <f t="shared" si="319"/>
        <v>-43.686265294218003</v>
      </c>
      <c r="AU450" s="57">
        <f t="shared" si="341"/>
        <v>-301.53674494168024</v>
      </c>
      <c r="AV450" s="26">
        <f t="shared" si="342"/>
        <v>3.6122891376241994E-5</v>
      </c>
      <c r="AW450" s="26">
        <f t="shared" si="343"/>
        <v>0.16524237497089073</v>
      </c>
      <c r="AX450" s="27">
        <f t="shared" si="344"/>
        <v>-3.6122891376424621E-5</v>
      </c>
      <c r="AY450" s="26">
        <f t="shared" si="345"/>
        <v>-0.16524237497089073</v>
      </c>
      <c r="AZ450" s="28">
        <f t="shared" si="346"/>
        <v>-1.8262707969160519E-16</v>
      </c>
      <c r="BA450" s="29">
        <f t="shared" si="347"/>
        <v>0</v>
      </c>
      <c r="BB450" s="5">
        <f t="shared" si="320"/>
        <v>-67.689493593287722</v>
      </c>
      <c r="BC450" s="5">
        <f t="shared" si="321"/>
        <v>-423.78405773168242</v>
      </c>
      <c r="BD450" s="5">
        <f t="shared" si="348"/>
        <v>-243.78405773168242</v>
      </c>
      <c r="BE450" s="41"/>
      <c r="BF450" s="40">
        <f t="shared" si="349"/>
        <v>-68</v>
      </c>
      <c r="BG450" s="40">
        <f t="shared" si="350"/>
        <v>-424</v>
      </c>
      <c r="BH450" s="40">
        <f t="shared" si="351"/>
        <v>-244</v>
      </c>
      <c r="BL450" s="26">
        <f t="shared" si="314"/>
        <v>-1.8338017750372222</v>
      </c>
      <c r="BM450" s="26">
        <f t="shared" si="315"/>
        <v>-35.935958830669058</v>
      </c>
      <c r="BO450" s="238" t="str">
        <f t="shared" si="322"/>
        <v>2884031.50312694i</v>
      </c>
      <c r="BP450" s="238" t="str">
        <f t="shared" si="323"/>
        <v>0.00501156055437905-0.0777370490248529i</v>
      </c>
      <c r="BQ450" s="238">
        <f t="shared" si="324"/>
        <v>-22.169426524032492</v>
      </c>
      <c r="BR450" s="238">
        <f t="shared" si="325"/>
        <v>-86.311353959333132</v>
      </c>
    </row>
    <row r="451" spans="22:70" x14ac:dyDescent="0.35">
      <c r="V451" s="24">
        <v>5.4700000000000504</v>
      </c>
      <c r="W451" s="32">
        <f t="shared" si="326"/>
        <v>2951209.2266667299</v>
      </c>
      <c r="X451" s="25">
        <f t="shared" si="316"/>
        <v>26.994438391274116</v>
      </c>
      <c r="Y451" s="26">
        <f t="shared" si="327"/>
        <v>-57.016234789946559</v>
      </c>
      <c r="Z451" s="26">
        <f t="shared" si="328"/>
        <v>-89.919218663007896</v>
      </c>
      <c r="AA451" s="26">
        <f t="shared" si="329"/>
        <v>21.101054156676788</v>
      </c>
      <c r="AB451" s="26">
        <f t="shared" si="330"/>
        <v>-84.946023014632317</v>
      </c>
      <c r="AC451" s="26">
        <f t="shared" si="331"/>
        <v>0.45872352672528099</v>
      </c>
      <c r="AD451" s="26">
        <f t="shared" si="332"/>
        <v>18.457664175438406</v>
      </c>
      <c r="AE451" s="26">
        <f t="shared" si="333"/>
        <v>-8.4620187152703732</v>
      </c>
      <c r="AF451" s="26">
        <f t="shared" si="334"/>
        <v>-156.4075775022018</v>
      </c>
      <c r="AG451" s="26">
        <f t="shared" si="309"/>
        <v>64.334182199278899</v>
      </c>
      <c r="AH451" s="26">
        <f t="shared" si="335"/>
        <v>-139.38631868901388</v>
      </c>
      <c r="AI451" s="26">
        <f t="shared" si="336"/>
        <v>-89.999993850968792</v>
      </c>
      <c r="AJ451" s="26">
        <f t="shared" si="337"/>
        <v>65.363598630224857</v>
      </c>
      <c r="AK451" s="26">
        <f t="shared" si="338"/>
        <v>89.969101121122179</v>
      </c>
      <c r="AL451" s="27">
        <f t="shared" si="339"/>
        <v>-19.393228312553397</v>
      </c>
      <c r="AM451" s="26">
        <f t="shared" si="340"/>
        <v>-83.844021321787281</v>
      </c>
      <c r="AN451" s="26">
        <f t="shared" si="310"/>
        <v>-6.4762478031563422</v>
      </c>
      <c r="AO451" s="26">
        <f t="shared" si="311"/>
        <v>-61.676656396485669</v>
      </c>
      <c r="AP451" s="26">
        <f t="shared" si="317"/>
        <v>-35.558013975219858</v>
      </c>
      <c r="AQ451" s="26">
        <f t="shared" si="318"/>
        <v>-145.55157044811955</v>
      </c>
      <c r="AR451" s="25">
        <f t="shared" si="312"/>
        <v>18.562359853877492</v>
      </c>
      <c r="AS451" s="25">
        <f t="shared" si="313"/>
        <v>-26.547178687726607</v>
      </c>
      <c r="AT451" s="56">
        <f t="shared" si="319"/>
        <v>-44.020032690490233</v>
      </c>
      <c r="AU451" s="57">
        <f t="shared" si="341"/>
        <v>-301.95914795032138</v>
      </c>
      <c r="AV451" s="26">
        <f t="shared" si="342"/>
        <v>3.7825303383658945E-5</v>
      </c>
      <c r="AW451" s="26">
        <f t="shared" si="343"/>
        <v>0.16909134224120306</v>
      </c>
      <c r="AX451" s="27">
        <f t="shared" si="344"/>
        <v>-3.782530338365555E-5</v>
      </c>
      <c r="AY451" s="26">
        <f t="shared" si="345"/>
        <v>-0.16909134224120306</v>
      </c>
      <c r="AZ451" s="28">
        <f t="shared" si="346"/>
        <v>3.3949080525952358E-18</v>
      </c>
      <c r="BA451" s="29">
        <f t="shared" si="347"/>
        <v>0</v>
      </c>
      <c r="BB451" s="5">
        <f t="shared" si="320"/>
        <v>-68.292042891818426</v>
      </c>
      <c r="BC451" s="5">
        <f t="shared" si="321"/>
        <v>-424.9550270194033</v>
      </c>
      <c r="BD451" s="5">
        <f t="shared" si="348"/>
        <v>-244.9550270194033</v>
      </c>
      <c r="BE451" s="31"/>
      <c r="BF451" s="40">
        <f t="shared" si="349"/>
        <v>-68</v>
      </c>
      <c r="BG451" s="40">
        <f t="shared" si="350"/>
        <v>-425</v>
      </c>
      <c r="BH451" s="40">
        <f t="shared" si="351"/>
        <v>-245</v>
      </c>
      <c r="BL451" s="26">
        <f t="shared" si="314"/>
        <v>-1.9037322851105454</v>
      </c>
      <c r="BM451" s="26">
        <f t="shared" si="315"/>
        <v>-36.565058994275454</v>
      </c>
      <c r="BO451" s="238" t="str">
        <f t="shared" si="322"/>
        <v>2951209.22666673i</v>
      </c>
      <c r="BP451" s="238" t="str">
        <f t="shared" si="323"/>
        <v>0.00473970153625435-0.0759876320569295i</v>
      </c>
      <c r="BQ451" s="238">
        <f t="shared" si="324"/>
        <v>-22.368277916217643</v>
      </c>
      <c r="BR451" s="238">
        <f t="shared" si="325"/>
        <v>-86.430820074806476</v>
      </c>
    </row>
    <row r="452" spans="22:70" x14ac:dyDescent="0.35">
      <c r="V452" s="24">
        <v>5.4800000000000502</v>
      </c>
      <c r="W452" s="32">
        <f t="shared" si="326"/>
        <v>3019951.7204023674</v>
      </c>
      <c r="X452" s="25">
        <f t="shared" si="316"/>
        <v>26.994438391274116</v>
      </c>
      <c r="Y452" s="26">
        <f t="shared" si="327"/>
        <v>-57.216234401398353</v>
      </c>
      <c r="Z452" s="26">
        <f t="shared" si="328"/>
        <v>-89.921057468378507</v>
      </c>
      <c r="AA452" s="26">
        <f t="shared" si="329"/>
        <v>21.299536970724731</v>
      </c>
      <c r="AB452" s="26">
        <f t="shared" si="330"/>
        <v>-85.060489827913145</v>
      </c>
      <c r="AC452" s="26">
        <f t="shared" si="331"/>
        <v>0.47919159985880949</v>
      </c>
      <c r="AD452" s="26">
        <f t="shared" si="332"/>
        <v>18.857524263844965</v>
      </c>
      <c r="AE452" s="26">
        <f t="shared" si="333"/>
        <v>-8.4430674395406964</v>
      </c>
      <c r="AF452" s="26">
        <f t="shared" si="334"/>
        <v>-156.12402303244667</v>
      </c>
      <c r="AG452" s="26">
        <f t="shared" ref="AG452:AG515" si="352">DC_gain_comp</f>
        <v>64.334182199278899</v>
      </c>
      <c r="AH452" s="26">
        <f t="shared" si="335"/>
        <v>-139.58631868901389</v>
      </c>
      <c r="AI452" s="26">
        <f t="shared" si="336"/>
        <v>-89.999993990937824</v>
      </c>
      <c r="AJ452" s="26">
        <f t="shared" si="337"/>
        <v>65.563598573377732</v>
      </c>
      <c r="AK452" s="26">
        <f t="shared" si="338"/>
        <v>89.969804465343032</v>
      </c>
      <c r="AL452" s="27">
        <f t="shared" si="339"/>
        <v>-19.590979993446531</v>
      </c>
      <c r="AM452" s="26">
        <f t="shared" si="340"/>
        <v>-83.983108725085302</v>
      </c>
      <c r="AN452" s="26">
        <f t="shared" ref="AN452:AN515" si="353">20*LOG(1/SQRT((W452/fp3p)^2+1))</f>
        <v>-6.6320243258172571</v>
      </c>
      <c r="AO452" s="26">
        <f t="shared" ref="AO452:AO515" si="354">-180/PI()*ATAN(W452/fp3p)</f>
        <v>-62.224146380451884</v>
      </c>
      <c r="AP452" s="26">
        <f t="shared" si="317"/>
        <v>-35.911542235621049</v>
      </c>
      <c r="AQ452" s="26">
        <f t="shared" si="318"/>
        <v>-146.23744463113198</v>
      </c>
      <c r="AR452" s="25">
        <f t="shared" ref="AR452:AR515" si="355">-20*LOG(GmPS*Rsns)</f>
        <v>18.562359853877492</v>
      </c>
      <c r="AS452" s="25">
        <f t="shared" ref="AS452:AS515" si="356">20*LOG(Vref/Vout)</f>
        <v>-26.547178687726607</v>
      </c>
      <c r="AT452" s="56">
        <f t="shared" si="319"/>
        <v>-44.354609675161747</v>
      </c>
      <c r="AU452" s="57">
        <f t="shared" si="341"/>
        <v>-302.36146766357865</v>
      </c>
      <c r="AV452" s="26">
        <f t="shared" si="342"/>
        <v>3.9607946883712513E-5</v>
      </c>
      <c r="AW452" s="26">
        <f t="shared" si="343"/>
        <v>0.17302996189627101</v>
      </c>
      <c r="AX452" s="27">
        <f t="shared" si="344"/>
        <v>-3.9607946883560481E-5</v>
      </c>
      <c r="AY452" s="26">
        <f t="shared" si="345"/>
        <v>-0.17302996189627101</v>
      </c>
      <c r="AZ452" s="28">
        <f t="shared" si="346"/>
        <v>1.5203224963677986E-16</v>
      </c>
      <c r="BA452" s="29">
        <f t="shared" si="347"/>
        <v>0</v>
      </c>
      <c r="BB452" s="5">
        <f t="shared" si="320"/>
        <v>-68.897565194562418</v>
      </c>
      <c r="BC452" s="5">
        <f t="shared" si="321"/>
        <v>-426.10827334293612</v>
      </c>
      <c r="BD452" s="5">
        <f t="shared" si="348"/>
        <v>-246.10827334293612</v>
      </c>
      <c r="BE452" s="31"/>
      <c r="BF452" s="40">
        <f t="shared" si="349"/>
        <v>-69</v>
      </c>
      <c r="BG452" s="40">
        <f t="shared" si="350"/>
        <v>-426</v>
      </c>
      <c r="BH452" s="40">
        <f t="shared" si="351"/>
        <v>-246</v>
      </c>
      <c r="BL452" s="26">
        <f t="shared" ref="BL452:BL515" si="357">20*LOG(1/SQRT((W452/fp_comp2p)^2+1))</f>
        <v>-1.9757713275068853</v>
      </c>
      <c r="BM452" s="26">
        <f t="shared" ref="BM452:BM515" si="358">-180/PI()*ATAN(W452/fp_comp2p)</f>
        <v>-37.198376420135482</v>
      </c>
      <c r="BO452" s="238" t="str">
        <f t="shared" si="322"/>
        <v>3019951.72040237i</v>
      </c>
      <c r="BP452" s="238" t="str">
        <f t="shared" si="323"/>
        <v>0.00447994031879043-0.0742766458039903i</v>
      </c>
      <c r="BQ452" s="238">
        <f t="shared" si="324"/>
        <v>-22.567184191893791</v>
      </c>
      <c r="BR452" s="238">
        <f t="shared" si="325"/>
        <v>-86.548429259221976</v>
      </c>
    </row>
    <row r="453" spans="22:70" x14ac:dyDescent="0.35">
      <c r="V453" s="24">
        <v>5.49000000000005</v>
      </c>
      <c r="W453" s="30">
        <f t="shared" si="326"/>
        <v>3090295.4325139499</v>
      </c>
      <c r="X453" s="25">
        <f t="shared" ref="X453:X516" si="359">DC_gain_power</f>
        <v>26.994438391274116</v>
      </c>
      <c r="Y453" s="26">
        <f t="shared" si="327"/>
        <v>-57.416234030337662</v>
      </c>
      <c r="Z453" s="26">
        <f t="shared" si="328"/>
        <v>-89.922854417585881</v>
      </c>
      <c r="AA453" s="26">
        <f t="shared" si="329"/>
        <v>21.498087574445396</v>
      </c>
      <c r="AB453" s="26">
        <f t="shared" si="330"/>
        <v>-85.172389266768292</v>
      </c>
      <c r="AC453" s="26">
        <f t="shared" si="331"/>
        <v>0.50052141203678246</v>
      </c>
      <c r="AD453" s="26">
        <f t="shared" si="332"/>
        <v>19.264734132214052</v>
      </c>
      <c r="AE453" s="26">
        <f t="shared" si="333"/>
        <v>-8.4231866525813679</v>
      </c>
      <c r="AF453" s="26">
        <f t="shared" si="334"/>
        <v>-155.83050955214011</v>
      </c>
      <c r="AG453" s="26">
        <f t="shared" si="352"/>
        <v>64.334182199278899</v>
      </c>
      <c r="AH453" s="26">
        <f t="shared" si="335"/>
        <v>-139.78631868901388</v>
      </c>
      <c r="AI453" s="26">
        <f t="shared" si="336"/>
        <v>-89.999994127720768</v>
      </c>
      <c r="AJ453" s="26">
        <f t="shared" si="337"/>
        <v>65.763598519089143</v>
      </c>
      <c r="AK453" s="26">
        <f t="shared" si="338"/>
        <v>89.970491799503591</v>
      </c>
      <c r="AL453" s="27">
        <f t="shared" si="339"/>
        <v>-19.788831778280066</v>
      </c>
      <c r="AM453" s="26">
        <f t="shared" si="340"/>
        <v>-84.119098923376868</v>
      </c>
      <c r="AN453" s="26">
        <f t="shared" si="353"/>
        <v>-6.7893666611180521</v>
      </c>
      <c r="AO453" s="26">
        <f t="shared" si="354"/>
        <v>-62.764552260163427</v>
      </c>
      <c r="AP453" s="26">
        <f t="shared" ref="AP453:AP516" si="360">AG453+AH453+AJ453+AL453+AN453</f>
        <v>-36.266736410043961</v>
      </c>
      <c r="AQ453" s="26">
        <f t="shared" ref="AQ453:AQ516" si="361">AI453+AK453+AM453+AO453</f>
        <v>-146.91315351175746</v>
      </c>
      <c r="AR453" s="25">
        <f t="shared" si="355"/>
        <v>18.562359853877492</v>
      </c>
      <c r="AS453" s="25">
        <f t="shared" si="356"/>
        <v>-26.547178687726607</v>
      </c>
      <c r="AT453" s="56">
        <f t="shared" ref="AT453:AT516" si="362">AE453+AP453</f>
        <v>-44.689923062625326</v>
      </c>
      <c r="AU453" s="57">
        <f t="shared" si="341"/>
        <v>-302.74366306389754</v>
      </c>
      <c r="AV453" s="26">
        <f t="shared" si="342"/>
        <v>4.147460299673443E-5</v>
      </c>
      <c r="AW453" s="26">
        <f t="shared" si="343"/>
        <v>0.17706032209539044</v>
      </c>
      <c r="AX453" s="27">
        <f t="shared" si="344"/>
        <v>-4.1474602996370483E-5</v>
      </c>
      <c r="AY453" s="26">
        <f t="shared" si="345"/>
        <v>-0.17706032209539044</v>
      </c>
      <c r="AZ453" s="28">
        <f t="shared" si="346"/>
        <v>3.6394634051264974E-16</v>
      </c>
      <c r="BA453" s="29">
        <f t="shared" si="347"/>
        <v>0</v>
      </c>
      <c r="BB453" s="5">
        <f t="shared" ref="BB453:BB516" si="363">AT453+AZ453+BL453+BQ453</f>
        <v>-69.506012356024854</v>
      </c>
      <c r="BC453" s="5">
        <f t="shared" ref="BC453:BC516" si="364">AU453+BA453+BM453+BR453</f>
        <v>-427.24353244863386</v>
      </c>
      <c r="BD453" s="5">
        <f t="shared" si="348"/>
        <v>-247.24353244863386</v>
      </c>
      <c r="BE453" s="41"/>
      <c r="BF453" s="40">
        <f t="shared" si="349"/>
        <v>-70</v>
      </c>
      <c r="BG453" s="40">
        <f t="shared" si="350"/>
        <v>-427</v>
      </c>
      <c r="BH453" s="40">
        <f t="shared" si="351"/>
        <v>-247</v>
      </c>
      <c r="BL453" s="26">
        <f t="shared" si="357"/>
        <v>-2.0499462215720938</v>
      </c>
      <c r="BM453" s="26">
        <f t="shared" si="358"/>
        <v>-37.835627897939283</v>
      </c>
      <c r="BO453" s="238" t="str">
        <f t="shared" ref="BO453:BO516" si="365">COMPLEX(0,W453)</f>
        <v>3090295.43251395i</v>
      </c>
      <c r="BP453" s="238" t="str">
        <f t="shared" ref="BP453:BP516" si="366">IMDIV(1,IMSUM(1,IMPRODUCT($BO$1,BO453),IMPRODUCT(IMPOWER(BO453,2),$BN$1)))</f>
        <v>0.00423174455875393-0.0726033057962235i</v>
      </c>
      <c r="BQ453" s="238">
        <f t="shared" ref="BQ453:BQ516" si="367">20*LOG(IMABS(BP453))</f>
        <v>-22.766143071827436</v>
      </c>
      <c r="BR453" s="238">
        <f t="shared" ref="BR453:BR516" si="368">IMARGUMENT(BP453)*180/PI()</f>
        <v>-86.664241486797053</v>
      </c>
    </row>
    <row r="454" spans="22:70" x14ac:dyDescent="0.35">
      <c r="V454" s="24">
        <v>5.5000000000000497</v>
      </c>
      <c r="W454" s="32">
        <f t="shared" si="326"/>
        <v>3162277.660168747</v>
      </c>
      <c r="X454" s="25">
        <f t="shared" si="359"/>
        <v>26.994438391274116</v>
      </c>
      <c r="Y454" s="26">
        <f t="shared" si="327"/>
        <v>-57.616233675977419</v>
      </c>
      <c r="Z454" s="26">
        <f t="shared" si="328"/>
        <v>-89.924610463382166</v>
      </c>
      <c r="AA454" s="26">
        <f t="shared" si="329"/>
        <v>21.696702960048984</v>
      </c>
      <c r="AB454" s="26">
        <f t="shared" si="330"/>
        <v>-85.281777245354462</v>
      </c>
      <c r="AC454" s="26">
        <f t="shared" si="331"/>
        <v>0.52274475232286677</v>
      </c>
      <c r="AD454" s="26">
        <f t="shared" si="332"/>
        <v>19.679345085007931</v>
      </c>
      <c r="AE454" s="26">
        <f t="shared" si="333"/>
        <v>-8.4023475723314522</v>
      </c>
      <c r="AF454" s="26">
        <f t="shared" si="334"/>
        <v>-155.5270426237287</v>
      </c>
      <c r="AG454" s="26">
        <f t="shared" si="352"/>
        <v>64.334182199278899</v>
      </c>
      <c r="AH454" s="26">
        <f t="shared" si="335"/>
        <v>-139.98631868901387</v>
      </c>
      <c r="AI454" s="26">
        <f t="shared" si="336"/>
        <v>-89.999994261390171</v>
      </c>
      <c r="AJ454" s="26">
        <f t="shared" si="337"/>
        <v>65.963598467243941</v>
      </c>
      <c r="AK454" s="26">
        <f t="shared" si="338"/>
        <v>89.971163488036737</v>
      </c>
      <c r="AL454" s="27">
        <f t="shared" si="339"/>
        <v>-19.986779256304537</v>
      </c>
      <c r="AM454" s="26">
        <f t="shared" si="340"/>
        <v>-84.252057888428581</v>
      </c>
      <c r="AN454" s="26">
        <f t="shared" si="353"/>
        <v>-6.9482340087929941</v>
      </c>
      <c r="AO454" s="26">
        <f t="shared" si="354"/>
        <v>-63.297775920022602</v>
      </c>
      <c r="AP454" s="26">
        <f t="shared" si="360"/>
        <v>-36.623551287588562</v>
      </c>
      <c r="AQ454" s="26">
        <f t="shared" si="361"/>
        <v>-147.57866458180462</v>
      </c>
      <c r="AR454" s="25">
        <f t="shared" si="355"/>
        <v>18.562359853877492</v>
      </c>
      <c r="AS454" s="25">
        <f t="shared" si="356"/>
        <v>-26.547178687726607</v>
      </c>
      <c r="AT454" s="56">
        <f t="shared" si="362"/>
        <v>-45.025898859920012</v>
      </c>
      <c r="AU454" s="57">
        <f t="shared" si="341"/>
        <v>-303.10570720553335</v>
      </c>
      <c r="AV454" s="26">
        <f t="shared" si="342"/>
        <v>4.3429231044264538E-5</v>
      </c>
      <c r="AW454" s="26">
        <f t="shared" si="343"/>
        <v>0.18118455962925281</v>
      </c>
      <c r="AX454" s="27">
        <f t="shared" si="344"/>
        <v>-4.3429231044003767E-5</v>
      </c>
      <c r="AY454" s="26">
        <f t="shared" si="345"/>
        <v>-0.18118455962925281</v>
      </c>
      <c r="AZ454" s="28">
        <f t="shared" si="346"/>
        <v>2.6077095127349792E-16</v>
      </c>
      <c r="BA454" s="29">
        <f t="shared" si="347"/>
        <v>0</v>
      </c>
      <c r="BB454" s="5">
        <f t="shared" si="363"/>
        <v>-70.117333758790295</v>
      </c>
      <c r="BC454" s="5">
        <f t="shared" si="364"/>
        <v>-428.36054384060759</v>
      </c>
      <c r="BD454" s="5">
        <f t="shared" si="348"/>
        <v>-248.36054384060759</v>
      </c>
      <c r="BE454" s="31"/>
      <c r="BF454" s="40">
        <f t="shared" si="349"/>
        <v>-70</v>
      </c>
      <c r="BG454" s="40">
        <f t="shared" si="350"/>
        <v>-428</v>
      </c>
      <c r="BH454" s="40">
        <f t="shared" si="351"/>
        <v>-248</v>
      </c>
      <c r="BL454" s="26">
        <f t="shared" si="357"/>
        <v>-2.126282514069759</v>
      </c>
      <c r="BM454" s="26">
        <f t="shared" si="358"/>
        <v>-38.476520700846692</v>
      </c>
      <c r="BO454" s="238" t="str">
        <f t="shared" si="365"/>
        <v>3162277.66016875i</v>
      </c>
      <c r="BP454" s="238" t="str">
        <f t="shared" si="366"/>
        <v>0.00399460482160347-0.0709668394802249i</v>
      </c>
      <c r="BQ454" s="238">
        <f t="shared" si="367"/>
        <v>-22.965152384800533</v>
      </c>
      <c r="BR454" s="238">
        <f t="shared" si="368"/>
        <v>-86.778315934227578</v>
      </c>
    </row>
    <row r="455" spans="22:70" x14ac:dyDescent="0.35">
      <c r="V455" s="24">
        <v>5.5100000000000504</v>
      </c>
      <c r="W455" s="32">
        <f t="shared" si="326"/>
        <v>3235936.5692966641</v>
      </c>
      <c r="X455" s="25">
        <f t="shared" si="359"/>
        <v>26.994438391274116</v>
      </c>
      <c r="Y455" s="26">
        <f t="shared" si="327"/>
        <v>-57.816233337566004</v>
      </c>
      <c r="Z455" s="26">
        <f t="shared" si="328"/>
        <v>-89.926326536832846</v>
      </c>
      <c r="AA455" s="26">
        <f t="shared" si="329"/>
        <v>21.895380251351845</v>
      </c>
      <c r="AB455" s="26">
        <f t="shared" si="330"/>
        <v>-85.388708571124539</v>
      </c>
      <c r="AC455" s="26">
        <f t="shared" si="331"/>
        <v>0.54589420121867582</v>
      </c>
      <c r="AD455" s="26">
        <f t="shared" si="332"/>
        <v>20.101403213274427</v>
      </c>
      <c r="AE455" s="26">
        <f t="shared" si="333"/>
        <v>-8.3805204937213666</v>
      </c>
      <c r="AF455" s="26">
        <f t="shared" si="334"/>
        <v>-155.21363189468295</v>
      </c>
      <c r="AG455" s="26">
        <f t="shared" si="352"/>
        <v>64.334182199278899</v>
      </c>
      <c r="AH455" s="26">
        <f t="shared" si="335"/>
        <v>-140.18631868901389</v>
      </c>
      <c r="AI455" s="26">
        <f t="shared" si="336"/>
        <v>-89.999994392016873</v>
      </c>
      <c r="AJ455" s="26">
        <f t="shared" si="337"/>
        <v>66.163598417732189</v>
      </c>
      <c r="AK455" s="26">
        <f t="shared" si="338"/>
        <v>89.971819887079874</v>
      </c>
      <c r="AL455" s="27">
        <f t="shared" si="339"/>
        <v>-20.184818207082451</v>
      </c>
      <c r="AM455" s="26">
        <f t="shared" si="340"/>
        <v>-84.382050385778612</v>
      </c>
      <c r="AN455" s="26">
        <f t="shared" si="353"/>
        <v>-7.1085855889685012</v>
      </c>
      <c r="AO455" s="26">
        <f t="shared" si="354"/>
        <v>-63.82373056537773</v>
      </c>
      <c r="AP455" s="26">
        <f t="shared" si="360"/>
        <v>-36.981941868053752</v>
      </c>
      <c r="AQ455" s="26">
        <f t="shared" si="361"/>
        <v>-148.23395545609333</v>
      </c>
      <c r="AR455" s="25">
        <f t="shared" si="355"/>
        <v>18.562359853877492</v>
      </c>
      <c r="AS455" s="25">
        <f t="shared" si="356"/>
        <v>-26.547178687726607</v>
      </c>
      <c r="AT455" s="56">
        <f t="shared" si="362"/>
        <v>-45.362462361775115</v>
      </c>
      <c r="AU455" s="57">
        <f t="shared" si="341"/>
        <v>-303.4475873507763</v>
      </c>
      <c r="AV455" s="26">
        <f t="shared" si="342"/>
        <v>4.5475976930357405E-5</v>
      </c>
      <c r="AW455" s="26">
        <f t="shared" si="343"/>
        <v>0.18540486105213888</v>
      </c>
      <c r="AX455" s="27">
        <f t="shared" si="344"/>
        <v>-4.5475976930699152E-5</v>
      </c>
      <c r="AY455" s="26">
        <f t="shared" si="345"/>
        <v>-0.18540486105213888</v>
      </c>
      <c r="AZ455" s="28">
        <f t="shared" si="346"/>
        <v>-3.4174730103100903E-16</v>
      </c>
      <c r="BA455" s="29">
        <f t="shared" si="347"/>
        <v>0</v>
      </c>
      <c r="BB455" s="5">
        <f t="shared" si="363"/>
        <v>-70.731476306865972</v>
      </c>
      <c r="BC455" s="5">
        <f t="shared" si="364"/>
        <v>-429.45905151780374</v>
      </c>
      <c r="BD455" s="5">
        <f t="shared" si="348"/>
        <v>-249.45905151780374</v>
      </c>
      <c r="BE455" s="31"/>
      <c r="BF455" s="40">
        <f t="shared" si="349"/>
        <v>-71</v>
      </c>
      <c r="BG455" s="40">
        <f t="shared" si="350"/>
        <v>-429</v>
      </c>
      <c r="BH455" s="40">
        <f t="shared" si="351"/>
        <v>-249</v>
      </c>
      <c r="BL455" s="26">
        <f t="shared" si="357"/>
        <v>-2.2048038817764342</v>
      </c>
      <c r="BM455" s="26">
        <f t="shared" si="358"/>
        <v>-39.120753165297415</v>
      </c>
      <c r="BO455" s="238" t="str">
        <f t="shared" si="365"/>
        <v>3235936.56929666i</v>
      </c>
      <c r="BP455" s="238" t="str">
        <f t="shared" si="366"/>
        <v>0.00376803364151024-0.0693664863305382i</v>
      </c>
      <c r="BQ455" s="238">
        <f t="shared" si="367"/>
        <v>-23.164210063314417</v>
      </c>
      <c r="BR455" s="238">
        <f t="shared" si="368"/>
        <v>-86.89071100173004</v>
      </c>
    </row>
    <row r="456" spans="22:70" x14ac:dyDescent="0.35">
      <c r="V456" s="24">
        <v>5.5200000000000502</v>
      </c>
      <c r="W456" s="30">
        <f t="shared" si="326"/>
        <v>3311311.2148262952</v>
      </c>
      <c r="X456" s="25">
        <f t="shared" si="359"/>
        <v>26.994438391274116</v>
      </c>
      <c r="Y456" s="26">
        <f t="shared" si="327"/>
        <v>-58.016233014385563</v>
      </c>
      <c r="Z456" s="26">
        <f t="shared" si="328"/>
        <v>-89.928003547810448</v>
      </c>
      <c r="AA456" s="26">
        <f t="shared" si="329"/>
        <v>22.094116698179636</v>
      </c>
      <c r="AB456" s="26">
        <f t="shared" si="330"/>
        <v>-85.493236959211899</v>
      </c>
      <c r="AC456" s="26">
        <f t="shared" si="331"/>
        <v>0.57000311782532409</v>
      </c>
      <c r="AD456" s="26">
        <f t="shared" si="332"/>
        <v>20.530949027090546</v>
      </c>
      <c r="AE456" s="26">
        <f t="shared" si="333"/>
        <v>-8.3576748071064859</v>
      </c>
      <c r="AF456" s="26">
        <f t="shared" si="334"/>
        <v>-154.89029147993179</v>
      </c>
      <c r="AG456" s="26">
        <f t="shared" si="352"/>
        <v>64.334182199278899</v>
      </c>
      <c r="AH456" s="26">
        <f t="shared" si="335"/>
        <v>-140.38631868901388</v>
      </c>
      <c r="AI456" s="26">
        <f t="shared" si="336"/>
        <v>-89.999994519670153</v>
      </c>
      <c r="AJ456" s="26">
        <f t="shared" si="337"/>
        <v>66.363598370448784</v>
      </c>
      <c r="AK456" s="26">
        <f t="shared" si="338"/>
        <v>89.97246134466377</v>
      </c>
      <c r="AL456" s="27">
        <f t="shared" si="339"/>
        <v>-20.382944592628675</v>
      </c>
      <c r="AM456" s="26">
        <f t="shared" si="340"/>
        <v>-84.50913998320344</v>
      </c>
      <c r="AN456" s="26">
        <f t="shared" si="353"/>
        <v>-7.2703807252068966</v>
      </c>
      <c r="AO456" s="26">
        <f t="shared" si="354"/>
        <v>-64.342340450208852</v>
      </c>
      <c r="AP456" s="26">
        <f t="shared" si="360"/>
        <v>-37.341863437121766</v>
      </c>
      <c r="AQ456" s="26">
        <f t="shared" si="361"/>
        <v>-148.87901360841869</v>
      </c>
      <c r="AR456" s="25">
        <f t="shared" si="355"/>
        <v>18.562359853877492</v>
      </c>
      <c r="AS456" s="25">
        <f t="shared" si="356"/>
        <v>-26.547178687726607</v>
      </c>
      <c r="AT456" s="56">
        <f t="shared" si="362"/>
        <v>-45.699538244228251</v>
      </c>
      <c r="AU456" s="57">
        <f t="shared" si="341"/>
        <v>-303.76930508835051</v>
      </c>
      <c r="AV456" s="26">
        <f t="shared" si="342"/>
        <v>4.761918194520362E-5</v>
      </c>
      <c r="AW456" s="26">
        <f t="shared" si="343"/>
        <v>0.18972346384044037</v>
      </c>
      <c r="AX456" s="27">
        <f t="shared" si="344"/>
        <v>-4.7619181945121234E-5</v>
      </c>
      <c r="AY456" s="26">
        <f t="shared" si="345"/>
        <v>-0.18972346384044037</v>
      </c>
      <c r="AZ456" s="28">
        <f t="shared" si="346"/>
        <v>8.2385812581742268E-17</v>
      </c>
      <c r="BA456" s="29">
        <f t="shared" si="347"/>
        <v>0</v>
      </c>
      <c r="BB456" s="5">
        <f t="shared" si="363"/>
        <v>-71.348384423315736</v>
      </c>
      <c r="BC456" s="5">
        <f t="shared" si="364"/>
        <v>-430.53880474499493</v>
      </c>
      <c r="BD456" s="5">
        <f t="shared" si="348"/>
        <v>-250.53880474499493</v>
      </c>
      <c r="BE456" s="41"/>
      <c r="BF456" s="40">
        <f t="shared" si="349"/>
        <v>-71</v>
      </c>
      <c r="BG456" s="40">
        <f t="shared" si="350"/>
        <v>-431</v>
      </c>
      <c r="BH456" s="40">
        <f t="shared" si="351"/>
        <v>-251</v>
      </c>
      <c r="BL456" s="26">
        <f t="shared" si="357"/>
        <v>-2.2855320396002101</v>
      </c>
      <c r="BM456" s="26">
        <f t="shared" si="358"/>
        <v>-39.768015322313147</v>
      </c>
      <c r="BO456" s="238" t="str">
        <f t="shared" si="365"/>
        <v>3311311.2148263i</v>
      </c>
      <c r="BP456" s="238" t="str">
        <f t="shared" si="366"/>
        <v>0.00355156461588902-0.0678014979344715i</v>
      </c>
      <c r="BQ456" s="238">
        <f t="shared" si="367"/>
        <v>-23.363314139487269</v>
      </c>
      <c r="BR456" s="238">
        <f t="shared" si="368"/>
        <v>-87.001484334331266</v>
      </c>
    </row>
    <row r="457" spans="22:70" x14ac:dyDescent="0.35">
      <c r="V457" s="24">
        <v>5.53000000000005</v>
      </c>
      <c r="W457" s="32">
        <f t="shared" si="326"/>
        <v>3388441.5613924181</v>
      </c>
      <c r="X457" s="25">
        <f t="shared" si="359"/>
        <v>26.994438391274116</v>
      </c>
      <c r="Y457" s="26">
        <f t="shared" si="327"/>
        <v>-58.216232705750613</v>
      </c>
      <c r="Z457" s="26">
        <f t="shared" si="328"/>
        <v>-89.929642385476939</v>
      </c>
      <c r="AA457" s="26">
        <f t="shared" si="329"/>
        <v>22.292909670994522</v>
      </c>
      <c r="AB457" s="26">
        <f t="shared" si="330"/>
        <v>-85.595415047179273</v>
      </c>
      <c r="AC457" s="26">
        <f t="shared" si="331"/>
        <v>0.59510562365998032</v>
      </c>
      <c r="AD457" s="26">
        <f t="shared" si="332"/>
        <v>20.968017080253272</v>
      </c>
      <c r="AE457" s="26">
        <f t="shared" si="333"/>
        <v>-8.3337790198219945</v>
      </c>
      <c r="AF457" s="26">
        <f t="shared" si="334"/>
        <v>-154.55704035240294</v>
      </c>
      <c r="AG457" s="26">
        <f t="shared" si="352"/>
        <v>64.334182199278899</v>
      </c>
      <c r="AH457" s="26">
        <f t="shared" si="335"/>
        <v>-140.58631868901389</v>
      </c>
      <c r="AI457" s="26">
        <f t="shared" si="336"/>
        <v>-89.999994644417697</v>
      </c>
      <c r="AJ457" s="26">
        <f t="shared" si="337"/>
        <v>66.563598325293498</v>
      </c>
      <c r="AK457" s="26">
        <f t="shared" si="338"/>
        <v>89.973088200897095</v>
      </c>
      <c r="AL457" s="27">
        <f t="shared" si="339"/>
        <v>-20.581154549844737</v>
      </c>
      <c r="AM457" s="26">
        <f t="shared" si="340"/>
        <v>-84.633389060181543</v>
      </c>
      <c r="AN457" s="26">
        <f t="shared" si="353"/>
        <v>-7.433578922767432</v>
      </c>
      <c r="AO457" s="26">
        <f t="shared" si="354"/>
        <v>-64.853540579902543</v>
      </c>
      <c r="AP457" s="26">
        <f t="shared" si="360"/>
        <v>-37.703271637053668</v>
      </c>
      <c r="AQ457" s="26">
        <f t="shared" si="361"/>
        <v>-149.5138360836047</v>
      </c>
      <c r="AR457" s="25">
        <f t="shared" si="355"/>
        <v>18.562359853877492</v>
      </c>
      <c r="AS457" s="25">
        <f t="shared" si="356"/>
        <v>-26.547178687726607</v>
      </c>
      <c r="AT457" s="56">
        <f t="shared" si="362"/>
        <v>-46.037050656875664</v>
      </c>
      <c r="AU457" s="57">
        <f t="shared" si="341"/>
        <v>-304.07087643600767</v>
      </c>
      <c r="AV457" s="26">
        <f t="shared" si="342"/>
        <v>4.9863391965987682E-5</v>
      </c>
      <c r="AW457" s="26">
        <f t="shared" si="343"/>
        <v>0.19414265757812804</v>
      </c>
      <c r="AX457" s="27">
        <f t="shared" si="344"/>
        <v>-4.9863391965620883E-5</v>
      </c>
      <c r="AY457" s="26">
        <f t="shared" si="345"/>
        <v>-0.19414265757812804</v>
      </c>
      <c r="AZ457" s="28">
        <f t="shared" si="346"/>
        <v>3.6679914747900222E-16</v>
      </c>
      <c r="BA457" s="29">
        <f t="shared" si="347"/>
        <v>0</v>
      </c>
      <c r="BB457" s="5">
        <f t="shared" si="363"/>
        <v>-71.968000052967454</v>
      </c>
      <c r="BC457" s="5">
        <f t="shared" si="364"/>
        <v>-431.5995588570093</v>
      </c>
      <c r="BD457" s="5">
        <f t="shared" si="348"/>
        <v>-251.5995588570093</v>
      </c>
      <c r="BE457" s="31"/>
      <c r="BF457" s="40">
        <f t="shared" si="349"/>
        <v>-72</v>
      </c>
      <c r="BG457" s="40">
        <f t="shared" si="350"/>
        <v>-432</v>
      </c>
      <c r="BH457" s="40">
        <f t="shared" si="351"/>
        <v>-252</v>
      </c>
      <c r="BL457" s="26">
        <f t="shared" si="357"/>
        <v>-2.3684866549540509</v>
      </c>
      <c r="BM457" s="26">
        <f t="shared" si="358"/>
        <v>-40.417989577627644</v>
      </c>
      <c r="BO457" s="238" t="str">
        <f t="shared" si="365"/>
        <v>3388441.56139242i</v>
      </c>
      <c r="BP457" s="238" t="str">
        <f t="shared" si="366"/>
        <v>0.00334475153354777-0.0662711380522735i</v>
      </c>
      <c r="BQ457" s="238">
        <f t="shared" si="367"/>
        <v>-23.562462741137736</v>
      </c>
      <c r="BR457" s="238">
        <f t="shared" si="368"/>
        <v>-87.110692843373997</v>
      </c>
    </row>
    <row r="458" spans="22:70" x14ac:dyDescent="0.35">
      <c r="V458" s="24">
        <v>5.5400000000000498</v>
      </c>
      <c r="W458" s="32">
        <f t="shared" si="326"/>
        <v>3467368.5045257183</v>
      </c>
      <c r="X458" s="25">
        <f t="shared" si="359"/>
        <v>26.994438391274116</v>
      </c>
      <c r="Y458" s="26">
        <f t="shared" si="327"/>
        <v>-58.416232411006526</v>
      </c>
      <c r="Z458" s="26">
        <f t="shared" si="328"/>
        <v>-89.931243918754973</v>
      </c>
      <c r="AA458" s="26">
        <f t="shared" si="329"/>
        <v>22.491756655738158</v>
      </c>
      <c r="AB458" s="26">
        <f t="shared" si="330"/>
        <v>-85.695294410080351</v>
      </c>
      <c r="AC458" s="26">
        <f t="shared" si="331"/>
        <v>0.62123658292245443</v>
      </c>
      <c r="AD458" s="26">
        <f t="shared" si="332"/>
        <v>21.412635588342226</v>
      </c>
      <c r="AE458" s="26">
        <f t="shared" si="333"/>
        <v>-8.3088007810717972</v>
      </c>
      <c r="AF458" s="26">
        <f t="shared" si="334"/>
        <v>-154.2139027404931</v>
      </c>
      <c r="AG458" s="26">
        <f t="shared" si="352"/>
        <v>64.334182199278899</v>
      </c>
      <c r="AH458" s="26">
        <f t="shared" si="335"/>
        <v>-140.78631868901388</v>
      </c>
      <c r="AI458" s="26">
        <f t="shared" si="336"/>
        <v>-89.999994766325628</v>
      </c>
      <c r="AJ458" s="26">
        <f t="shared" si="337"/>
        <v>66.763598282170548</v>
      </c>
      <c r="AK458" s="26">
        <f t="shared" si="338"/>
        <v>89.973700788146715</v>
      </c>
      <c r="AL458" s="27">
        <f t="shared" si="339"/>
        <v>-20.779444383238253</v>
      </c>
      <c r="AM458" s="26">
        <f t="shared" si="340"/>
        <v>-84.754858818260374</v>
      </c>
      <c r="AN458" s="26">
        <f t="shared" si="353"/>
        <v>-7.5981399419812714</v>
      </c>
      <c r="AO458" s="26">
        <f t="shared" si="354"/>
        <v>-65.357276392226737</v>
      </c>
      <c r="AP458" s="26">
        <f t="shared" si="360"/>
        <v>-38.066122532783957</v>
      </c>
      <c r="AQ458" s="26">
        <f t="shared" si="361"/>
        <v>-150.13842918866601</v>
      </c>
      <c r="AR458" s="25">
        <f t="shared" si="355"/>
        <v>18.562359853877492</v>
      </c>
      <c r="AS458" s="25">
        <f t="shared" si="356"/>
        <v>-26.547178687726607</v>
      </c>
      <c r="AT458" s="56">
        <f t="shared" si="362"/>
        <v>-46.374923313855753</v>
      </c>
      <c r="AU458" s="57">
        <f t="shared" si="341"/>
        <v>-304.35233192915911</v>
      </c>
      <c r="AV458" s="26">
        <f t="shared" si="342"/>
        <v>5.221336710319233E-5</v>
      </c>
      <c r="AW458" s="26">
        <f t="shared" si="343"/>
        <v>0.19866478516977862</v>
      </c>
      <c r="AX458" s="27">
        <f t="shared" si="344"/>
        <v>-5.2213367103373148E-5</v>
      </c>
      <c r="AY458" s="26">
        <f t="shared" si="345"/>
        <v>-0.19866478516977862</v>
      </c>
      <c r="AZ458" s="28">
        <f t="shared" si="346"/>
        <v>-1.8081781731627E-16</v>
      </c>
      <c r="BA458" s="29">
        <f t="shared" si="347"/>
        <v>0</v>
      </c>
      <c r="BB458" s="5">
        <f t="shared" si="363"/>
        <v>-72.590262670986419</v>
      </c>
      <c r="BC458" s="5">
        <f t="shared" si="364"/>
        <v>-432.64107609483085</v>
      </c>
      <c r="BD458" s="5">
        <f t="shared" si="348"/>
        <v>-252.64107609483085</v>
      </c>
      <c r="BE458" s="31"/>
      <c r="BF458" s="40">
        <f t="shared" si="349"/>
        <v>-73</v>
      </c>
      <c r="BG458" s="40">
        <f t="shared" si="350"/>
        <v>-433</v>
      </c>
      <c r="BH458" s="40">
        <f t="shared" si="351"/>
        <v>-253</v>
      </c>
      <c r="BL458" s="26">
        <f t="shared" si="357"/>
        <v>-2.4536852690809088</v>
      </c>
      <c r="BM458" s="26">
        <f t="shared" si="358"/>
        <v>-41.070351437462016</v>
      </c>
      <c r="BO458" s="238" t="str">
        <f t="shared" si="365"/>
        <v>3467368.50452572i</v>
      </c>
      <c r="BP458" s="238" t="str">
        <f t="shared" si="366"/>
        <v>0.00314716753554702-0.0647746826546038i</v>
      </c>
      <c r="BQ458" s="238">
        <f t="shared" si="367"/>
        <v>-23.761654088049763</v>
      </c>
      <c r="BR458" s="238">
        <f t="shared" si="368"/>
        <v>-87.21839272820975</v>
      </c>
    </row>
    <row r="459" spans="22:70" x14ac:dyDescent="0.35">
      <c r="V459" s="24">
        <v>5.5500000000000496</v>
      </c>
      <c r="W459" s="30">
        <f t="shared" si="326"/>
        <v>3548133.8923361655</v>
      </c>
      <c r="X459" s="25">
        <f t="shared" si="359"/>
        <v>26.994438391274116</v>
      </c>
      <c r="Y459" s="26">
        <f t="shared" si="327"/>
        <v>-58.616232129528079</v>
      </c>
      <c r="Z459" s="26">
        <f t="shared" si="328"/>
        <v>-89.932808996788694</v>
      </c>
      <c r="AA459" s="26">
        <f t="shared" si="329"/>
        <v>22.690655248883491</v>
      </c>
      <c r="AB459" s="26">
        <f t="shared" si="330"/>
        <v>-85.792925575786938</v>
      </c>
      <c r="AC459" s="26">
        <f t="shared" si="331"/>
        <v>0.64843157901067261</v>
      </c>
      <c r="AD459" s="26">
        <f t="shared" si="332"/>
        <v>21.864826041435386</v>
      </c>
      <c r="AE459" s="26">
        <f t="shared" si="333"/>
        <v>-8.2827069103597992</v>
      </c>
      <c r="AF459" s="26">
        <f t="shared" si="334"/>
        <v>-153.86090853114024</v>
      </c>
      <c r="AG459" s="26">
        <f t="shared" si="352"/>
        <v>64.334182199278899</v>
      </c>
      <c r="AH459" s="26">
        <f t="shared" si="335"/>
        <v>-140.98631868901387</v>
      </c>
      <c r="AI459" s="26">
        <f t="shared" si="336"/>
        <v>-89.999994885458619</v>
      </c>
      <c r="AJ459" s="26">
        <f t="shared" si="337"/>
        <v>66.963598240988432</v>
      </c>
      <c r="AK459" s="26">
        <f t="shared" si="338"/>
        <v>89.974299431213936</v>
      </c>
      <c r="AL459" s="27">
        <f t="shared" si="339"/>
        <v>-20.977810557919806</v>
      </c>
      <c r="AM459" s="26">
        <f t="shared" si="340"/>
        <v>-84.873609292238513</v>
      </c>
      <c r="AN459" s="26">
        <f t="shared" si="353"/>
        <v>-7.7640238666807884</v>
      </c>
      <c r="AO459" s="26">
        <f t="shared" si="354"/>
        <v>-65.853503419545106</v>
      </c>
      <c r="AP459" s="26">
        <f t="shared" si="360"/>
        <v>-38.430372673347136</v>
      </c>
      <c r="AQ459" s="26">
        <f t="shared" si="361"/>
        <v>-150.7528081660283</v>
      </c>
      <c r="AR459" s="25">
        <f t="shared" si="355"/>
        <v>18.562359853877492</v>
      </c>
      <c r="AS459" s="25">
        <f t="shared" si="356"/>
        <v>-26.547178687726607</v>
      </c>
      <c r="AT459" s="56">
        <f t="shared" si="362"/>
        <v>-46.713079583706936</v>
      </c>
      <c r="AU459" s="57">
        <f t="shared" si="341"/>
        <v>-304.61371669716857</v>
      </c>
      <c r="AV459" s="26">
        <f t="shared" si="342"/>
        <v>5.4674091794270981E-5</v>
      </c>
      <c r="AW459" s="26">
        <f t="shared" si="343"/>
        <v>0.20329224408181115</v>
      </c>
      <c r="AX459" s="27">
        <f t="shared" si="344"/>
        <v>-5.4674091794007398E-5</v>
      </c>
      <c r="AY459" s="26">
        <f t="shared" si="345"/>
        <v>-0.20329224408181115</v>
      </c>
      <c r="AZ459" s="28">
        <f t="shared" si="346"/>
        <v>2.635831006583822E-16</v>
      </c>
      <c r="BA459" s="29">
        <f t="shared" si="347"/>
        <v>0</v>
      </c>
      <c r="BB459" s="5">
        <f t="shared" si="363"/>
        <v>-73.215109298102604</v>
      </c>
      <c r="BC459" s="5">
        <f t="shared" si="364"/>
        <v>-433.66312647149221</v>
      </c>
      <c r="BD459" s="5">
        <f t="shared" si="348"/>
        <v>-253.66312647149221</v>
      </c>
      <c r="BE459" s="41"/>
      <c r="BF459" s="40">
        <f t="shared" si="349"/>
        <v>-73</v>
      </c>
      <c r="BG459" s="40">
        <f t="shared" si="350"/>
        <v>-434</v>
      </c>
      <c r="BH459" s="40">
        <f t="shared" si="351"/>
        <v>-254</v>
      </c>
      <c r="BL459" s="26">
        <f t="shared" si="357"/>
        <v>-2.5411432259845874</v>
      </c>
      <c r="BM459" s="26">
        <f t="shared" si="358"/>
        <v>-41.724770276270782</v>
      </c>
      <c r="BO459" s="238" t="str">
        <f t="shared" si="365"/>
        <v>3548133.89233617i</v>
      </c>
      <c r="BP459" s="238" t="str">
        <f t="shared" si="366"/>
        <v>0.00295840430785284-0.0633114199391317i</v>
      </c>
      <c r="BQ459" s="238">
        <f t="shared" si="367"/>
        <v>-23.960886488411077</v>
      </c>
      <c r="BR459" s="238">
        <f t="shared" si="368"/>
        <v>-87.324639498052861</v>
      </c>
    </row>
    <row r="460" spans="22:70" x14ac:dyDescent="0.35">
      <c r="V460" s="24">
        <v>5.5600000000000502</v>
      </c>
      <c r="W460" s="32">
        <f t="shared" si="326"/>
        <v>3630780.5477014398</v>
      </c>
      <c r="X460" s="25">
        <f t="shared" si="359"/>
        <v>26.994438391274116</v>
      </c>
      <c r="Y460" s="26">
        <f t="shared" si="327"/>
        <v>-58.816231860718247</v>
      </c>
      <c r="Z460" s="26">
        <f t="shared" si="328"/>
        <v>-89.93433844939382</v>
      </c>
      <c r="AA460" s="26">
        <f t="shared" si="329"/>
        <v>22.88960315268772</v>
      </c>
      <c r="AB460" s="26">
        <f t="shared" si="330"/>
        <v>-85.888358040537298</v>
      </c>
      <c r="AC460" s="26">
        <f t="shared" si="331"/>
        <v>0.676726887089944</v>
      </c>
      <c r="AD460" s="26">
        <f t="shared" si="332"/>
        <v>22.324602812916314</v>
      </c>
      <c r="AE460" s="26">
        <f t="shared" si="333"/>
        <v>-8.2554634296664684</v>
      </c>
      <c r="AF460" s="26">
        <f t="shared" si="334"/>
        <v>-153.49809367701479</v>
      </c>
      <c r="AG460" s="26">
        <f t="shared" si="352"/>
        <v>64.334182199278899</v>
      </c>
      <c r="AH460" s="26">
        <f t="shared" si="335"/>
        <v>-141.18631868901389</v>
      </c>
      <c r="AI460" s="26">
        <f t="shared" si="336"/>
        <v>-89.999995001879796</v>
      </c>
      <c r="AJ460" s="26">
        <f t="shared" si="337"/>
        <v>67.163598201659852</v>
      </c>
      <c r="AK460" s="26">
        <f t="shared" si="338"/>
        <v>89.97488444750671</v>
      </c>
      <c r="AL460" s="27">
        <f t="shared" si="339"/>
        <v>-21.176249692868826</v>
      </c>
      <c r="AM460" s="26">
        <f t="shared" si="340"/>
        <v>-84.989699362080998</v>
      </c>
      <c r="AN460" s="26">
        <f t="shared" si="353"/>
        <v>-7.9311911676626199</v>
      </c>
      <c r="AO460" s="26">
        <f t="shared" si="354"/>
        <v>-66.342186935214528</v>
      </c>
      <c r="AP460" s="26">
        <f t="shared" si="360"/>
        <v>-38.795979148606584</v>
      </c>
      <c r="AQ460" s="26">
        <f t="shared" si="361"/>
        <v>-151.35699685166861</v>
      </c>
      <c r="AR460" s="25">
        <f t="shared" si="355"/>
        <v>18.562359853877492</v>
      </c>
      <c r="AS460" s="25">
        <f t="shared" si="356"/>
        <v>-26.547178687726607</v>
      </c>
      <c r="AT460" s="56">
        <f t="shared" si="362"/>
        <v>-47.051442578273054</v>
      </c>
      <c r="AU460" s="57">
        <f t="shared" si="341"/>
        <v>-304.85509052868338</v>
      </c>
      <c r="AV460" s="26">
        <f t="shared" si="342"/>
        <v>5.7250785373610393E-5</v>
      </c>
      <c r="AW460" s="26">
        <f t="shared" si="343"/>
        <v>0.20802748761257889</v>
      </c>
      <c r="AX460" s="27">
        <f t="shared" si="344"/>
        <v>-5.725078537341727E-5</v>
      </c>
      <c r="AY460" s="26">
        <f t="shared" si="345"/>
        <v>-0.20802748761257889</v>
      </c>
      <c r="AZ460" s="28">
        <f t="shared" si="346"/>
        <v>1.9312351197398048E-16</v>
      </c>
      <c r="BA460" s="29">
        <f t="shared" si="347"/>
        <v>0</v>
      </c>
      <c r="BB460" s="5">
        <f t="shared" si="363"/>
        <v>-73.842474523261501</v>
      </c>
      <c r="BC460" s="5">
        <f t="shared" si="364"/>
        <v>-434.66548866497192</v>
      </c>
      <c r="BD460" s="5">
        <f t="shared" si="348"/>
        <v>-254.66548866497192</v>
      </c>
      <c r="BE460" s="31"/>
      <c r="BF460" s="40">
        <f t="shared" si="349"/>
        <v>-74</v>
      </c>
      <c r="BG460" s="40">
        <f t="shared" si="350"/>
        <v>-435</v>
      </c>
      <c r="BH460" s="40">
        <f t="shared" si="351"/>
        <v>-255</v>
      </c>
      <c r="BL460" s="26">
        <f t="shared" si="357"/>
        <v>-2.6308736095673031</v>
      </c>
      <c r="BM460" s="26">
        <f t="shared" si="358"/>
        <v>-42.380910142316935</v>
      </c>
      <c r="BO460" s="238" t="str">
        <f t="shared" si="365"/>
        <v>3630780.54770144i</v>
      </c>
      <c r="BP460" s="238" t="str">
        <f t="shared" si="366"/>
        <v>0.00277807130486055-0.0618806503279576i</v>
      </c>
      <c r="BQ460" s="238">
        <f t="shared" si="367"/>
        <v>-24.160158335421137</v>
      </c>
      <c r="BR460" s="238">
        <f t="shared" si="368"/>
        <v>-87.42948799397162</v>
      </c>
    </row>
    <row r="461" spans="22:70" x14ac:dyDescent="0.35">
      <c r="V461" s="24">
        <v>5.57000000000005</v>
      </c>
      <c r="W461" s="32">
        <f t="shared" si="326"/>
        <v>3715352.2909721546</v>
      </c>
      <c r="X461" s="25">
        <f t="shared" si="359"/>
        <v>26.994438391274116</v>
      </c>
      <c r="Y461" s="26">
        <f t="shared" si="327"/>
        <v>-59.016231604006805</v>
      </c>
      <c r="Z461" s="26">
        <f t="shared" si="328"/>
        <v>-89.935833087497656</v>
      </c>
      <c r="AA461" s="26">
        <f t="shared" si="329"/>
        <v>23.088598170639134</v>
      </c>
      <c r="AB461" s="26">
        <f t="shared" si="330"/>
        <v>-85.981640284664934</v>
      </c>
      <c r="AC461" s="26">
        <f t="shared" si="331"/>
        <v>0.70615944252939022</v>
      </c>
      <c r="AD461" s="26">
        <f t="shared" si="332"/>
        <v>22.791972765975824</v>
      </c>
      <c r="AE461" s="26">
        <f t="shared" si="333"/>
        <v>-8.2270355995641644</v>
      </c>
      <c r="AF461" s="26">
        <f t="shared" si="334"/>
        <v>-153.12550060618676</v>
      </c>
      <c r="AG461" s="26">
        <f t="shared" si="352"/>
        <v>64.334182199278899</v>
      </c>
      <c r="AH461" s="26">
        <f t="shared" si="335"/>
        <v>-141.38631868901388</v>
      </c>
      <c r="AI461" s="26">
        <f t="shared" si="336"/>
        <v>-89.99999511565089</v>
      </c>
      <c r="AJ461" s="26">
        <f t="shared" si="337"/>
        <v>67.363598164101305</v>
      </c>
      <c r="AK461" s="26">
        <f t="shared" si="338"/>
        <v>89.975456147207922</v>
      </c>
      <c r="AL461" s="27">
        <f t="shared" si="339"/>
        <v>-21.374758554460087</v>
      </c>
      <c r="AM461" s="26">
        <f t="shared" si="340"/>
        <v>-85.103186765491074</v>
      </c>
      <c r="AN461" s="26">
        <f t="shared" si="353"/>
        <v>-8.0996027612006802</v>
      </c>
      <c r="AO461" s="26">
        <f t="shared" si="354"/>
        <v>-66.82330158699358</v>
      </c>
      <c r="AP461" s="26">
        <f t="shared" si="360"/>
        <v>-39.162899641294437</v>
      </c>
      <c r="AQ461" s="26">
        <f t="shared" si="361"/>
        <v>-151.95102732092761</v>
      </c>
      <c r="AR461" s="25">
        <f t="shared" si="355"/>
        <v>18.562359853877492</v>
      </c>
      <c r="AS461" s="25">
        <f t="shared" si="356"/>
        <v>-26.547178687726607</v>
      </c>
      <c r="AT461" s="56">
        <f t="shared" si="362"/>
        <v>-47.389935240858605</v>
      </c>
      <c r="AU461" s="57">
        <f t="shared" si="341"/>
        <v>-305.0765279271144</v>
      </c>
      <c r="AV461" s="26">
        <f t="shared" si="342"/>
        <v>5.9948913139990301E-5</v>
      </c>
      <c r="AW461" s="26">
        <f t="shared" si="343"/>
        <v>0.21287302619198564</v>
      </c>
      <c r="AX461" s="27">
        <f t="shared" si="344"/>
        <v>-5.9948913139687686E-5</v>
      </c>
      <c r="AY461" s="26">
        <f t="shared" si="345"/>
        <v>-0.21287302619198564</v>
      </c>
      <c r="AZ461" s="28">
        <f t="shared" si="346"/>
        <v>3.0261437886786036E-16</v>
      </c>
      <c r="BA461" s="29">
        <f t="shared" si="347"/>
        <v>0</v>
      </c>
      <c r="BB461" s="5">
        <f t="shared" si="363"/>
        <v>-74.472290534434322</v>
      </c>
      <c r="BC461" s="5">
        <f t="shared" si="364"/>
        <v>-435.64795093461737</v>
      </c>
      <c r="BD461" s="5">
        <f t="shared" si="348"/>
        <v>-255.64795093461737</v>
      </c>
      <c r="BE461" s="31"/>
      <c r="BF461" s="40">
        <f t="shared" si="349"/>
        <v>-74</v>
      </c>
      <c r="BG461" s="40">
        <f t="shared" si="350"/>
        <v>-436</v>
      </c>
      <c r="BH461" s="40">
        <f t="shared" si="351"/>
        <v>-256</v>
      </c>
      <c r="BL461" s="26">
        <f t="shared" si="357"/>
        <v>-2.7228871895139606</v>
      </c>
      <c r="BM461" s="26">
        <f t="shared" si="358"/>
        <v>-43.03843059650773</v>
      </c>
      <c r="BO461" s="238" t="str">
        <f t="shared" si="365"/>
        <v>3715352.29097215i</v>
      </c>
      <c r="BP461" s="238" t="str">
        <f t="shared" si="366"/>
        <v>0.00260579500286635-0.0604816864474624i</v>
      </c>
      <c r="BQ461" s="238">
        <f t="shared" si="367"/>
        <v>-24.359468104061751</v>
      </c>
      <c r="BR461" s="238">
        <f t="shared" si="368"/>
        <v>-87.532992410995206</v>
      </c>
    </row>
    <row r="462" spans="22:70" x14ac:dyDescent="0.35">
      <c r="V462" s="24">
        <v>5.5800000000000498</v>
      </c>
      <c r="W462" s="30">
        <f t="shared" si="326"/>
        <v>3801893.9632060509</v>
      </c>
      <c r="X462" s="25">
        <f t="shared" si="359"/>
        <v>26.994438391274116</v>
      </c>
      <c r="Y462" s="26">
        <f t="shared" si="327"/>
        <v>-59.216231358849285</v>
      </c>
      <c r="Z462" s="26">
        <f t="shared" si="328"/>
        <v>-89.937293703568983</v>
      </c>
      <c r="AA462" s="26">
        <f t="shared" si="329"/>
        <v>23.28763820309112</v>
      </c>
      <c r="AB462" s="26">
        <f t="shared" si="330"/>
        <v>-86.072819788470213</v>
      </c>
      <c r="AC462" s="26">
        <f t="shared" si="331"/>
        <v>0.73676680503018366</v>
      </c>
      <c r="AD462" s="26">
        <f t="shared" si="332"/>
        <v>23.266934859578573</v>
      </c>
      <c r="AE462" s="26">
        <f t="shared" si="333"/>
        <v>-8.1973879594538648</v>
      </c>
      <c r="AF462" s="26">
        <f t="shared" si="334"/>
        <v>-152.7431786324606</v>
      </c>
      <c r="AG462" s="26">
        <f t="shared" si="352"/>
        <v>64.334182199278899</v>
      </c>
      <c r="AH462" s="26">
        <f t="shared" si="335"/>
        <v>-141.58631868901386</v>
      </c>
      <c r="AI462" s="26">
        <f t="shared" si="336"/>
        <v>-89.999995226832255</v>
      </c>
      <c r="AJ462" s="26">
        <f t="shared" si="337"/>
        <v>67.563598128233181</v>
      </c>
      <c r="AK462" s="26">
        <f t="shared" si="338"/>
        <v>89.976014833439891</v>
      </c>
      <c r="AL462" s="27">
        <f t="shared" si="339"/>
        <v>-21.573334050243112</v>
      </c>
      <c r="AM462" s="26">
        <f t="shared" si="340"/>
        <v>-85.214128111066799</v>
      </c>
      <c r="AN462" s="26">
        <f t="shared" si="353"/>
        <v>-8.2692200626586594</v>
      </c>
      <c r="AO462" s="26">
        <f t="shared" si="354"/>
        <v>-67.296831020161065</v>
      </c>
      <c r="AP462" s="26">
        <f t="shared" si="360"/>
        <v>-39.531092474403557</v>
      </c>
      <c r="AQ462" s="26">
        <f t="shared" si="361"/>
        <v>-152.53493952462023</v>
      </c>
      <c r="AR462" s="25">
        <f t="shared" si="355"/>
        <v>18.562359853877492</v>
      </c>
      <c r="AS462" s="25">
        <f t="shared" si="356"/>
        <v>-26.547178687726607</v>
      </c>
      <c r="AT462" s="56">
        <f t="shared" si="362"/>
        <v>-47.72848043385742</v>
      </c>
      <c r="AU462" s="57">
        <f t="shared" si="341"/>
        <v>-305.27811815708083</v>
      </c>
      <c r="AV462" s="26">
        <f t="shared" si="342"/>
        <v>6.2774197954317847E-5</v>
      </c>
      <c r="AW462" s="26">
        <f t="shared" si="343"/>
        <v>0.21783142871131678</v>
      </c>
      <c r="AX462" s="27">
        <f t="shared" si="344"/>
        <v>-6.2774197954186279E-5</v>
      </c>
      <c r="AY462" s="26">
        <f t="shared" si="345"/>
        <v>-0.21783142871131678</v>
      </c>
      <c r="AZ462" s="28">
        <f t="shared" si="346"/>
        <v>1.3156793363111596E-16</v>
      </c>
      <c r="BA462" s="29">
        <f t="shared" si="347"/>
        <v>0</v>
      </c>
      <c r="BB462" s="5">
        <f t="shared" si="363"/>
        <v>-75.104487158277237</v>
      </c>
      <c r="BC462" s="5">
        <f t="shared" si="364"/>
        <v>-436.61031205693945</v>
      </c>
      <c r="BD462" s="5">
        <f t="shared" si="348"/>
        <v>-256.61031205693945</v>
      </c>
      <c r="BE462" s="41"/>
      <c r="BF462" s="40">
        <f t="shared" si="349"/>
        <v>-75</v>
      </c>
      <c r="BG462" s="40">
        <f t="shared" si="350"/>
        <v>-437</v>
      </c>
      <c r="BH462" s="40">
        <f t="shared" si="351"/>
        <v>-257</v>
      </c>
      <c r="BL462" s="26">
        <f t="shared" si="357"/>
        <v>-2.8171923763941691</v>
      </c>
      <c r="BM462" s="26">
        <f t="shared" si="358"/>
        <v>-43.696987579541876</v>
      </c>
      <c r="BO462" s="238" t="str">
        <f t="shared" si="365"/>
        <v>3801893.96320605i</v>
      </c>
      <c r="BP462" s="238" t="str">
        <f t="shared" si="366"/>
        <v>0.00244121818256604-0.0591138530920718i</v>
      </c>
      <c r="BQ462" s="238">
        <f t="shared" si="367"/>
        <v>-24.558814348025653</v>
      </c>
      <c r="BR462" s="238">
        <f t="shared" si="368"/>
        <v>-87.63520632031674</v>
      </c>
    </row>
    <row r="463" spans="22:70" x14ac:dyDescent="0.35">
      <c r="V463" s="24">
        <v>5.5900000000000496</v>
      </c>
      <c r="W463" s="32">
        <f t="shared" si="326"/>
        <v>3890451.4499432547</v>
      </c>
      <c r="X463" s="25">
        <f t="shared" si="359"/>
        <v>26.994438391274116</v>
      </c>
      <c r="Y463" s="26">
        <f t="shared" si="327"/>
        <v>-59.416231124725655</v>
      </c>
      <c r="Z463" s="26">
        <f t="shared" si="328"/>
        <v>-89.938721072038163</v>
      </c>
      <c r="AA463" s="26">
        <f t="shared" si="329"/>
        <v>23.486721243075969</v>
      </c>
      <c r="AB463" s="26">
        <f t="shared" si="330"/>
        <v>-86.161943048199447</v>
      </c>
      <c r="AC463" s="26">
        <f t="shared" si="331"/>
        <v>0.76858711828407922</v>
      </c>
      <c r="AD463" s="26">
        <f t="shared" si="332"/>
        <v>23.749479755830972</v>
      </c>
      <c r="AE463" s="26">
        <f t="shared" si="333"/>
        <v>-8.1664843720914906</v>
      </c>
      <c r="AF463" s="26">
        <f t="shared" si="334"/>
        <v>-152.35118436440663</v>
      </c>
      <c r="AG463" s="26">
        <f t="shared" si="352"/>
        <v>64.334182199278899</v>
      </c>
      <c r="AH463" s="26">
        <f t="shared" si="335"/>
        <v>-141.78631868901385</v>
      </c>
      <c r="AI463" s="26">
        <f t="shared" si="336"/>
        <v>-89.999995335482808</v>
      </c>
      <c r="AJ463" s="26">
        <f t="shared" si="337"/>
        <v>67.763598093979397</v>
      </c>
      <c r="AK463" s="26">
        <f t="shared" si="338"/>
        <v>89.976560802425013</v>
      </c>
      <c r="AL463" s="27">
        <f t="shared" si="339"/>
        <v>-21.771973222965826</v>
      </c>
      <c r="AM463" s="26">
        <f t="shared" si="340"/>
        <v>-85.322578891975638</v>
      </c>
      <c r="AN463" s="26">
        <f t="shared" si="353"/>
        <v>-8.4400050352806115</v>
      </c>
      <c r="AO463" s="26">
        <f t="shared" si="354"/>
        <v>-67.762767492896856</v>
      </c>
      <c r="AP463" s="26">
        <f t="shared" si="360"/>
        <v>-39.900516654001997</v>
      </c>
      <c r="AQ463" s="26">
        <f t="shared" si="361"/>
        <v>-153.10878091793029</v>
      </c>
      <c r="AR463" s="25">
        <f t="shared" si="355"/>
        <v>18.562359853877492</v>
      </c>
      <c r="AS463" s="25">
        <f t="shared" si="356"/>
        <v>-26.547178687726607</v>
      </c>
      <c r="AT463" s="56">
        <f t="shared" si="362"/>
        <v>-48.067001026093486</v>
      </c>
      <c r="AU463" s="57">
        <f t="shared" si="341"/>
        <v>-305.45996528233695</v>
      </c>
      <c r="AV463" s="26">
        <f t="shared" si="342"/>
        <v>6.5732632371484157E-5</v>
      </c>
      <c r="AW463" s="26">
        <f t="shared" si="343"/>
        <v>0.22290532388397152</v>
      </c>
      <c r="AX463" s="27">
        <f t="shared" si="344"/>
        <v>-6.5732632371221522E-5</v>
      </c>
      <c r="AY463" s="26">
        <f t="shared" si="345"/>
        <v>-0.22290532388397152</v>
      </c>
      <c r="AZ463" s="28">
        <f t="shared" si="346"/>
        <v>2.6263442375745738E-16</v>
      </c>
      <c r="BA463" s="29">
        <f t="shared" si="347"/>
        <v>0</v>
      </c>
      <c r="BB463" s="5">
        <f t="shared" si="363"/>
        <v>-75.738991909267853</v>
      </c>
      <c r="BC463" s="5">
        <f t="shared" si="364"/>
        <v>-437.55238227599847</v>
      </c>
      <c r="BD463" s="5">
        <f t="shared" si="348"/>
        <v>-257.55238227599847</v>
      </c>
      <c r="BE463" s="31"/>
      <c r="BF463" s="40">
        <f t="shared" si="349"/>
        <v>-76</v>
      </c>
      <c r="BG463" s="40">
        <f t="shared" si="350"/>
        <v>-438</v>
      </c>
      <c r="BH463" s="40">
        <f t="shared" si="351"/>
        <v>-258</v>
      </c>
      <c r="BL463" s="26">
        <f t="shared" si="357"/>
        <v>-2.9137951863767957</v>
      </c>
      <c r="BM463" s="26">
        <f t="shared" si="358"/>
        <v>-44.356234302087003</v>
      </c>
      <c r="BO463" s="238" t="str">
        <f t="shared" si="365"/>
        <v>3890451.44994325i</v>
      </c>
      <c r="BP463" s="238" t="str">
        <f t="shared" si="366"/>
        <v>0.00228399923966608-0.057776487173333i</v>
      </c>
      <c r="BQ463" s="238">
        <f t="shared" si="367"/>
        <v>-24.758195696797568</v>
      </c>
      <c r="BR463" s="238">
        <f t="shared" si="368"/>
        <v>-87.736182691574513</v>
      </c>
    </row>
    <row r="464" spans="22:70" x14ac:dyDescent="0.35">
      <c r="V464" s="24">
        <v>5.6000000000000503</v>
      </c>
      <c r="W464" s="32">
        <f t="shared" si="326"/>
        <v>3981071.7055354384</v>
      </c>
      <c r="X464" s="25">
        <f t="shared" si="359"/>
        <v>26.994438391274116</v>
      </c>
      <c r="Y464" s="26">
        <f t="shared" si="327"/>
        <v>-59.616230901139325</v>
      </c>
      <c r="Z464" s="26">
        <f t="shared" si="328"/>
        <v>-89.94011594970776</v>
      </c>
      <c r="AA464" s="26">
        <f t="shared" si="329"/>
        <v>23.685845372292249</v>
      </c>
      <c r="AB464" s="26">
        <f t="shared" si="330"/>
        <v>-86.249055592100035</v>
      </c>
      <c r="AC464" s="26">
        <f t="shared" si="331"/>
        <v>0.80165906501799089</v>
      </c>
      <c r="AD464" s="26">
        <f t="shared" si="332"/>
        <v>24.239589430857084</v>
      </c>
      <c r="AE464" s="26">
        <f t="shared" si="333"/>
        <v>-8.1342880725549698</v>
      </c>
      <c r="AF464" s="26">
        <f t="shared" si="334"/>
        <v>-151.94958211095073</v>
      </c>
      <c r="AG464" s="26">
        <f t="shared" si="352"/>
        <v>64.334182199278899</v>
      </c>
      <c r="AH464" s="26">
        <f t="shared" si="335"/>
        <v>-141.98631868901387</v>
      </c>
      <c r="AI464" s="26">
        <f t="shared" si="336"/>
        <v>-89.999995441660189</v>
      </c>
      <c r="AJ464" s="26">
        <f t="shared" si="337"/>
        <v>67.963598061267305</v>
      </c>
      <c r="AK464" s="26">
        <f t="shared" si="338"/>
        <v>89.977094343642875</v>
      </c>
      <c r="AL464" s="27">
        <f t="shared" si="339"/>
        <v>-21.970673244834892</v>
      </c>
      <c r="AM464" s="26">
        <f t="shared" si="340"/>
        <v>-85.428593500084986</v>
      </c>
      <c r="AN464" s="26">
        <f t="shared" si="353"/>
        <v>-8.6119202342653516</v>
      </c>
      <c r="AO464" s="26">
        <f t="shared" si="354"/>
        <v>-68.221111486326848</v>
      </c>
      <c r="AP464" s="26">
        <f t="shared" si="360"/>
        <v>-40.271131907567906</v>
      </c>
      <c r="AQ464" s="26">
        <f t="shared" si="361"/>
        <v>-153.67260608442916</v>
      </c>
      <c r="AR464" s="25">
        <f t="shared" si="355"/>
        <v>18.562359853877492</v>
      </c>
      <c r="AS464" s="25">
        <f t="shared" si="356"/>
        <v>-26.547178687726607</v>
      </c>
      <c r="AT464" s="56">
        <f t="shared" si="362"/>
        <v>-48.405419980122872</v>
      </c>
      <c r="AU464" s="57">
        <f t="shared" si="341"/>
        <v>-305.62218819537986</v>
      </c>
      <c r="AV464" s="26">
        <f t="shared" si="342"/>
        <v>6.8830491344904735E-5</v>
      </c>
      <c r="AW464" s="26">
        <f t="shared" si="343"/>
        <v>0.22809740163782502</v>
      </c>
      <c r="AX464" s="27">
        <f t="shared" si="344"/>
        <v>-6.8830491344495272E-5</v>
      </c>
      <c r="AY464" s="26">
        <f t="shared" si="345"/>
        <v>-0.22809740163782502</v>
      </c>
      <c r="AZ464" s="28">
        <f t="shared" si="346"/>
        <v>4.0946250296630682E-16</v>
      </c>
      <c r="BA464" s="29">
        <f t="shared" si="347"/>
        <v>0</v>
      </c>
      <c r="BB464" s="5">
        <f t="shared" si="363"/>
        <v>-76.375730048876363</v>
      </c>
      <c r="BC464" s="5">
        <f t="shared" si="364"/>
        <v>-438.4739842630147</v>
      </c>
      <c r="BD464" s="5">
        <f t="shared" si="348"/>
        <v>-258.4739842630147</v>
      </c>
      <c r="BE464" s="31"/>
      <c r="BF464" s="40">
        <f t="shared" si="349"/>
        <v>-76</v>
      </c>
      <c r="BG464" s="40">
        <f t="shared" si="350"/>
        <v>-438</v>
      </c>
      <c r="BH464" s="40">
        <f t="shared" si="351"/>
        <v>-258</v>
      </c>
      <c r="BL464" s="26">
        <f t="shared" si="357"/>
        <v>-3.0126992158703918</v>
      </c>
      <c r="BM464" s="26">
        <f t="shared" si="358"/>
        <v>-45.015822152438581</v>
      </c>
      <c r="BO464" s="238" t="str">
        <f t="shared" si="365"/>
        <v>3981071.70553544i</v>
      </c>
      <c r="BP464" s="238" t="str">
        <f t="shared" si="366"/>
        <v>0.00213381152269959-0.0564689376556034i</v>
      </c>
      <c r="BQ464" s="238">
        <f t="shared" si="367"/>
        <v>-24.957610852883096</v>
      </c>
      <c r="BR464" s="238">
        <f t="shared" si="368"/>
        <v>-87.835973915196234</v>
      </c>
    </row>
    <row r="465" spans="22:70" x14ac:dyDescent="0.35">
      <c r="V465" s="24">
        <v>5.6100000000000501</v>
      </c>
      <c r="W465" s="30">
        <f t="shared" si="326"/>
        <v>4073802.778041604</v>
      </c>
      <c r="X465" s="25">
        <f t="shared" si="359"/>
        <v>26.994438391274116</v>
      </c>
      <c r="Y465" s="26">
        <f t="shared" si="327"/>
        <v>-59.816230687616013</v>
      </c>
      <c r="Z465" s="26">
        <f t="shared" si="328"/>
        <v>-89.941479076153769</v>
      </c>
      <c r="AA465" s="26">
        <f t="shared" si="329"/>
        <v>23.88500875725892</v>
      </c>
      <c r="AB465" s="26">
        <f t="shared" si="330"/>
        <v>-86.334201996521287</v>
      </c>
      <c r="AC465" s="26">
        <f t="shared" si="331"/>
        <v>0.83602181730042635</v>
      </c>
      <c r="AD465" s="26">
        <f t="shared" si="332"/>
        <v>24.737236791451593</v>
      </c>
      <c r="AE465" s="26">
        <f t="shared" si="333"/>
        <v>-8.1007617217825505</v>
      </c>
      <c r="AF465" s="26">
        <f t="shared" si="334"/>
        <v>-151.53844428122346</v>
      </c>
      <c r="AG465" s="26">
        <f t="shared" si="352"/>
        <v>64.334182199278899</v>
      </c>
      <c r="AH465" s="26">
        <f t="shared" si="335"/>
        <v>-142.18631868901386</v>
      </c>
      <c r="AI465" s="26">
        <f t="shared" si="336"/>
        <v>-89.999995545420674</v>
      </c>
      <c r="AJ465" s="26">
        <f t="shared" si="337"/>
        <v>68.163598030027487</v>
      </c>
      <c r="AK465" s="26">
        <f t="shared" si="338"/>
        <v>89.977615739983733</v>
      </c>
      <c r="AL465" s="27">
        <f t="shared" si="339"/>
        <v>-22.16943141200462</v>
      </c>
      <c r="AM465" s="26">
        <f t="shared" si="340"/>
        <v>-85.532225240491059</v>
      </c>
      <c r="AN465" s="26">
        <f t="shared" si="353"/>
        <v>-8.784928846252507</v>
      </c>
      <c r="AO465" s="26">
        <f t="shared" si="354"/>
        <v>-68.671871311470355</v>
      </c>
      <c r="AP465" s="26">
        <f t="shared" si="360"/>
        <v>-40.642898717964599</v>
      </c>
      <c r="AQ465" s="26">
        <f t="shared" si="361"/>
        <v>-154.22647635739835</v>
      </c>
      <c r="AR465" s="25">
        <f t="shared" si="355"/>
        <v>18.562359853877492</v>
      </c>
      <c r="AS465" s="25">
        <f t="shared" si="356"/>
        <v>-26.547178687726607</v>
      </c>
      <c r="AT465" s="56">
        <f t="shared" si="362"/>
        <v>-48.743660439747146</v>
      </c>
      <c r="AU465" s="57">
        <f t="shared" si="341"/>
        <v>-305.76492063862179</v>
      </c>
      <c r="AV465" s="26">
        <f t="shared" si="342"/>
        <v>7.2074345546162106E-5</v>
      </c>
      <c r="AW465" s="26">
        <f t="shared" si="343"/>
        <v>0.23341041453994149</v>
      </c>
      <c r="AX465" s="27">
        <f t="shared" si="344"/>
        <v>-7.2074345546042072E-5</v>
      </c>
      <c r="AY465" s="26">
        <f t="shared" si="345"/>
        <v>-0.23341041453994149</v>
      </c>
      <c r="AZ465" s="28">
        <f t="shared" si="346"/>
        <v>1.2003473302130141E-16</v>
      </c>
      <c r="BA465" s="29">
        <f t="shared" si="347"/>
        <v>0</v>
      </c>
      <c r="BB465" s="5">
        <f t="shared" si="363"/>
        <v>-77.014624655242883</v>
      </c>
      <c r="BC465" s="5">
        <f t="shared" si="364"/>
        <v>-439.37495407931362</v>
      </c>
      <c r="BD465" s="5">
        <f t="shared" si="348"/>
        <v>-259.37495407931362</v>
      </c>
      <c r="BE465" s="41"/>
      <c r="BF465" s="40">
        <f t="shared" si="349"/>
        <v>-77</v>
      </c>
      <c r="BG465" s="40">
        <f t="shared" si="350"/>
        <v>-439</v>
      </c>
      <c r="BH465" s="40">
        <f t="shared" si="351"/>
        <v>-259</v>
      </c>
      <c r="BL465" s="26">
        <f t="shared" si="357"/>
        <v>-3.1139056263157618</v>
      </c>
      <c r="BM465" s="26">
        <f t="shared" si="358"/>
        <v>-45.675401615900562</v>
      </c>
      <c r="BO465" s="238" t="str">
        <f t="shared" si="365"/>
        <v>4073802.7780416i</v>
      </c>
      <c r="BP465" s="238" t="str">
        <f t="shared" si="366"/>
        <v>0.00199034269715193-0.055190565479571i</v>
      </c>
      <c r="BQ465" s="238">
        <f t="shared" si="367"/>
        <v>-25.157058589179972</v>
      </c>
      <c r="BR465" s="238">
        <f t="shared" si="368"/>
        <v>-87.934631824791239</v>
      </c>
    </row>
    <row r="466" spans="22:70" x14ac:dyDescent="0.35">
      <c r="V466" s="24">
        <v>5.6200000000000498</v>
      </c>
      <c r="W466" s="32">
        <f t="shared" si="326"/>
        <v>4168693.8347038412</v>
      </c>
      <c r="X466" s="25">
        <f t="shared" si="359"/>
        <v>26.994438391274116</v>
      </c>
      <c r="Y466" s="26">
        <f t="shared" si="327"/>
        <v>-60.016230483702827</v>
      </c>
      <c r="Z466" s="26">
        <f t="shared" si="328"/>
        <v>-89.942811174117679</v>
      </c>
      <c r="AA466" s="26">
        <f t="shared" si="329"/>
        <v>24.084209645630096</v>
      </c>
      <c r="AB466" s="26">
        <f t="shared" si="330"/>
        <v>-86.41742590203441</v>
      </c>
      <c r="AC466" s="26">
        <f t="shared" si="331"/>
        <v>0.87171498200925157</v>
      </c>
      <c r="AD466" s="26">
        <f t="shared" si="332"/>
        <v>25.24238529994053</v>
      </c>
      <c r="AE466" s="26">
        <f t="shared" si="333"/>
        <v>-8.0658674647893633</v>
      </c>
      <c r="AF466" s="26">
        <f t="shared" si="334"/>
        <v>-151.11785177621155</v>
      </c>
      <c r="AG466" s="26">
        <f t="shared" si="352"/>
        <v>64.334182199278899</v>
      </c>
      <c r="AH466" s="26">
        <f t="shared" si="335"/>
        <v>-142.38631868901388</v>
      </c>
      <c r="AI466" s="26">
        <f t="shared" si="336"/>
        <v>-89.999995646819272</v>
      </c>
      <c r="AJ466" s="26">
        <f t="shared" si="337"/>
        <v>68.363598000193676</v>
      </c>
      <c r="AK466" s="26">
        <f t="shared" si="338"/>
        <v>89.978125267898449</v>
      </c>
      <c r="AL466" s="27">
        <f t="shared" si="339"/>
        <v>-22.368245139286852</v>
      </c>
      <c r="AM466" s="26">
        <f t="shared" si="340"/>
        <v>-85.633526346391903</v>
      </c>
      <c r="AN466" s="26">
        <f t="shared" si="353"/>
        <v>-8.9589947243683348</v>
      </c>
      <c r="AO466" s="26">
        <f t="shared" si="354"/>
        <v>-69.115062715164299</v>
      </c>
      <c r="AP466" s="26">
        <f t="shared" si="360"/>
        <v>-41.015778353196495</v>
      </c>
      <c r="AQ466" s="26">
        <f t="shared" si="361"/>
        <v>-154.77045944047703</v>
      </c>
      <c r="AR466" s="25">
        <f t="shared" si="355"/>
        <v>18.562359853877492</v>
      </c>
      <c r="AS466" s="25">
        <f t="shared" si="356"/>
        <v>-26.547178687726607</v>
      </c>
      <c r="AT466" s="56">
        <f t="shared" si="362"/>
        <v>-49.081645817985859</v>
      </c>
      <c r="AU466" s="57">
        <f t="shared" si="341"/>
        <v>-305.88831121668858</v>
      </c>
      <c r="AV466" s="26">
        <f t="shared" si="342"/>
        <v>7.547107529009398E-5</v>
      </c>
      <c r="AW466" s="26">
        <f t="shared" si="343"/>
        <v>0.23884717925439497</v>
      </c>
      <c r="AX466" s="27">
        <f t="shared" si="344"/>
        <v>-7.547107528995386E-5</v>
      </c>
      <c r="AY466" s="26">
        <f t="shared" si="345"/>
        <v>-0.23884717925439497</v>
      </c>
      <c r="AZ466" s="28">
        <f t="shared" si="346"/>
        <v>1.4011957826659538E-16</v>
      </c>
      <c r="BA466" s="29">
        <f t="shared" si="347"/>
        <v>0</v>
      </c>
      <c r="BB466" s="5">
        <f t="shared" si="363"/>
        <v>-77.655596703741438</v>
      </c>
      <c r="BC466" s="5">
        <f t="shared" si="364"/>
        <v>-440.25514213625917</v>
      </c>
      <c r="BD466" s="5">
        <f t="shared" si="348"/>
        <v>-260.25514213625917</v>
      </c>
      <c r="BE466" s="31"/>
      <c r="BF466" s="40">
        <f t="shared" si="349"/>
        <v>-78</v>
      </c>
      <c r="BG466" s="40">
        <f t="shared" si="350"/>
        <v>-440</v>
      </c>
      <c r="BH466" s="40">
        <f t="shared" si="351"/>
        <v>-260</v>
      </c>
      <c r="BL466" s="26">
        <f t="shared" si="357"/>
        <v>-3.21741313926726</v>
      </c>
      <c r="BM466" s="26">
        <f t="shared" si="358"/>
        <v>-46.334623199991277</v>
      </c>
      <c r="BO466" s="238" t="str">
        <f t="shared" si="365"/>
        <v>4168693.83470384i</v>
      </c>
      <c r="BP466" s="238" t="str">
        <f t="shared" si="366"/>
        <v>0.00185329413501121-0.0539407434747317i</v>
      </c>
      <c r="BQ466" s="238">
        <f t="shared" si="367"/>
        <v>-25.356537746488325</v>
      </c>
      <c r="BR466" s="238">
        <f t="shared" si="368"/>
        <v>-88.032207719579347</v>
      </c>
    </row>
    <row r="467" spans="22:70" x14ac:dyDescent="0.35">
      <c r="V467" s="24">
        <v>5.6300000000000496</v>
      </c>
      <c r="W467" s="32">
        <f t="shared" si="326"/>
        <v>4265795.1880164174</v>
      </c>
      <c r="X467" s="25">
        <f t="shared" si="359"/>
        <v>26.994438391274116</v>
      </c>
      <c r="Y467" s="26">
        <f t="shared" si="327"/>
        <v>-60.216230288967225</v>
      </c>
      <c r="Z467" s="26">
        <f t="shared" si="328"/>
        <v>-89.944112949889714</v>
      </c>
      <c r="AA467" s="26">
        <f t="shared" si="329"/>
        <v>24.283446362664108</v>
      </c>
      <c r="AB467" s="26">
        <f t="shared" si="330"/>
        <v>-86.498770029545966</v>
      </c>
      <c r="AC467" s="26">
        <f t="shared" si="331"/>
        <v>0.90877854138704306</v>
      </c>
      <c r="AD467" s="26">
        <f t="shared" si="332"/>
        <v>25.754988609830914</v>
      </c>
      <c r="AE467" s="26">
        <f t="shared" si="333"/>
        <v>-8.0295669936419571</v>
      </c>
      <c r="AF467" s="26">
        <f t="shared" si="334"/>
        <v>-150.68789436960478</v>
      </c>
      <c r="AG467" s="26">
        <f t="shared" si="352"/>
        <v>64.334182199278899</v>
      </c>
      <c r="AH467" s="26">
        <f t="shared" si="335"/>
        <v>-142.58631868901386</v>
      </c>
      <c r="AI467" s="26">
        <f t="shared" si="336"/>
        <v>-89.999995745909771</v>
      </c>
      <c r="AJ467" s="26">
        <f t="shared" si="337"/>
        <v>68.563597971702606</v>
      </c>
      <c r="AK467" s="26">
        <f t="shared" si="338"/>
        <v>89.97862319754519</v>
      </c>
      <c r="AL467" s="27">
        <f t="shared" si="339"/>
        <v>-22.567111955073962</v>
      </c>
      <c r="AM467" s="26">
        <f t="shared" si="340"/>
        <v>-85.732547994255171</v>
      </c>
      <c r="AN467" s="26">
        <f t="shared" si="353"/>
        <v>-9.1340824189952663</v>
      </c>
      <c r="AO467" s="26">
        <f t="shared" si="354"/>
        <v>-69.550708486869709</v>
      </c>
      <c r="AP467" s="26">
        <f t="shared" si="360"/>
        <v>-41.389732892101591</v>
      </c>
      <c r="AQ467" s="26">
        <f t="shared" si="361"/>
        <v>-155.30462902948946</v>
      </c>
      <c r="AR467" s="25">
        <f t="shared" si="355"/>
        <v>18.562359853877492</v>
      </c>
      <c r="AS467" s="25">
        <f t="shared" si="356"/>
        <v>-26.547178687726607</v>
      </c>
      <c r="AT467" s="56">
        <f t="shared" si="362"/>
        <v>-49.419299885743548</v>
      </c>
      <c r="AU467" s="57">
        <f t="shared" si="341"/>
        <v>-305.99252339909424</v>
      </c>
      <c r="AV467" s="26">
        <f t="shared" si="342"/>
        <v>7.9027885127029167E-5</v>
      </c>
      <c r="AW467" s="26">
        <f t="shared" si="343"/>
        <v>0.24441057803395444</v>
      </c>
      <c r="AX467" s="27">
        <f t="shared" si="344"/>
        <v>-7.9027885127443278E-5</v>
      </c>
      <c r="AY467" s="26">
        <f t="shared" si="345"/>
        <v>-0.24441057803395444</v>
      </c>
      <c r="AZ467" s="28">
        <f t="shared" si="346"/>
        <v>-4.1411101978083842E-16</v>
      </c>
      <c r="BA467" s="29">
        <f t="shared" si="347"/>
        <v>0</v>
      </c>
      <c r="BB467" s="5">
        <f t="shared" si="363"/>
        <v>-78.298565158704761</v>
      </c>
      <c r="BC467" s="5">
        <f t="shared" si="364"/>
        <v>-441.11441414544339</v>
      </c>
      <c r="BD467" s="5">
        <f t="shared" si="348"/>
        <v>-261.11441414544339</v>
      </c>
      <c r="BE467" s="31"/>
      <c r="BF467" s="40">
        <f t="shared" si="349"/>
        <v>-78</v>
      </c>
      <c r="BG467" s="40">
        <f t="shared" si="350"/>
        <v>-441</v>
      </c>
      <c r="BH467" s="40">
        <f t="shared" si="351"/>
        <v>-261</v>
      </c>
      <c r="BL467" s="26">
        <f t="shared" si="357"/>
        <v>-3.3232180418068227</v>
      </c>
      <c r="BM467" s="26">
        <f t="shared" si="358"/>
        <v>-46.99313835950516</v>
      </c>
      <c r="BO467" s="238" t="str">
        <f t="shared" si="365"/>
        <v>4265795.18801642i</v>
      </c>
      <c r="BP467" s="238" t="str">
        <f t="shared" si="366"/>
        <v>0.0017223803288755-0.0527188562618874i</v>
      </c>
      <c r="BQ467" s="238">
        <f t="shared" si="367"/>
        <v>-25.556047231154388</v>
      </c>
      <c r="BR467" s="238">
        <f t="shared" si="368"/>
        <v>-88.128752386843985</v>
      </c>
    </row>
    <row r="468" spans="22:70" x14ac:dyDescent="0.35">
      <c r="V468" s="24">
        <v>5.6400000000000503</v>
      </c>
      <c r="W468" s="30">
        <f t="shared" si="326"/>
        <v>4365158.322402169</v>
      </c>
      <c r="X468" s="25">
        <f t="shared" si="359"/>
        <v>26.994438391274116</v>
      </c>
      <c r="Y468" s="26">
        <f t="shared" si="327"/>
        <v>-60.416230102996174</v>
      </c>
      <c r="Z468" s="26">
        <f t="shared" si="328"/>
        <v>-89.945385093683257</v>
      </c>
      <c r="AA468" s="26">
        <f t="shared" si="329"/>
        <v>24.482717307841085</v>
      </c>
      <c r="AB468" s="26">
        <f t="shared" si="330"/>
        <v>-86.578276196382561</v>
      </c>
      <c r="AC468" s="26">
        <f t="shared" si="331"/>
        <v>0.94725278864079754</v>
      </c>
      <c r="AD468" s="26">
        <f t="shared" si="332"/>
        <v>26.274990214973656</v>
      </c>
      <c r="AE468" s="26">
        <f t="shared" si="333"/>
        <v>-7.9918216152401751</v>
      </c>
      <c r="AF468" s="26">
        <f t="shared" si="334"/>
        <v>-150.24867107509218</v>
      </c>
      <c r="AG468" s="26">
        <f t="shared" si="352"/>
        <v>64.334182199278899</v>
      </c>
      <c r="AH468" s="26">
        <f t="shared" si="335"/>
        <v>-142.78631868901388</v>
      </c>
      <c r="AI468" s="26">
        <f t="shared" si="336"/>
        <v>-89.999995842744681</v>
      </c>
      <c r="AJ468" s="26">
        <f t="shared" si="337"/>
        <v>68.763597944493867</v>
      </c>
      <c r="AK468" s="26">
        <f t="shared" si="338"/>
        <v>89.979109792932519</v>
      </c>
      <c r="AL468" s="27">
        <f t="shared" si="339"/>
        <v>-22.766029496467738</v>
      </c>
      <c r="AM468" s="26">
        <f t="shared" si="340"/>
        <v>-85.829340319234007</v>
      </c>
      <c r="AN468" s="26">
        <f t="shared" si="353"/>
        <v>-9.3101572044432572</v>
      </c>
      <c r="AO468" s="26">
        <f t="shared" si="354"/>
        <v>-69.978838068099137</v>
      </c>
      <c r="AP468" s="26">
        <f t="shared" si="360"/>
        <v>-41.764725246152111</v>
      </c>
      <c r="AQ468" s="26">
        <f t="shared" si="361"/>
        <v>-155.82906443714529</v>
      </c>
      <c r="AR468" s="25">
        <f t="shared" si="355"/>
        <v>18.562359853877492</v>
      </c>
      <c r="AS468" s="25">
        <f t="shared" si="356"/>
        <v>-26.547178687726607</v>
      </c>
      <c r="AT468" s="56">
        <f t="shared" si="362"/>
        <v>-49.756546861392287</v>
      </c>
      <c r="AU468" s="57">
        <f t="shared" si="341"/>
        <v>-306.0777355122375</v>
      </c>
      <c r="AV468" s="26">
        <f t="shared" si="342"/>
        <v>8.2752319125299059E-5</v>
      </c>
      <c r="AW468" s="26">
        <f t="shared" si="343"/>
        <v>0.25010356024642444</v>
      </c>
      <c r="AX468" s="27">
        <f t="shared" si="344"/>
        <v>-8.2752319124833963E-5</v>
      </c>
      <c r="AY468" s="26">
        <f t="shared" si="345"/>
        <v>-0.25010356024642444</v>
      </c>
      <c r="AZ468" s="28">
        <f t="shared" si="346"/>
        <v>4.6509562694196926E-16</v>
      </c>
      <c r="BA468" s="29">
        <f t="shared" si="347"/>
        <v>0</v>
      </c>
      <c r="BB468" s="5">
        <f t="shared" si="363"/>
        <v>-78.943447076478776</v>
      </c>
      <c r="BC468" s="5">
        <f t="shared" si="364"/>
        <v>-441.95265205210347</v>
      </c>
      <c r="BD468" s="5">
        <f t="shared" si="348"/>
        <v>-261.95265205210347</v>
      </c>
      <c r="BE468" s="41"/>
      <c r="BF468" s="40">
        <f t="shared" si="349"/>
        <v>-79</v>
      </c>
      <c r="BG468" s="40">
        <f t="shared" si="350"/>
        <v>-442</v>
      </c>
      <c r="BH468" s="40">
        <f t="shared" si="351"/>
        <v>-262</v>
      </c>
      <c r="BL468" s="26">
        <f t="shared" si="357"/>
        <v>-3.4313142022422594</v>
      </c>
      <c r="BM468" s="26">
        <f t="shared" si="358"/>
        <v>-47.650600415465547</v>
      </c>
      <c r="BO468" s="238" t="str">
        <f t="shared" si="365"/>
        <v>4365158.32240217i</v>
      </c>
      <c r="BP468" s="238" t="str">
        <f t="shared" si="366"/>
        <v>0.00159732832976276-0.0515243001466431i</v>
      </c>
      <c r="BQ468" s="238">
        <f t="shared" si="367"/>
        <v>-25.755586012844219</v>
      </c>
      <c r="BR468" s="238">
        <f t="shared" si="368"/>
        <v>-88.224316124400445</v>
      </c>
    </row>
    <row r="469" spans="22:70" x14ac:dyDescent="0.35">
      <c r="V469" s="24">
        <v>5.6500000000000599</v>
      </c>
      <c r="W469" s="32">
        <f t="shared" si="326"/>
        <v>4466835.921510255</v>
      </c>
      <c r="X469" s="25">
        <f t="shared" si="359"/>
        <v>26.994438391274116</v>
      </c>
      <c r="Y469" s="26">
        <f t="shared" si="327"/>
        <v>-60.616229925395395</v>
      </c>
      <c r="Z469" s="26">
        <f t="shared" si="328"/>
        <v>-89.946628280000724</v>
      </c>
      <c r="AA469" s="26">
        <f t="shared" si="329"/>
        <v>24.682020951623191</v>
      </c>
      <c r="AB469" s="26">
        <f t="shared" si="330"/>
        <v>-86.655985332325244</v>
      </c>
      <c r="AC469" s="26">
        <f t="shared" si="331"/>
        <v>0.98717825857638164</v>
      </c>
      <c r="AD469" s="26">
        <f t="shared" si="332"/>
        <v>26.80232311509091</v>
      </c>
      <c r="AE469" s="26">
        <f t="shared" si="333"/>
        <v>-7.9525923239217065</v>
      </c>
      <c r="AF469" s="26">
        <f t="shared" si="334"/>
        <v>-149.80029049723507</v>
      </c>
      <c r="AG469" s="26">
        <f t="shared" si="352"/>
        <v>64.334182199278899</v>
      </c>
      <c r="AH469" s="26">
        <f t="shared" si="335"/>
        <v>-142.98631868901407</v>
      </c>
      <c r="AI469" s="26">
        <f t="shared" si="336"/>
        <v>-89.999995937375374</v>
      </c>
      <c r="AJ469" s="26">
        <f t="shared" si="337"/>
        <v>68.963597918509919</v>
      </c>
      <c r="AK469" s="26">
        <f t="shared" si="338"/>
        <v>89.979585312059456</v>
      </c>
      <c r="AL469" s="27">
        <f t="shared" si="339"/>
        <v>-22.964995504606762</v>
      </c>
      <c r="AM469" s="26">
        <f t="shared" si="340"/>
        <v>-85.923952430788475</v>
      </c>
      <c r="AN469" s="26">
        <f t="shared" si="353"/>
        <v>-9.4871851017111162</v>
      </c>
      <c r="AO469" s="26">
        <f t="shared" si="354"/>
        <v>-70.399487166036451</v>
      </c>
      <c r="AP469" s="26">
        <f t="shared" si="360"/>
        <v>-42.140719177543133</v>
      </c>
      <c r="AQ469" s="26">
        <f t="shared" si="361"/>
        <v>-156.34385022214084</v>
      </c>
      <c r="AR469" s="25">
        <f t="shared" si="355"/>
        <v>18.562359853877492</v>
      </c>
      <c r="AS469" s="25">
        <f t="shared" si="356"/>
        <v>-26.547178687726607</v>
      </c>
      <c r="AT469" s="56">
        <f t="shared" si="362"/>
        <v>-50.093311501464839</v>
      </c>
      <c r="AU469" s="57">
        <f t="shared" si="341"/>
        <v>-306.14414071937591</v>
      </c>
      <c r="AV469" s="26">
        <f t="shared" si="342"/>
        <v>8.665227686715092E-5</v>
      </c>
      <c r="AW469" s="26">
        <f t="shared" si="343"/>
        <v>0.25592914393643668</v>
      </c>
      <c r="AX469" s="27">
        <f t="shared" si="344"/>
        <v>-8.6652276866925406E-5</v>
      </c>
      <c r="AY469" s="26">
        <f t="shared" si="345"/>
        <v>-0.25592914393643668</v>
      </c>
      <c r="AZ469" s="28">
        <f t="shared" si="346"/>
        <v>2.2551405187698492E-16</v>
      </c>
      <c r="BA469" s="29">
        <f t="shared" si="347"/>
        <v>0</v>
      </c>
      <c r="BB469" s="5">
        <f t="shared" si="363"/>
        <v>-79.590157719857189</v>
      </c>
      <c r="BC469" s="5">
        <f t="shared" si="364"/>
        <v>-442.76975494452205</v>
      </c>
      <c r="BD469" s="5">
        <f t="shared" si="348"/>
        <v>-262.76975494452205</v>
      </c>
      <c r="BE469" s="31"/>
      <c r="BF469" s="40">
        <f t="shared" si="349"/>
        <v>-80</v>
      </c>
      <c r="BG469" s="40">
        <f t="shared" si="350"/>
        <v>-443</v>
      </c>
      <c r="BH469" s="40">
        <f t="shared" si="351"/>
        <v>-263</v>
      </c>
      <c r="BL469" s="26">
        <f t="shared" si="357"/>
        <v>-3.5416930959489545</v>
      </c>
      <c r="BM469" s="26">
        <f t="shared" si="358"/>
        <v>-48.306665462074953</v>
      </c>
      <c r="BO469" s="238" t="str">
        <f t="shared" si="365"/>
        <v>4466835.92151025i</v>
      </c>
      <c r="BP469" s="238" t="str">
        <f t="shared" si="366"/>
        <v>0.00147787720778718-0.0503564830048192i</v>
      </c>
      <c r="BQ469" s="238">
        <f t="shared" si="367"/>
        <v>-25.955153122443392</v>
      </c>
      <c r="BR469" s="238">
        <f t="shared" si="368"/>
        <v>-88.318948763071219</v>
      </c>
    </row>
    <row r="470" spans="22:70" x14ac:dyDescent="0.35">
      <c r="V470" s="24">
        <v>5.6600000000000597</v>
      </c>
      <c r="W470" s="32">
        <f t="shared" si="326"/>
        <v>4570881.8961493801</v>
      </c>
      <c r="X470" s="25">
        <f t="shared" si="359"/>
        <v>26.994438391274116</v>
      </c>
      <c r="Y470" s="26">
        <f t="shared" si="327"/>
        <v>-60.816229755787745</v>
      </c>
      <c r="Z470" s="26">
        <f t="shared" si="328"/>
        <v>-89.947843167991309</v>
      </c>
      <c r="AA470" s="26">
        <f t="shared" si="329"/>
        <v>24.881355832351218</v>
      </c>
      <c r="AB470" s="26">
        <f t="shared" si="330"/>
        <v>-86.731937495574641</v>
      </c>
      <c r="AC470" s="26">
        <f t="shared" si="331"/>
        <v>1.0285956532951905</v>
      </c>
      <c r="AD470" s="26">
        <f t="shared" si="332"/>
        <v>27.33690950062903</v>
      </c>
      <c r="AE470" s="26">
        <f t="shared" si="333"/>
        <v>-7.9118398788672204</v>
      </c>
      <c r="AF470" s="26">
        <f t="shared" si="334"/>
        <v>-149.34287116293694</v>
      </c>
      <c r="AG470" s="26">
        <f t="shared" si="352"/>
        <v>64.334182199278899</v>
      </c>
      <c r="AH470" s="26">
        <f t="shared" si="335"/>
        <v>-143.18631868901406</v>
      </c>
      <c r="AI470" s="26">
        <f t="shared" si="336"/>
        <v>-89.999996029851999</v>
      </c>
      <c r="AJ470" s="26">
        <f t="shared" si="337"/>
        <v>69.163597893695226</v>
      </c>
      <c r="AK470" s="26">
        <f t="shared" si="338"/>
        <v>89.980050007052313</v>
      </c>
      <c r="AL470" s="27">
        <f t="shared" si="339"/>
        <v>-23.164007820184274</v>
      </c>
      <c r="AM470" s="26">
        <f t="shared" si="340"/>
        <v>-86.016432428472427</v>
      </c>
      <c r="AN470" s="26">
        <f t="shared" si="353"/>
        <v>-9.6651328975336845</v>
      </c>
      <c r="AO470" s="26">
        <f t="shared" si="354"/>
        <v>-70.812697372756162</v>
      </c>
      <c r="AP470" s="26">
        <f t="shared" si="360"/>
        <v>-42.517679313757895</v>
      </c>
      <c r="AQ470" s="26">
        <f t="shared" si="361"/>
        <v>-156.84907582402826</v>
      </c>
      <c r="AR470" s="25">
        <f t="shared" si="355"/>
        <v>18.562359853877492</v>
      </c>
      <c r="AS470" s="25">
        <f t="shared" si="356"/>
        <v>-26.547178687726607</v>
      </c>
      <c r="AT470" s="56">
        <f t="shared" si="362"/>
        <v>-50.429519192625115</v>
      </c>
      <c r="AU470" s="57">
        <f t="shared" si="341"/>
        <v>-306.19194698696521</v>
      </c>
      <c r="AV470" s="26">
        <f t="shared" si="342"/>
        <v>9.0736030200474032E-5</v>
      </c>
      <c r="AW470" s="26">
        <f t="shared" si="343"/>
        <v>0.26189041742349001</v>
      </c>
      <c r="AX470" s="27">
        <f t="shared" si="344"/>
        <v>-9.0736030200216995E-5</v>
      </c>
      <c r="AY470" s="26">
        <f t="shared" si="345"/>
        <v>-0.26189041742349001</v>
      </c>
      <c r="AZ470" s="28">
        <f t="shared" si="346"/>
        <v>2.5703723004200096E-16</v>
      </c>
      <c r="BA470" s="29">
        <f t="shared" si="347"/>
        <v>0</v>
      </c>
      <c r="BB470" s="5">
        <f t="shared" si="363"/>
        <v>-80.238610683826906</v>
      </c>
      <c r="BC470" s="5">
        <f t="shared" si="364"/>
        <v>-443.56563993203577</v>
      </c>
      <c r="BD470" s="5">
        <f t="shared" si="348"/>
        <v>-263.56563993203577</v>
      </c>
      <c r="BE470" s="31"/>
      <c r="BF470" s="40">
        <f t="shared" si="349"/>
        <v>-80</v>
      </c>
      <c r="BG470" s="40">
        <f t="shared" si="350"/>
        <v>-444</v>
      </c>
      <c r="BH470" s="40">
        <f t="shared" si="351"/>
        <v>-264</v>
      </c>
      <c r="BL470" s="26">
        <f t="shared" si="357"/>
        <v>-3.6543438411238216</v>
      </c>
      <c r="BM470" s="26">
        <f t="shared" si="358"/>
        <v>-48.960993255910765</v>
      </c>
      <c r="BO470" s="238" t="str">
        <f t="shared" si="365"/>
        <v>4570881.89614938i</v>
      </c>
      <c r="BP470" s="238" t="str">
        <f t="shared" si="366"/>
        <v>0.00136377753488429-0.0492148241606346i</v>
      </c>
      <c r="BQ470" s="238">
        <f t="shared" si="367"/>
        <v>-26.154747650077969</v>
      </c>
      <c r="BR470" s="238">
        <f t="shared" si="368"/>
        <v>-88.41269968915978</v>
      </c>
    </row>
    <row r="471" spans="22:70" x14ac:dyDescent="0.35">
      <c r="V471" s="24">
        <v>5.6700000000000603</v>
      </c>
      <c r="W471" s="30">
        <f t="shared" si="326"/>
        <v>4677351.4128726339</v>
      </c>
      <c r="X471" s="25">
        <f t="shared" si="359"/>
        <v>26.994438391274116</v>
      </c>
      <c r="Y471" s="26">
        <f t="shared" si="327"/>
        <v>-61.016229593813726</v>
      </c>
      <c r="Z471" s="26">
        <f t="shared" si="328"/>
        <v>-89.949030401800314</v>
      </c>
      <c r="AA471" s="26">
        <f t="shared" si="329"/>
        <v>25.080720553274656</v>
      </c>
      <c r="AB471" s="26">
        <f t="shared" si="330"/>
        <v>-86.806171888629933</v>
      </c>
      <c r="AC471" s="26">
        <f t="shared" si="331"/>
        <v>1.0715457630214082</v>
      </c>
      <c r="AD471" s="26">
        <f t="shared" si="332"/>
        <v>27.878660459998567</v>
      </c>
      <c r="AE471" s="26">
        <f t="shared" si="333"/>
        <v>-7.8695248862435463</v>
      </c>
      <c r="AF471" s="26">
        <f t="shared" si="334"/>
        <v>-148.87654183043168</v>
      </c>
      <c r="AG471" s="26">
        <f t="shared" si="352"/>
        <v>64.334182199278899</v>
      </c>
      <c r="AH471" s="26">
        <f t="shared" si="335"/>
        <v>-143.38631868901405</v>
      </c>
      <c r="AI471" s="26">
        <f t="shared" si="336"/>
        <v>-89.999996120223585</v>
      </c>
      <c r="AJ471" s="26">
        <f t="shared" si="337"/>
        <v>69.36359786999742</v>
      </c>
      <c r="AK471" s="26">
        <f t="shared" si="338"/>
        <v>89.980504124298264</v>
      </c>
      <c r="AL471" s="27">
        <f t="shared" si="339"/>
        <v>-23.363064379152313</v>
      </c>
      <c r="AM471" s="26">
        <f t="shared" si="340"/>
        <v>-86.10682741785034</v>
      </c>
      <c r="AN471" s="26">
        <f t="shared" si="353"/>
        <v>-9.8439681599191609</v>
      </c>
      <c r="AO471" s="26">
        <f t="shared" si="354"/>
        <v>-71.218515791298401</v>
      </c>
      <c r="AP471" s="26">
        <f t="shared" si="360"/>
        <v>-42.895571158809204</v>
      </c>
      <c r="AQ471" s="26">
        <f t="shared" si="361"/>
        <v>-157.34483520507405</v>
      </c>
      <c r="AR471" s="25">
        <f t="shared" si="355"/>
        <v>18.562359853877492</v>
      </c>
      <c r="AS471" s="25">
        <f t="shared" si="356"/>
        <v>-26.547178687726607</v>
      </c>
      <c r="AT471" s="56">
        <f t="shared" si="362"/>
        <v>-50.765096045052751</v>
      </c>
      <c r="AU471" s="57">
        <f t="shared" si="341"/>
        <v>-306.22137703550572</v>
      </c>
      <c r="AV471" s="26">
        <f t="shared" si="342"/>
        <v>9.5012240782961756E-5</v>
      </c>
      <c r="AW471" s="26">
        <f t="shared" si="343"/>
        <v>0.26799054093715252</v>
      </c>
      <c r="AX471" s="27">
        <f t="shared" si="344"/>
        <v>-9.5012240782550912E-5</v>
      </c>
      <c r="AY471" s="26">
        <f t="shared" si="345"/>
        <v>-0.26799054093715252</v>
      </c>
      <c r="AZ471" s="28">
        <f t="shared" si="346"/>
        <v>4.1084486073622584E-16</v>
      </c>
      <c r="BA471" s="29">
        <f t="shared" si="347"/>
        <v>0</v>
      </c>
      <c r="BB471" s="5">
        <f t="shared" si="363"/>
        <v>-80.888718032444515</v>
      </c>
      <c r="BC471" s="5">
        <f t="shared" si="364"/>
        <v>-444.34024298426039</v>
      </c>
      <c r="BD471" s="5">
        <f t="shared" si="348"/>
        <v>-264.34024298426039</v>
      </c>
      <c r="BE471" s="41"/>
      <c r="BF471" s="40">
        <f t="shared" si="349"/>
        <v>-81</v>
      </c>
      <c r="BG471" s="40">
        <f t="shared" si="350"/>
        <v>-444</v>
      </c>
      <c r="BH471" s="40">
        <f t="shared" si="351"/>
        <v>-264</v>
      </c>
      <c r="BL471" s="26">
        <f t="shared" si="357"/>
        <v>-3.7692532441358582</v>
      </c>
      <c r="BM471" s="26">
        <f t="shared" si="358"/>
        <v>-49.613248081836019</v>
      </c>
      <c r="BO471" s="238" t="str">
        <f t="shared" si="365"/>
        <v>4677351.41287263i</v>
      </c>
      <c r="BP471" s="238" t="str">
        <f t="shared" si="366"/>
        <v>0.00125479088878377-0.0480987542584359i</v>
      </c>
      <c r="BQ471" s="238">
        <f t="shared" si="367"/>
        <v>-26.354368743255904</v>
      </c>
      <c r="BR471" s="238">
        <f t="shared" si="368"/>
        <v>-88.505617866918698</v>
      </c>
    </row>
    <row r="472" spans="22:70" x14ac:dyDescent="0.35">
      <c r="V472" s="24">
        <v>5.6800000000000601</v>
      </c>
      <c r="W472" s="32">
        <f t="shared" si="326"/>
        <v>4786300.9232270503</v>
      </c>
      <c r="X472" s="25">
        <f t="shared" si="359"/>
        <v>26.994438391274116</v>
      </c>
      <c r="Y472" s="26">
        <f t="shared" si="327"/>
        <v>-61.216229439129712</v>
      </c>
      <c r="Z472" s="26">
        <f t="shared" si="328"/>
        <v>-89.950190610910738</v>
      </c>
      <c r="AA472" s="26">
        <f t="shared" si="329"/>
        <v>25.28011377970607</v>
      </c>
      <c r="AB472" s="26">
        <f t="shared" si="330"/>
        <v>-86.87872687406481</v>
      </c>
      <c r="AC472" s="26">
        <f t="shared" si="331"/>
        <v>1.116069382170404</v>
      </c>
      <c r="AD472" s="26">
        <f t="shared" si="332"/>
        <v>28.42747571231342</v>
      </c>
      <c r="AE472" s="26">
        <f t="shared" si="333"/>
        <v>-7.8256078859791218</v>
      </c>
      <c r="AF472" s="26">
        <f t="shared" si="334"/>
        <v>-148.40144177266211</v>
      </c>
      <c r="AG472" s="26">
        <f t="shared" si="352"/>
        <v>64.334182199278899</v>
      </c>
      <c r="AH472" s="26">
        <f t="shared" si="335"/>
        <v>-143.58631868901406</v>
      </c>
      <c r="AI472" s="26">
        <f t="shared" si="336"/>
        <v>-89.999996208538093</v>
      </c>
      <c r="AJ472" s="26">
        <f t="shared" si="337"/>
        <v>69.563597847366168</v>
      </c>
      <c r="AK472" s="26">
        <f t="shared" si="338"/>
        <v>89.980947904576027</v>
      </c>
      <c r="AL472" s="27">
        <f t="shared" si="339"/>
        <v>-23.56216320860112</v>
      </c>
      <c r="AM472" s="26">
        <f t="shared" si="340"/>
        <v>-86.195183526508472</v>
      </c>
      <c r="AN472" s="26">
        <f t="shared" si="353"/>
        <v>-10.023659250378467</v>
      </c>
      <c r="AO472" s="26">
        <f t="shared" si="354"/>
        <v>-71.616994669688367</v>
      </c>
      <c r="AP472" s="26">
        <f t="shared" si="360"/>
        <v>-43.274361101348582</v>
      </c>
      <c r="AQ472" s="26">
        <f t="shared" si="361"/>
        <v>-157.83122650015889</v>
      </c>
      <c r="AR472" s="25">
        <f t="shared" si="355"/>
        <v>18.562359853877492</v>
      </c>
      <c r="AS472" s="25">
        <f t="shared" si="356"/>
        <v>-26.547178687726607</v>
      </c>
      <c r="AT472" s="56">
        <f t="shared" si="362"/>
        <v>-51.099968987327706</v>
      </c>
      <c r="AU472" s="57">
        <f t="shared" si="341"/>
        <v>-306.232668272821</v>
      </c>
      <c r="AV472" s="26">
        <f t="shared" si="342"/>
        <v>9.9489978449545001E-5</v>
      </c>
      <c r="AW472" s="26">
        <f t="shared" si="343"/>
        <v>0.2742327482901642</v>
      </c>
      <c r="AX472" s="27">
        <f t="shared" si="344"/>
        <v>-9.9489978449804627E-5</v>
      </c>
      <c r="AY472" s="26">
        <f t="shared" si="345"/>
        <v>-0.2742327482901642</v>
      </c>
      <c r="AZ472" s="28">
        <f t="shared" si="346"/>
        <v>-2.5962576272881011E-16</v>
      </c>
      <c r="BA472" s="29">
        <f t="shared" si="347"/>
        <v>0</v>
      </c>
      <c r="BB472" s="5">
        <f t="shared" si="363"/>
        <v>-81.540390446521712</v>
      </c>
      <c r="BC472" s="5">
        <f t="shared" si="364"/>
        <v>-445.09351972417244</v>
      </c>
      <c r="BD472" s="5">
        <f t="shared" si="348"/>
        <v>-265.09351972417244</v>
      </c>
      <c r="BE472" s="31"/>
      <c r="BF472" s="40">
        <f t="shared" si="349"/>
        <v>-82</v>
      </c>
      <c r="BG472" s="40">
        <f t="shared" si="350"/>
        <v>-445</v>
      </c>
      <c r="BH472" s="40">
        <f t="shared" si="351"/>
        <v>-265</v>
      </c>
      <c r="BL472" s="26">
        <f t="shared" si="357"/>
        <v>-3.8864058540722701</v>
      </c>
      <c r="BM472" s="26">
        <f t="shared" si="358"/>
        <v>-50.26309959034689</v>
      </c>
      <c r="BO472" s="238" t="str">
        <f t="shared" si="365"/>
        <v>4786300.92322705i</v>
      </c>
      <c r="BP472" s="238" t="str">
        <f t="shared" si="366"/>
        <v>0.00115068937745237-0.0470077151287288i</v>
      </c>
      <c r="BQ472" s="238">
        <f t="shared" si="367"/>
        <v>-26.554015605121727</v>
      </c>
      <c r="BR472" s="238">
        <f t="shared" si="368"/>
        <v>-88.597751861004525</v>
      </c>
    </row>
    <row r="473" spans="22:70" x14ac:dyDescent="0.35">
      <c r="V473" s="24">
        <v>5.6900000000000599</v>
      </c>
      <c r="W473" s="32">
        <f t="shared" si="326"/>
        <v>4897788.1936851442</v>
      </c>
      <c r="X473" s="25">
        <f t="shared" si="359"/>
        <v>26.994438391274116</v>
      </c>
      <c r="Y473" s="26">
        <f t="shared" si="327"/>
        <v>-61.416229291407625</v>
      </c>
      <c r="Z473" s="26">
        <f t="shared" si="328"/>
        <v>-89.951324410477028</v>
      </c>
      <c r="AA473" s="26">
        <f t="shared" si="329"/>
        <v>25.479534236298129</v>
      </c>
      <c r="AB473" s="26">
        <f t="shared" si="330"/>
        <v>-86.94963999018681</v>
      </c>
      <c r="AC473" s="26">
        <f t="shared" si="331"/>
        <v>1.1622072208163441</v>
      </c>
      <c r="AD473" s="26">
        <f t="shared" si="332"/>
        <v>28.98324336880269</v>
      </c>
      <c r="AE473" s="26">
        <f t="shared" si="333"/>
        <v>-7.7800494430190357</v>
      </c>
      <c r="AF473" s="26">
        <f t="shared" si="334"/>
        <v>-147.91772103186116</v>
      </c>
      <c r="AG473" s="26">
        <f t="shared" si="352"/>
        <v>64.334182199278899</v>
      </c>
      <c r="AH473" s="26">
        <f t="shared" si="335"/>
        <v>-143.78631868901405</v>
      </c>
      <c r="AI473" s="26">
        <f t="shared" si="336"/>
        <v>-89.999996294842305</v>
      </c>
      <c r="AJ473" s="26">
        <f t="shared" si="337"/>
        <v>69.763597825753479</v>
      </c>
      <c r="AK473" s="26">
        <f t="shared" si="338"/>
        <v>89.981381583183605</v>
      </c>
      <c r="AL473" s="27">
        <f t="shared" si="339"/>
        <v>-23.761302422810825</v>
      </c>
      <c r="AM473" s="26">
        <f t="shared" si="340"/>
        <v>-86.281545920130711</v>
      </c>
      <c r="AN473" s="26">
        <f t="shared" si="353"/>
        <v>-10.20417533305654</v>
      </c>
      <c r="AO473" s="26">
        <f t="shared" si="354"/>
        <v>-72.008191043859867</v>
      </c>
      <c r="AP473" s="26">
        <f t="shared" si="360"/>
        <v>-43.654016419849043</v>
      </c>
      <c r="AQ473" s="26">
        <f t="shared" si="361"/>
        <v>-158.30835167564928</v>
      </c>
      <c r="AR473" s="25">
        <f t="shared" si="355"/>
        <v>18.562359853877492</v>
      </c>
      <c r="AS473" s="25">
        <f t="shared" si="356"/>
        <v>-26.547178687726607</v>
      </c>
      <c r="AT473" s="56">
        <f t="shared" si="362"/>
        <v>-51.434065862868081</v>
      </c>
      <c r="AU473" s="57">
        <f t="shared" si="341"/>
        <v>-306.22607270751041</v>
      </c>
      <c r="AV473" s="26">
        <f t="shared" si="342"/>
        <v>1.0417874044164469E-4</v>
      </c>
      <c r="AW473" s="26">
        <f t="shared" si="343"/>
        <v>0.28062034859041557</v>
      </c>
      <c r="AX473" s="27">
        <f t="shared" si="344"/>
        <v>-1.0417874044208914E-4</v>
      </c>
      <c r="AY473" s="26">
        <f t="shared" si="345"/>
        <v>-0.28062034859041557</v>
      </c>
      <c r="AZ473" s="28">
        <f t="shared" si="346"/>
        <v>-4.4445512808327647E-16</v>
      </c>
      <c r="BA473" s="29">
        <f t="shared" si="347"/>
        <v>0</v>
      </c>
      <c r="BB473" s="5">
        <f t="shared" si="363"/>
        <v>-82.193537381699883</v>
      </c>
      <c r="BC473" s="5">
        <f t="shared" si="364"/>
        <v>-445.82544616786288</v>
      </c>
      <c r="BD473" s="5">
        <f t="shared" si="348"/>
        <v>-265.82544616786288</v>
      </c>
      <c r="BE473" s="31"/>
      <c r="BF473" s="40">
        <f t="shared" si="349"/>
        <v>-82</v>
      </c>
      <c r="BG473" s="40">
        <f t="shared" si="350"/>
        <v>-446</v>
      </c>
      <c r="BH473" s="40">
        <f t="shared" si="351"/>
        <v>-266</v>
      </c>
      <c r="BL473" s="26">
        <f t="shared" si="357"/>
        <v>-4.0057840260076221</v>
      </c>
      <c r="BM473" s="26">
        <f t="shared" si="358"/>
        <v>-50.910223601435206</v>
      </c>
      <c r="BO473" s="238" t="str">
        <f t="shared" si="365"/>
        <v>4897788.19368514i</v>
      </c>
      <c r="BP473" s="238" t="str">
        <f t="shared" si="366"/>
        <v>0.00105125518324542-0.0459411596491759i</v>
      </c>
      <c r="BQ473" s="238">
        <f t="shared" si="367"/>
        <v>-26.753687492824184</v>
      </c>
      <c r="BR473" s="238">
        <f t="shared" si="368"/>
        <v>-88.689149858917261</v>
      </c>
    </row>
    <row r="474" spans="22:70" x14ac:dyDescent="0.35">
      <c r="V474" s="24">
        <v>5.7000000000000597</v>
      </c>
      <c r="W474" s="30">
        <f t="shared" si="326"/>
        <v>5011872.3362734206</v>
      </c>
      <c r="X474" s="25">
        <f t="shared" si="359"/>
        <v>26.994438391274116</v>
      </c>
      <c r="Y474" s="26">
        <f t="shared" si="327"/>
        <v>-61.616229150334121</v>
      </c>
      <c r="Z474" s="26">
        <f t="shared" si="328"/>
        <v>-89.952432401651137</v>
      </c>
      <c r="AA474" s="26">
        <f t="shared" si="329"/>
        <v>25.678980704436643</v>
      </c>
      <c r="AB474" s="26">
        <f t="shared" si="330"/>
        <v>-87.018947966566856</v>
      </c>
      <c r="AC474" s="26">
        <f t="shared" si="331"/>
        <v>1.2099998117646558</v>
      </c>
      <c r="AD474" s="26">
        <f t="shared" si="332"/>
        <v>29.545839726066689</v>
      </c>
      <c r="AE474" s="26">
        <f t="shared" si="333"/>
        <v>-7.7328102428587062</v>
      </c>
      <c r="AF474" s="26">
        <f t="shared" si="334"/>
        <v>-147.4255406421513</v>
      </c>
      <c r="AG474" s="26">
        <f t="shared" si="352"/>
        <v>64.334182199278899</v>
      </c>
      <c r="AH474" s="26">
        <f t="shared" si="335"/>
        <v>-143.98631868901407</v>
      </c>
      <c r="AI474" s="26">
        <f t="shared" si="336"/>
        <v>-89.999996379181979</v>
      </c>
      <c r="AJ474" s="26">
        <f t="shared" si="337"/>
        <v>69.963597805113537</v>
      </c>
      <c r="AK474" s="26">
        <f t="shared" si="338"/>
        <v>89.981805390062931</v>
      </c>
      <c r="AL474" s="27">
        <f t="shared" si="339"/>
        <v>-23.960480219467076</v>
      </c>
      <c r="AM474" s="26">
        <f t="shared" si="340"/>
        <v>-86.365958818609869</v>
      </c>
      <c r="AN474" s="26">
        <f t="shared" si="353"/>
        <v>-10.385486380970493</v>
      </c>
      <c r="AO474" s="26">
        <f t="shared" si="354"/>
        <v>-72.392166390292147</v>
      </c>
      <c r="AP474" s="26">
        <f t="shared" si="360"/>
        <v>-44.034505285059197</v>
      </c>
      <c r="AQ474" s="26">
        <f t="shared" si="361"/>
        <v>-158.77631619802105</v>
      </c>
      <c r="AR474" s="25">
        <f t="shared" si="355"/>
        <v>18.562359853877492</v>
      </c>
      <c r="AS474" s="25">
        <f t="shared" si="356"/>
        <v>-26.547178687726607</v>
      </c>
      <c r="AT474" s="56">
        <f t="shared" si="362"/>
        <v>-51.767315527917901</v>
      </c>
      <c r="AU474" s="57">
        <f t="shared" si="341"/>
        <v>-306.20185684017235</v>
      </c>
      <c r="AV474" s="26">
        <f t="shared" si="342"/>
        <v>1.0908847155414576E-4</v>
      </c>
      <c r="AW474" s="26">
        <f t="shared" si="343"/>
        <v>0.2871567279926478</v>
      </c>
      <c r="AX474" s="27">
        <f t="shared" si="344"/>
        <v>-1.0908847155409077E-4</v>
      </c>
      <c r="AY474" s="26">
        <f t="shared" si="345"/>
        <v>-0.2871567279926478</v>
      </c>
      <c r="AZ474" s="28">
        <f t="shared" si="346"/>
        <v>5.4982602672171144E-17</v>
      </c>
      <c r="BA474" s="29">
        <f t="shared" si="347"/>
        <v>0</v>
      </c>
      <c r="BB474" s="5">
        <f t="shared" si="363"/>
        <v>-82.848067236362738</v>
      </c>
      <c r="BC474" s="5">
        <f t="shared" si="364"/>
        <v>-446.53601940400341</v>
      </c>
      <c r="BD474" s="5">
        <f t="shared" si="348"/>
        <v>-266.53601940400341</v>
      </c>
      <c r="BE474" s="41"/>
      <c r="BF474" s="40">
        <f t="shared" si="349"/>
        <v>-83</v>
      </c>
      <c r="BG474" s="40">
        <f t="shared" si="350"/>
        <v>-447</v>
      </c>
      <c r="BH474" s="40">
        <f t="shared" si="351"/>
        <v>-267</v>
      </c>
      <c r="BL474" s="26">
        <f t="shared" si="357"/>
        <v>-4.1273679924520215</v>
      </c>
      <c r="BM474" s="26">
        <f t="shared" si="358"/>
        <v>-51.554302870411696</v>
      </c>
      <c r="BO474" s="238" t="str">
        <f t="shared" si="365"/>
        <v>5011872.33627342i</v>
      </c>
      <c r="BP474" s="238" t="str">
        <f t="shared" si="366"/>
        <v>0.000956280126028383-0.0448985516011991i</v>
      </c>
      <c r="BQ474" s="238">
        <f t="shared" si="367"/>
        <v>-26.953383715992814</v>
      </c>
      <c r="BR474" s="238">
        <f t="shared" si="368"/>
        <v>-88.779859693419382</v>
      </c>
    </row>
    <row r="475" spans="22:70" x14ac:dyDescent="0.35">
      <c r="V475" s="24">
        <v>5.7100000000000604</v>
      </c>
      <c r="W475" s="32">
        <f t="shared" si="326"/>
        <v>5128613.8399143713</v>
      </c>
      <c r="X475" s="25">
        <f t="shared" si="359"/>
        <v>26.994438391274116</v>
      </c>
      <c r="Y475" s="26">
        <f t="shared" si="327"/>
        <v>-61.816229015609984</v>
      </c>
      <c r="Z475" s="26">
        <f t="shared" si="328"/>
        <v>-89.95351517190133</v>
      </c>
      <c r="AA475" s="26">
        <f t="shared" si="329"/>
        <v>25.878452019745531</v>
      </c>
      <c r="AB475" s="26">
        <f t="shared" si="330"/>
        <v>-87.086686739427151</v>
      </c>
      <c r="AC475" s="26">
        <f t="shared" si="331"/>
        <v>1.2594874134859095</v>
      </c>
      <c r="AD475" s="26">
        <f t="shared" si="332"/>
        <v>30.115129094333756</v>
      </c>
      <c r="AE475" s="26">
        <f t="shared" si="333"/>
        <v>-7.683851191104428</v>
      </c>
      <c r="AF475" s="26">
        <f t="shared" si="334"/>
        <v>-146.92507281699474</v>
      </c>
      <c r="AG475" s="26">
        <f t="shared" si="352"/>
        <v>64.334182199278899</v>
      </c>
      <c r="AH475" s="26">
        <f t="shared" si="335"/>
        <v>-144.18631868901406</v>
      </c>
      <c r="AI475" s="26">
        <f t="shared" si="336"/>
        <v>-89.999996461601867</v>
      </c>
      <c r="AJ475" s="26">
        <f t="shared" si="337"/>
        <v>70.163597785402544</v>
      </c>
      <c r="AK475" s="26">
        <f t="shared" si="338"/>
        <v>89.982219549921837</v>
      </c>
      <c r="AL475" s="27">
        <f t="shared" si="339"/>
        <v>-24.159694876035008</v>
      </c>
      <c r="AM475" s="26">
        <f t="shared" si="340"/>
        <v>-86.448465512167886</v>
      </c>
      <c r="AN475" s="26">
        <f t="shared" si="353"/>
        <v>-10.567563179559627</v>
      </c>
      <c r="AO475" s="26">
        <f t="shared" si="354"/>
        <v>-72.768986289044093</v>
      </c>
      <c r="AP475" s="26">
        <f t="shared" si="360"/>
        <v>-44.415796759927247</v>
      </c>
      <c r="AQ475" s="26">
        <f t="shared" si="361"/>
        <v>-159.23522871289202</v>
      </c>
      <c r="AR475" s="25">
        <f t="shared" si="355"/>
        <v>18.562359853877492</v>
      </c>
      <c r="AS475" s="25">
        <f t="shared" si="356"/>
        <v>-26.547178687726607</v>
      </c>
      <c r="AT475" s="56">
        <f t="shared" si="362"/>
        <v>-52.099647951031677</v>
      </c>
      <c r="AU475" s="57">
        <f t="shared" si="341"/>
        <v>-306.16030152988674</v>
      </c>
      <c r="AV475" s="26">
        <f t="shared" si="342"/>
        <v>1.1422958521549213E-4</v>
      </c>
      <c r="AW475" s="26">
        <f t="shared" si="343"/>
        <v>0.29384535149080443</v>
      </c>
      <c r="AX475" s="27">
        <f t="shared" si="344"/>
        <v>-1.1422958521537295E-4</v>
      </c>
      <c r="AY475" s="26">
        <f t="shared" si="345"/>
        <v>-0.29384535149080443</v>
      </c>
      <c r="AZ475" s="28">
        <f t="shared" si="346"/>
        <v>1.1918092381046907E-16</v>
      </c>
      <c r="BA475" s="29">
        <f t="shared" si="347"/>
        <v>0</v>
      </c>
      <c r="BB475" s="5">
        <f t="shared" si="363"/>
        <v>-83.503887528727262</v>
      </c>
      <c r="BC475" s="5">
        <f t="shared" si="364"/>
        <v>-447.22525820639214</v>
      </c>
      <c r="BD475" s="5">
        <f t="shared" si="348"/>
        <v>-267.22525820639214</v>
      </c>
      <c r="BE475" s="31"/>
      <c r="BF475" s="40">
        <f t="shared" si="349"/>
        <v>-84</v>
      </c>
      <c r="BG475" s="40">
        <f t="shared" si="350"/>
        <v>-447</v>
      </c>
      <c r="BH475" s="40">
        <f t="shared" si="351"/>
        <v>-267</v>
      </c>
      <c r="BL475" s="26">
        <f t="shared" si="357"/>
        <v>-4.2511359423747539</v>
      </c>
      <c r="BM475" s="26">
        <f t="shared" si="358"/>
        <v>-52.19502781157216</v>
      </c>
      <c r="BO475" s="238" t="str">
        <f t="shared" si="365"/>
        <v>5128613.83991437i</v>
      </c>
      <c r="BP475" s="238" t="str">
        <f t="shared" si="366"/>
        <v>0.000865565244549358-0.0438793655227695i</v>
      </c>
      <c r="BQ475" s="238">
        <f t="shared" si="367"/>
        <v>-27.153103635320836</v>
      </c>
      <c r="BR475" s="238">
        <f t="shared" si="368"/>
        <v>-88.869928864933243</v>
      </c>
    </row>
    <row r="476" spans="22:70" x14ac:dyDescent="0.35">
      <c r="V476" s="24">
        <v>5.7200000000000601</v>
      </c>
      <c r="W476" s="32">
        <f t="shared" si="326"/>
        <v>5248074.602498455</v>
      </c>
      <c r="X476" s="25">
        <f t="shared" si="359"/>
        <v>26.994438391274116</v>
      </c>
      <c r="Y476" s="26">
        <f t="shared" si="327"/>
        <v>-62.016228886949392</v>
      </c>
      <c r="Z476" s="26">
        <f t="shared" si="328"/>
        <v>-89.954573295323655</v>
      </c>
      <c r="AA476" s="26">
        <f t="shared" si="329"/>
        <v>26.07794706969883</v>
      </c>
      <c r="AB476" s="26">
        <f t="shared" si="330"/>
        <v>-87.15289146687708</v>
      </c>
      <c r="AC476" s="26">
        <f t="shared" si="331"/>
        <v>1.3107099092195145</v>
      </c>
      <c r="AD476" s="26">
        <f t="shared" si="332"/>
        <v>30.6909636638153</v>
      </c>
      <c r="AE476" s="26">
        <f t="shared" si="333"/>
        <v>-7.6331335167569314</v>
      </c>
      <c r="AF476" s="26">
        <f t="shared" si="334"/>
        <v>-146.41650109838542</v>
      </c>
      <c r="AG476" s="26">
        <f t="shared" si="352"/>
        <v>64.334182199278899</v>
      </c>
      <c r="AH476" s="26">
        <f t="shared" si="335"/>
        <v>-144.38631868901405</v>
      </c>
      <c r="AI476" s="26">
        <f t="shared" si="336"/>
        <v>-89.999996542145638</v>
      </c>
      <c r="AJ476" s="26">
        <f t="shared" si="337"/>
        <v>70.363597766578678</v>
      </c>
      <c r="AK476" s="26">
        <f t="shared" si="338"/>
        <v>89.982624282353157</v>
      </c>
      <c r="AL476" s="27">
        <f t="shared" si="339"/>
        <v>-24.358944746285147</v>
      </c>
      <c r="AM476" s="26">
        <f t="shared" si="340"/>
        <v>-86.529108377461</v>
      </c>
      <c r="AN476" s="26">
        <f t="shared" si="353"/>
        <v>-10.75037732774838</v>
      </c>
      <c r="AO476" s="26">
        <f t="shared" si="354"/>
        <v>-73.138720097745761</v>
      </c>
      <c r="AP476" s="26">
        <f t="shared" si="360"/>
        <v>-44.797860797189998</v>
      </c>
      <c r="AQ476" s="26">
        <f t="shared" si="361"/>
        <v>-159.68520073499923</v>
      </c>
      <c r="AR476" s="25">
        <f t="shared" si="355"/>
        <v>18.562359853877492</v>
      </c>
      <c r="AS476" s="25">
        <f t="shared" si="356"/>
        <v>-26.547178687726607</v>
      </c>
      <c r="AT476" s="56">
        <f t="shared" si="362"/>
        <v>-52.430994313946925</v>
      </c>
      <c r="AU476" s="57">
        <f t="shared" si="341"/>
        <v>-306.10170183338465</v>
      </c>
      <c r="AV476" s="26">
        <f t="shared" si="342"/>
        <v>1.1961298557608565E-4</v>
      </c>
      <c r="AW476" s="26">
        <f t="shared" si="343"/>
        <v>0.30068976475196396</v>
      </c>
      <c r="AX476" s="27">
        <f t="shared" si="344"/>
        <v>-1.1961298557588947E-4</v>
      </c>
      <c r="AY476" s="26">
        <f t="shared" si="345"/>
        <v>-0.30068976475196396</v>
      </c>
      <c r="AZ476" s="28">
        <f t="shared" si="346"/>
        <v>1.9617283058409596E-16</v>
      </c>
      <c r="BA476" s="29">
        <f t="shared" si="347"/>
        <v>0</v>
      </c>
      <c r="BB476" s="5">
        <f t="shared" si="363"/>
        <v>-84.160905082345593</v>
      </c>
      <c r="BC476" s="5">
        <f t="shared" si="364"/>
        <v>-447.89320357335157</v>
      </c>
      <c r="BD476" s="5">
        <f t="shared" si="348"/>
        <v>-267.89320357335157</v>
      </c>
      <c r="BE476" s="31"/>
      <c r="BF476" s="40">
        <f t="shared" si="349"/>
        <v>-84</v>
      </c>
      <c r="BG476" s="40">
        <f t="shared" si="350"/>
        <v>-448</v>
      </c>
      <c r="BH476" s="40">
        <f t="shared" si="351"/>
        <v>-268</v>
      </c>
      <c r="BL476" s="26">
        <f t="shared" si="357"/>
        <v>-4.3770641071472474</v>
      </c>
      <c r="BM476" s="26">
        <f t="shared" si="358"/>
        <v>-52.832097176053125</v>
      </c>
      <c r="BO476" s="238" t="str">
        <f t="shared" si="365"/>
        <v>5248074.60249845i</v>
      </c>
      <c r="BP476" s="238" t="str">
        <f t="shared" si="366"/>
        <v>0.000778920395365014-0.0428830865579286i</v>
      </c>
      <c r="BQ476" s="238">
        <f t="shared" si="367"/>
        <v>-27.352846661251419</v>
      </c>
      <c r="BR476" s="238">
        <f t="shared" si="368"/>
        <v>-88.959404563913807</v>
      </c>
    </row>
    <row r="477" spans="22:70" x14ac:dyDescent="0.35">
      <c r="V477" s="24">
        <v>5.7300000000000599</v>
      </c>
      <c r="W477" s="30">
        <f t="shared" si="326"/>
        <v>5370317.9637032738</v>
      </c>
      <c r="X477" s="25">
        <f t="shared" si="359"/>
        <v>26.994438391274116</v>
      </c>
      <c r="Y477" s="26">
        <f t="shared" si="327"/>
        <v>-62.216228764079503</v>
      </c>
      <c r="Z477" s="26">
        <f t="shared" si="328"/>
        <v>-89.955607332946258</v>
      </c>
      <c r="AA477" s="26">
        <f t="shared" si="329"/>
        <v>26.277464791335813</v>
      </c>
      <c r="AB477" s="26">
        <f t="shared" si="330"/>
        <v>-87.217596543987625</v>
      </c>
      <c r="AC477" s="26">
        <f t="shared" si="331"/>
        <v>1.3637067026086185</v>
      </c>
      <c r="AD477" s="26">
        <f t="shared" si="332"/>
        <v>31.273183412162986</v>
      </c>
      <c r="AE477" s="26">
        <f t="shared" si="333"/>
        <v>-7.580618878860955</v>
      </c>
      <c r="AF477" s="26">
        <f t="shared" si="334"/>
        <v>-145.9000204647709</v>
      </c>
      <c r="AG477" s="26">
        <f t="shared" si="352"/>
        <v>64.334182199278899</v>
      </c>
      <c r="AH477" s="26">
        <f t="shared" si="335"/>
        <v>-144.58631868901404</v>
      </c>
      <c r="AI477" s="26">
        <f t="shared" si="336"/>
        <v>-89.99999662085601</v>
      </c>
      <c r="AJ477" s="26">
        <f t="shared" si="337"/>
        <v>70.563597748602035</v>
      </c>
      <c r="AK477" s="26">
        <f t="shared" si="338"/>
        <v>89.983019801951258</v>
      </c>
      <c r="AL477" s="27">
        <f t="shared" si="339"/>
        <v>-24.558228256965858</v>
      </c>
      <c r="AM477" s="26">
        <f t="shared" si="340"/>
        <v>-86.607928893647838</v>
      </c>
      <c r="AN477" s="26">
        <f t="shared" si="353"/>
        <v>-10.933901236719134</v>
      </c>
      <c r="AO477" s="26">
        <f t="shared" si="354"/>
        <v>-73.501440636994701</v>
      </c>
      <c r="AP477" s="26">
        <f t="shared" si="360"/>
        <v>-45.1806682348181</v>
      </c>
      <c r="AQ477" s="26">
        <f t="shared" si="361"/>
        <v>-160.1263463495473</v>
      </c>
      <c r="AR477" s="25">
        <f t="shared" si="355"/>
        <v>18.562359853877492</v>
      </c>
      <c r="AS477" s="25">
        <f t="shared" si="356"/>
        <v>-26.547178687726607</v>
      </c>
      <c r="AT477" s="56">
        <f t="shared" si="362"/>
        <v>-52.761287113679053</v>
      </c>
      <c r="AU477" s="57">
        <f t="shared" si="341"/>
        <v>-306.02636681431818</v>
      </c>
      <c r="AV477" s="26">
        <f t="shared" si="342"/>
        <v>1.2525009062616806E-4</v>
      </c>
      <c r="AW477" s="26">
        <f t="shared" si="343"/>
        <v>0.30769359599282298</v>
      </c>
      <c r="AX477" s="27">
        <f t="shared" si="344"/>
        <v>-1.2525009062663994E-4</v>
      </c>
      <c r="AY477" s="26">
        <f t="shared" si="345"/>
        <v>-0.30769359599282298</v>
      </c>
      <c r="AZ477" s="28">
        <f t="shared" si="346"/>
        <v>-4.7187189052000367E-16</v>
      </c>
      <c r="BA477" s="29">
        <f t="shared" si="347"/>
        <v>0</v>
      </c>
      <c r="BB477" s="5">
        <f t="shared" si="363"/>
        <v>-84.819026219151141</v>
      </c>
      <c r="BC477" s="5">
        <f t="shared" si="364"/>
        <v>-448.53991918823579</v>
      </c>
      <c r="BD477" s="5">
        <f t="shared" si="348"/>
        <v>-268.53991918823579</v>
      </c>
      <c r="BE477" s="41"/>
      <c r="BF477" s="40">
        <f t="shared" si="349"/>
        <v>-85</v>
      </c>
      <c r="BG477" s="40">
        <f t="shared" si="350"/>
        <v>-449</v>
      </c>
      <c r="BH477" s="40">
        <f t="shared" si="351"/>
        <v>-269</v>
      </c>
      <c r="BL477" s="26">
        <f t="shared" si="357"/>
        <v>-4.5051268527064732</v>
      </c>
      <c r="BM477" s="26">
        <f t="shared" si="358"/>
        <v>-53.465218680721144</v>
      </c>
      <c r="BO477" s="238" t="str">
        <f t="shared" si="365"/>
        <v>5370317.96370327i</v>
      </c>
      <c r="BP477" s="238" t="str">
        <f t="shared" si="366"/>
        <v>0.000696163868642586-0.0419092103035373i</v>
      </c>
      <c r="BQ477" s="238">
        <f t="shared" si="367"/>
        <v>-27.552612252765606</v>
      </c>
      <c r="BR477" s="238">
        <f t="shared" si="368"/>
        <v>-89.04833369319644</v>
      </c>
    </row>
    <row r="478" spans="22:70" x14ac:dyDescent="0.35">
      <c r="V478" s="24">
        <v>5.7400000000000597</v>
      </c>
      <c r="W478" s="32">
        <f t="shared" si="326"/>
        <v>5495408.7385770082</v>
      </c>
      <c r="X478" s="25">
        <f t="shared" si="359"/>
        <v>26.994438391274116</v>
      </c>
      <c r="Y478" s="26">
        <f t="shared" si="327"/>
        <v>-62.416228646739654</v>
      </c>
      <c r="Z478" s="26">
        <f t="shared" si="328"/>
        <v>-89.956617833026868</v>
      </c>
      <c r="AA478" s="26">
        <f t="shared" si="329"/>
        <v>26.47700416907437</v>
      </c>
      <c r="AB478" s="26">
        <f t="shared" si="330"/>
        <v>-87.280835617695985</v>
      </c>
      <c r="AC478" s="26">
        <f t="shared" si="331"/>
        <v>1.4185166102804068</v>
      </c>
      <c r="AD478" s="26">
        <f t="shared" si="332"/>
        <v>31.861616055893396</v>
      </c>
      <c r="AE478" s="26">
        <f t="shared" si="333"/>
        <v>-7.5262694761107616</v>
      </c>
      <c r="AF478" s="26">
        <f t="shared" si="334"/>
        <v>-145.37583739482946</v>
      </c>
      <c r="AG478" s="26">
        <f t="shared" si="352"/>
        <v>64.334182199278899</v>
      </c>
      <c r="AH478" s="26">
        <f t="shared" si="335"/>
        <v>-144.78631868901405</v>
      </c>
      <c r="AI478" s="26">
        <f t="shared" si="336"/>
        <v>-89.999996697774719</v>
      </c>
      <c r="AJ478" s="26">
        <f t="shared" si="337"/>
        <v>70.763597731434473</v>
      </c>
      <c r="AK478" s="26">
        <f t="shared" si="338"/>
        <v>89.983406318425708</v>
      </c>
      <c r="AL478" s="27">
        <f t="shared" si="339"/>
        <v>-24.757543904615925</v>
      </c>
      <c r="AM478" s="26">
        <f t="shared" si="340"/>
        <v>-86.684967658399614</v>
      </c>
      <c r="AN478" s="26">
        <f t="shared" si="353"/>
        <v>-11.118108126585684</v>
      </c>
      <c r="AO478" s="26">
        <f t="shared" si="354"/>
        <v>-73.857223887497497</v>
      </c>
      <c r="AP478" s="26">
        <f t="shared" si="360"/>
        <v>-45.564190789502291</v>
      </c>
      <c r="AQ478" s="26">
        <f t="shared" si="361"/>
        <v>-160.55878192524614</v>
      </c>
      <c r="AR478" s="25">
        <f t="shared" si="355"/>
        <v>18.562359853877492</v>
      </c>
      <c r="AS478" s="25">
        <f t="shared" si="356"/>
        <v>-26.547178687726607</v>
      </c>
      <c r="AT478" s="56">
        <f t="shared" si="362"/>
        <v>-53.090460265613054</v>
      </c>
      <c r="AU478" s="57">
        <f t="shared" si="341"/>
        <v>-305.93461932007563</v>
      </c>
      <c r="AV478" s="26">
        <f t="shared" si="342"/>
        <v>1.3115285641257678E-4</v>
      </c>
      <c r="AW478" s="26">
        <f t="shared" si="343"/>
        <v>0.31486055789968698</v>
      </c>
      <c r="AX478" s="27">
        <f t="shared" si="344"/>
        <v>-1.3115285641240339E-4</v>
      </c>
      <c r="AY478" s="26">
        <f t="shared" si="345"/>
        <v>-0.31486055789968698</v>
      </c>
      <c r="AZ478" s="28">
        <f t="shared" si="346"/>
        <v>1.733910324347443E-16</v>
      </c>
      <c r="BA478" s="29">
        <f t="shared" si="347"/>
        <v>0</v>
      </c>
      <c r="BB478" s="5">
        <f t="shared" si="363"/>
        <v>-85.478156959087471</v>
      </c>
      <c r="BC478" s="5">
        <f t="shared" si="364"/>
        <v>-449.16549179584837</v>
      </c>
      <c r="BD478" s="5">
        <f t="shared" si="348"/>
        <v>-269.16549179584837</v>
      </c>
      <c r="BE478" s="31"/>
      <c r="BF478" s="40">
        <f t="shared" si="349"/>
        <v>-85</v>
      </c>
      <c r="BG478" s="40">
        <f t="shared" si="350"/>
        <v>-449</v>
      </c>
      <c r="BH478" s="40">
        <f t="shared" si="351"/>
        <v>-269</v>
      </c>
      <c r="BL478" s="26">
        <f t="shared" si="357"/>
        <v>-4.6352967772057285</v>
      </c>
      <c r="BM478" s="26">
        <f t="shared" si="358"/>
        <v>-54.094109585454255</v>
      </c>
      <c r="BO478" s="238" t="str">
        <f t="shared" si="365"/>
        <v>5495408.73857701i</v>
      </c>
      <c r="BP478" s="238" t="str">
        <f t="shared" si="366"/>
        <v>0.000617122020181962-0.0409572426537199i</v>
      </c>
      <c r="BQ478" s="238">
        <f t="shared" si="367"/>
        <v>-27.752399916268679</v>
      </c>
      <c r="BR478" s="238">
        <f t="shared" si="368"/>
        <v>-89.136762890318494</v>
      </c>
    </row>
    <row r="479" spans="22:70" x14ac:dyDescent="0.35">
      <c r="V479" s="24">
        <v>5.7500000000000604</v>
      </c>
      <c r="W479" s="32">
        <f t="shared" si="326"/>
        <v>5623413.2519042809</v>
      </c>
      <c r="X479" s="25">
        <f t="shared" si="359"/>
        <v>26.994438391274116</v>
      </c>
      <c r="Y479" s="26">
        <f t="shared" si="327"/>
        <v>-62.616228534680985</v>
      </c>
      <c r="Z479" s="26">
        <f t="shared" si="328"/>
        <v>-89.957605331343515</v>
      </c>
      <c r="AA479" s="26">
        <f t="shared" si="329"/>
        <v>26.676564232619203</v>
      </c>
      <c r="AB479" s="26">
        <f t="shared" si="330"/>
        <v>-87.342641601532947</v>
      </c>
      <c r="AC479" s="26">
        <f t="shared" si="331"/>
        <v>1.4751777518388274</v>
      </c>
      <c r="AD479" s="26">
        <f t="shared" si="332"/>
        <v>32.456077048471506</v>
      </c>
      <c r="AE479" s="26">
        <f t="shared" si="333"/>
        <v>-7.4700481589488392</v>
      </c>
      <c r="AF479" s="26">
        <f t="shared" si="334"/>
        <v>-144.84416988440495</v>
      </c>
      <c r="AG479" s="26">
        <f t="shared" si="352"/>
        <v>64.334182199278899</v>
      </c>
      <c r="AH479" s="26">
        <f t="shared" si="335"/>
        <v>-144.98631868901407</v>
      </c>
      <c r="AI479" s="26">
        <f t="shared" si="336"/>
        <v>-89.999996772942538</v>
      </c>
      <c r="AJ479" s="26">
        <f t="shared" si="337"/>
        <v>70.963597715039583</v>
      </c>
      <c r="AK479" s="26">
        <f t="shared" si="338"/>
        <v>89.983784036712507</v>
      </c>
      <c r="AL479" s="27">
        <f t="shared" si="339"/>
        <v>-24.956890252512398</v>
      </c>
      <c r="AM479" s="26">
        <f t="shared" si="340"/>
        <v>-86.760264403834739</v>
      </c>
      <c r="AN479" s="26">
        <f t="shared" si="353"/>
        <v>-11.302972021152781</v>
      </c>
      <c r="AO479" s="26">
        <f t="shared" si="354"/>
        <v>-74.20614869920287</v>
      </c>
      <c r="AP479" s="26">
        <f t="shared" si="360"/>
        <v>-45.948401048360765</v>
      </c>
      <c r="AQ479" s="26">
        <f t="shared" si="361"/>
        <v>-160.98262583926766</v>
      </c>
      <c r="AR479" s="25">
        <f t="shared" si="355"/>
        <v>18.562359853877492</v>
      </c>
      <c r="AS479" s="25">
        <f t="shared" si="356"/>
        <v>-26.547178687726607</v>
      </c>
      <c r="AT479" s="56">
        <f t="shared" si="362"/>
        <v>-53.418449207309607</v>
      </c>
      <c r="AU479" s="57">
        <f t="shared" si="341"/>
        <v>-305.8267957236726</v>
      </c>
      <c r="AV479" s="26">
        <f t="shared" si="342"/>
        <v>1.3733380237940284E-4</v>
      </c>
      <c r="AW479" s="26">
        <f t="shared" si="343"/>
        <v>0.32219444959299137</v>
      </c>
      <c r="AX479" s="27">
        <f t="shared" si="344"/>
        <v>-1.3733380237902445E-4</v>
      </c>
      <c r="AY479" s="26">
        <f t="shared" si="345"/>
        <v>-0.32219444959299137</v>
      </c>
      <c r="AZ479" s="28">
        <f t="shared" si="346"/>
        <v>3.7838655819744105E-16</v>
      </c>
      <c r="BA479" s="29">
        <f t="shared" si="347"/>
        <v>0</v>
      </c>
      <c r="BB479" s="5">
        <f t="shared" si="363"/>
        <v>-86.138203225280051</v>
      </c>
      <c r="BC479" s="5">
        <f t="shared" si="364"/>
        <v>-449.77003149019464</v>
      </c>
      <c r="BD479" s="5">
        <f t="shared" si="348"/>
        <v>-269.77003149019464</v>
      </c>
      <c r="BE479" s="31"/>
      <c r="BF479" s="40">
        <f t="shared" si="349"/>
        <v>-86</v>
      </c>
      <c r="BG479" s="40">
        <f t="shared" si="350"/>
        <v>-450</v>
      </c>
      <c r="BH479" s="40">
        <f t="shared" si="351"/>
        <v>-270</v>
      </c>
      <c r="BL479" s="26">
        <f t="shared" si="357"/>
        <v>-4.7675448133964835</v>
      </c>
      <c r="BM479" s="26">
        <f t="shared" si="358"/>
        <v>-54.71849721670683</v>
      </c>
      <c r="BO479" s="238" t="str">
        <f t="shared" si="365"/>
        <v>5623413.25190428i</v>
      </c>
      <c r="BP479" s="238" t="str">
        <f t="shared" si="366"/>
        <v>0.000541628919022192-0.0400266996424245i</v>
      </c>
      <c r="BQ479" s="238">
        <f t="shared" si="367"/>
        <v>-27.952209204573954</v>
      </c>
      <c r="BR479" s="238">
        <f t="shared" si="368"/>
        <v>-89.224738549815171</v>
      </c>
    </row>
    <row r="480" spans="22:70" x14ac:dyDescent="0.35">
      <c r="V480" s="24">
        <v>5.7600000000000602</v>
      </c>
      <c r="W480" s="30">
        <f t="shared" si="326"/>
        <v>5754399.3733723778</v>
      </c>
      <c r="X480" s="25">
        <f t="shared" si="359"/>
        <v>26.994438391274116</v>
      </c>
      <c r="Y480" s="26">
        <f t="shared" si="327"/>
        <v>-62.816228427665777</v>
      </c>
      <c r="Z480" s="26">
        <f t="shared" si="328"/>
        <v>-89.9585703514785</v>
      </c>
      <c r="AA480" s="26">
        <f t="shared" si="329"/>
        <v>26.876144054960424</v>
      </c>
      <c r="AB480" s="26">
        <f t="shared" si="330"/>
        <v>-87.403046690166505</v>
      </c>
      <c r="AC480" s="26">
        <f t="shared" si="331"/>
        <v>1.5337274377876797</v>
      </c>
      <c r="AD480" s="26">
        <f t="shared" si="332"/>
        <v>33.056369627519715</v>
      </c>
      <c r="AE480" s="26">
        <f t="shared" si="333"/>
        <v>-7.4119185436435577</v>
      </c>
      <c r="AF480" s="26">
        <f t="shared" si="334"/>
        <v>-144.30524741412529</v>
      </c>
      <c r="AG480" s="26">
        <f t="shared" si="352"/>
        <v>64.334182199278899</v>
      </c>
      <c r="AH480" s="26">
        <f t="shared" si="335"/>
        <v>-145.18631868901406</v>
      </c>
      <c r="AI480" s="26">
        <f t="shared" si="336"/>
        <v>-89.999996846399341</v>
      </c>
      <c r="AJ480" s="26">
        <f t="shared" si="337"/>
        <v>71.163597699382592</v>
      </c>
      <c r="AK480" s="26">
        <f t="shared" si="338"/>
        <v>89.984153157082758</v>
      </c>
      <c r="AL480" s="27">
        <f t="shared" si="339"/>
        <v>-25.156265927747906</v>
      </c>
      <c r="AM480" s="26">
        <f t="shared" si="340"/>
        <v>-86.833858012360324</v>
      </c>
      <c r="AN480" s="26">
        <f t="shared" si="353"/>
        <v>-11.488467740939228</v>
      </c>
      <c r="AO480" s="26">
        <f t="shared" si="354"/>
        <v>-74.548296512582681</v>
      </c>
      <c r="AP480" s="26">
        <f t="shared" si="360"/>
        <v>-46.333272459039705</v>
      </c>
      <c r="AQ480" s="26">
        <f t="shared" si="361"/>
        <v>-161.39799821425959</v>
      </c>
      <c r="AR480" s="25">
        <f t="shared" si="355"/>
        <v>18.562359853877492</v>
      </c>
      <c r="AS480" s="25">
        <f t="shared" si="356"/>
        <v>-26.547178687726607</v>
      </c>
      <c r="AT480" s="56">
        <f t="shared" si="362"/>
        <v>-53.745191002683264</v>
      </c>
      <c r="AU480" s="57">
        <f t="shared" si="341"/>
        <v>-305.70324562838488</v>
      </c>
      <c r="AV480" s="26">
        <f t="shared" si="342"/>
        <v>1.438060379270063E-4</v>
      </c>
      <c r="AW480" s="26">
        <f t="shared" si="343"/>
        <v>0.32969915863735794</v>
      </c>
      <c r="AX480" s="27">
        <f t="shared" si="344"/>
        <v>-1.4380603792666147E-4</v>
      </c>
      <c r="AY480" s="26">
        <f t="shared" si="345"/>
        <v>-0.32969915863735794</v>
      </c>
      <c r="AZ480" s="28">
        <f t="shared" si="346"/>
        <v>3.4483050095901469E-16</v>
      </c>
      <c r="BA480" s="29">
        <f t="shared" si="347"/>
        <v>0</v>
      </c>
      <c r="BB480" s="5">
        <f t="shared" si="363"/>
        <v>-86.799071053633966</v>
      </c>
      <c r="BC480" s="5">
        <f t="shared" si="364"/>
        <v>-450.35367190965439</v>
      </c>
      <c r="BD480" s="5">
        <f t="shared" si="348"/>
        <v>-270.35367190965439</v>
      </c>
      <c r="BE480" s="41"/>
      <c r="BF480" s="40">
        <f t="shared" si="349"/>
        <v>-87</v>
      </c>
      <c r="BG480" s="40">
        <f t="shared" si="350"/>
        <v>-450</v>
      </c>
      <c r="BH480" s="40">
        <f t="shared" si="351"/>
        <v>-270</v>
      </c>
      <c r="BL480" s="26">
        <f t="shared" si="357"/>
        <v>-4.9018403349697302</v>
      </c>
      <c r="BM480" s="26">
        <f t="shared" si="358"/>
        <v>-55.338119435779738</v>
      </c>
      <c r="BO480" s="238" t="str">
        <f t="shared" si="365"/>
        <v>5754399.37337238i</v>
      </c>
      <c r="BP480" s="238" t="str">
        <f t="shared" si="366"/>
        <v>0.00046952601001748-0.0391171072844986i</v>
      </c>
      <c r="BQ480" s="238">
        <f t="shared" si="367"/>
        <v>-28.152039715980976</v>
      </c>
      <c r="BR480" s="238">
        <f t="shared" si="368"/>
        <v>-89.312306845489772</v>
      </c>
    </row>
    <row r="481" spans="22:70" x14ac:dyDescent="0.35">
      <c r="V481" s="24">
        <v>5.77000000000006</v>
      </c>
      <c r="W481" s="32">
        <f t="shared" si="326"/>
        <v>5888436.5535567049</v>
      </c>
      <c r="X481" s="25">
        <f t="shared" si="359"/>
        <v>26.994438391274116</v>
      </c>
      <c r="Y481" s="26">
        <f t="shared" si="327"/>
        <v>-63.016228325467019</v>
      </c>
      <c r="Z481" s="26">
        <f t="shared" si="328"/>
        <v>-89.959513405096104</v>
      </c>
      <c r="AA481" s="26">
        <f t="shared" si="329"/>
        <v>27.075742750459217</v>
      </c>
      <c r="AB481" s="26">
        <f t="shared" si="330"/>
        <v>-87.462082373756076</v>
      </c>
      <c r="AC481" s="26">
        <f t="shared" si="331"/>
        <v>1.5942020559512522</v>
      </c>
      <c r="AD481" s="26">
        <f t="shared" si="332"/>
        <v>33.662284913357873</v>
      </c>
      <c r="AE481" s="26">
        <f t="shared" si="333"/>
        <v>-7.3518451277824344</v>
      </c>
      <c r="AF481" s="26">
        <f t="shared" si="334"/>
        <v>-143.75931086549431</v>
      </c>
      <c r="AG481" s="26">
        <f t="shared" si="352"/>
        <v>64.334182199278899</v>
      </c>
      <c r="AH481" s="26">
        <f t="shared" si="335"/>
        <v>-145.38631868901405</v>
      </c>
      <c r="AI481" s="26">
        <f t="shared" si="336"/>
        <v>-89.999996918184067</v>
      </c>
      <c r="AJ481" s="26">
        <f t="shared" si="337"/>
        <v>71.36359768443026</v>
      </c>
      <c r="AK481" s="26">
        <f t="shared" si="338"/>
        <v>89.984513875248865</v>
      </c>
      <c r="AL481" s="27">
        <f t="shared" si="339"/>
        <v>-25.355669618432607</v>
      </c>
      <c r="AM481" s="26">
        <f t="shared" si="340"/>
        <v>-86.905786532405699</v>
      </c>
      <c r="AN481" s="26">
        <f t="shared" si="353"/>
        <v>-11.674570894635242</v>
      </c>
      <c r="AO481" s="26">
        <f t="shared" si="354"/>
        <v>-74.883751092138638</v>
      </c>
      <c r="AP481" s="26">
        <f t="shared" si="360"/>
        <v>-46.718779318372739</v>
      </c>
      <c r="AQ481" s="26">
        <f t="shared" si="361"/>
        <v>-161.80502066747954</v>
      </c>
      <c r="AR481" s="25">
        <f t="shared" si="355"/>
        <v>18.562359853877492</v>
      </c>
      <c r="AS481" s="25">
        <f t="shared" si="356"/>
        <v>-26.547178687726607</v>
      </c>
      <c r="AT481" s="56">
        <f t="shared" si="362"/>
        <v>-54.070624446155172</v>
      </c>
      <c r="AU481" s="57">
        <f t="shared" si="341"/>
        <v>-305.56433153297382</v>
      </c>
      <c r="AV481" s="26">
        <f t="shared" si="342"/>
        <v>1.5058329020090815E-4</v>
      </c>
      <c r="AW481" s="26">
        <f t="shared" si="343"/>
        <v>0.33737866309824527</v>
      </c>
      <c r="AX481" s="27">
        <f t="shared" si="344"/>
        <v>-1.5058329020087177E-4</v>
      </c>
      <c r="AY481" s="26">
        <f t="shared" si="345"/>
        <v>-0.33737866309824527</v>
      </c>
      <c r="AZ481" s="28">
        <f t="shared" si="346"/>
        <v>3.6374982886888674E-17</v>
      </c>
      <c r="BA481" s="29">
        <f t="shared" si="347"/>
        <v>0</v>
      </c>
      <c r="BB481" s="5">
        <f t="shared" si="363"/>
        <v>-87.460666805683644</v>
      </c>
      <c r="BC481" s="5">
        <f t="shared" si="364"/>
        <v>-450.91657033638353</v>
      </c>
      <c r="BD481" s="5">
        <f t="shared" si="348"/>
        <v>-270.91657033638353</v>
      </c>
      <c r="BE481" s="31"/>
      <c r="BF481" s="40">
        <f t="shared" si="349"/>
        <v>-87</v>
      </c>
      <c r="BG481" s="40">
        <f t="shared" si="350"/>
        <v>-451</v>
      </c>
      <c r="BH481" s="40">
        <f t="shared" si="351"/>
        <v>-271</v>
      </c>
      <c r="BL481" s="26">
        <f t="shared" si="357"/>
        <v>-5.0381512660808125</v>
      </c>
      <c r="BM481" s="26">
        <f t="shared" si="358"/>
        <v>-55.952725050750061</v>
      </c>
      <c r="BO481" s="238" t="str">
        <f t="shared" si="365"/>
        <v>5888436.5535567i</v>
      </c>
      <c r="BP481" s="238" t="str">
        <f t="shared" si="366"/>
        <v>0.000400661790787932-0.038228001415636i</v>
      </c>
      <c r="BQ481" s="238">
        <f t="shared" si="367"/>
        <v>-28.351891093447659</v>
      </c>
      <c r="BR481" s="238">
        <f t="shared" si="368"/>
        <v>-89.399513752659601</v>
      </c>
    </row>
    <row r="482" spans="22:70" x14ac:dyDescent="0.35">
      <c r="V482" s="24">
        <v>5.7800000000000598</v>
      </c>
      <c r="W482" s="32">
        <f t="shared" si="326"/>
        <v>6025595.8607444111</v>
      </c>
      <c r="X482" s="25">
        <f t="shared" si="359"/>
        <v>26.994438391274116</v>
      </c>
      <c r="Y482" s="26">
        <f t="shared" si="327"/>
        <v>-63.216228227867987</v>
      </c>
      <c r="Z482" s="26">
        <f t="shared" si="328"/>
        <v>-89.960434992213763</v>
      </c>
      <c r="AA482" s="26">
        <f t="shared" si="329"/>
        <v>27.275359473016579</v>
      </c>
      <c r="AB482" s="26">
        <f t="shared" si="330"/>
        <v>-87.519779452112289</v>
      </c>
      <c r="AC482" s="26">
        <f t="shared" si="331"/>
        <v>1.6566369570054782</v>
      </c>
      <c r="AD482" s="26">
        <f t="shared" si="332"/>
        <v>34.273602060770202</v>
      </c>
      <c r="AE482" s="26">
        <f t="shared" si="333"/>
        <v>-7.289793406571814</v>
      </c>
      <c r="AF482" s="26">
        <f t="shared" si="334"/>
        <v>-143.20661238355586</v>
      </c>
      <c r="AG482" s="26">
        <f t="shared" si="352"/>
        <v>64.334182199278899</v>
      </c>
      <c r="AH482" s="26">
        <f t="shared" si="335"/>
        <v>-145.58631868901404</v>
      </c>
      <c r="AI482" s="26">
        <f t="shared" si="336"/>
        <v>-89.999996988334757</v>
      </c>
      <c r="AJ482" s="26">
        <f t="shared" si="337"/>
        <v>71.563597670150898</v>
      </c>
      <c r="AK482" s="26">
        <f t="shared" si="338"/>
        <v>89.98486638246824</v>
      </c>
      <c r="AL482" s="27">
        <f t="shared" si="339"/>
        <v>-25.555100071015573</v>
      </c>
      <c r="AM482" s="26">
        <f t="shared" si="340"/>
        <v>-86.976087194034051</v>
      </c>
      <c r="AN482" s="26">
        <f t="shared" si="353"/>
        <v>-11.861257869156411</v>
      </c>
      <c r="AO482" s="26">
        <f t="shared" si="354"/>
        <v>-75.21259827214034</v>
      </c>
      <c r="AP482" s="26">
        <f t="shared" si="360"/>
        <v>-47.104896759756222</v>
      </c>
      <c r="AQ482" s="26">
        <f t="shared" si="361"/>
        <v>-162.20381607204092</v>
      </c>
      <c r="AR482" s="25">
        <f t="shared" si="355"/>
        <v>18.562359853877492</v>
      </c>
      <c r="AS482" s="25">
        <f t="shared" si="356"/>
        <v>-26.547178687726607</v>
      </c>
      <c r="AT482" s="56">
        <f t="shared" si="362"/>
        <v>-54.394690166328033</v>
      </c>
      <c r="AU482" s="57">
        <f t="shared" si="341"/>
        <v>-305.41042845559679</v>
      </c>
      <c r="AV482" s="26">
        <f t="shared" si="342"/>
        <v>1.5767993319728936E-4</v>
      </c>
      <c r="AW482" s="26">
        <f t="shared" si="343"/>
        <v>0.34523703364625319</v>
      </c>
      <c r="AX482" s="27">
        <f t="shared" si="344"/>
        <v>-1.5767993319681106E-4</v>
      </c>
      <c r="AY482" s="26">
        <f t="shared" si="345"/>
        <v>-0.34523703364625319</v>
      </c>
      <c r="AZ482" s="28">
        <f t="shared" si="346"/>
        <v>4.7829578839198028E-16</v>
      </c>
      <c r="BA482" s="29">
        <f t="shared" si="347"/>
        <v>0</v>
      </c>
      <c r="BB482" s="5">
        <f t="shared" si="363"/>
        <v>-88.122897383466579</v>
      </c>
      <c r="BC482" s="5">
        <f t="shared" si="364"/>
        <v>-451.45890769750679</v>
      </c>
      <c r="BD482" s="5">
        <f t="shared" si="348"/>
        <v>-271.45890769750679</v>
      </c>
      <c r="BE482" s="31"/>
      <c r="BF482" s="40">
        <f t="shared" si="349"/>
        <v>-88</v>
      </c>
      <c r="BG482" s="40">
        <f t="shared" si="350"/>
        <v>-451</v>
      </c>
      <c r="BH482" s="40">
        <f t="shared" si="351"/>
        <v>-271</v>
      </c>
      <c r="BL482" s="26">
        <f t="shared" si="357"/>
        <v>-5.1764441932850938</v>
      </c>
      <c r="BM482" s="26">
        <f t="shared" si="358"/>
        <v>-56.562074171531336</v>
      </c>
      <c r="BO482" s="238" t="str">
        <f t="shared" si="365"/>
        <v>6025595.86074441i</v>
      </c>
      <c r="BP482" s="238" t="str">
        <f t="shared" si="366"/>
        <v>0.000334891502470416-0.0373589275315344i</v>
      </c>
      <c r="BQ482" s="238">
        <f t="shared" si="367"/>
        <v>-28.551763023853461</v>
      </c>
      <c r="BR482" s="238">
        <f t="shared" si="368"/>
        <v>-89.486405070378652</v>
      </c>
    </row>
    <row r="483" spans="22:70" x14ac:dyDescent="0.35">
      <c r="V483" s="24">
        <v>5.7900000000000604</v>
      </c>
      <c r="W483" s="30">
        <f t="shared" si="326"/>
        <v>6165950.0186156854</v>
      </c>
      <c r="X483" s="25">
        <f t="shared" si="359"/>
        <v>26.994438391274116</v>
      </c>
      <c r="Y483" s="26">
        <f t="shared" si="327"/>
        <v>-63.41622813466163</v>
      </c>
      <c r="Z483" s="26">
        <f t="shared" si="328"/>
        <v>-89.961335601467297</v>
      </c>
      <c r="AA483" s="26">
        <f t="shared" si="329"/>
        <v>27.474993414321776</v>
      </c>
      <c r="AB483" s="26">
        <f t="shared" si="330"/>
        <v>-87.576168048658289</v>
      </c>
      <c r="AC483" s="26">
        <f t="shared" si="331"/>
        <v>1.7210663397746457</v>
      </c>
      <c r="AD483" s="26">
        <f t="shared" si="332"/>
        <v>34.890088465546967</v>
      </c>
      <c r="AE483" s="26">
        <f t="shared" si="333"/>
        <v>-7.2257299892910911</v>
      </c>
      <c r="AF483" s="26">
        <f t="shared" si="334"/>
        <v>-142.64741518457862</v>
      </c>
      <c r="AG483" s="26">
        <f t="shared" si="352"/>
        <v>64.334182199278899</v>
      </c>
      <c r="AH483" s="26">
        <f t="shared" si="335"/>
        <v>-145.78631868901405</v>
      </c>
      <c r="AI483" s="26">
        <f t="shared" si="336"/>
        <v>-89.999997056888617</v>
      </c>
      <c r="AJ483" s="26">
        <f t="shared" si="337"/>
        <v>71.763597656514236</v>
      </c>
      <c r="AK483" s="26">
        <f t="shared" si="338"/>
        <v>89.985210865644774</v>
      </c>
      <c r="AL483" s="27">
        <f t="shared" si="339"/>
        <v>-25.75455608772074</v>
      </c>
      <c r="AM483" s="26">
        <f t="shared" si="340"/>
        <v>-87.044796424419545</v>
      </c>
      <c r="AN483" s="26">
        <f t="shared" si="353"/>
        <v>-12.048505818448426</v>
      </c>
      <c r="AO483" s="26">
        <f t="shared" si="354"/>
        <v>-75.534925714535817</v>
      </c>
      <c r="AP483" s="26">
        <f t="shared" si="360"/>
        <v>-47.491600739390087</v>
      </c>
      <c r="AQ483" s="26">
        <f t="shared" si="361"/>
        <v>-162.5945083301992</v>
      </c>
      <c r="AR483" s="25">
        <f t="shared" si="355"/>
        <v>18.562359853877492</v>
      </c>
      <c r="AS483" s="25">
        <f t="shared" si="356"/>
        <v>-26.547178687726607</v>
      </c>
      <c r="AT483" s="56">
        <f t="shared" si="362"/>
        <v>-54.717330728681176</v>
      </c>
      <c r="AU483" s="57">
        <f t="shared" si="341"/>
        <v>-305.2419235147778</v>
      </c>
      <c r="AV483" s="26">
        <f t="shared" si="342"/>
        <v>1.6511101824675021E-4</v>
      </c>
      <c r="AW483" s="26">
        <f t="shared" si="343"/>
        <v>0.35327843571017287</v>
      </c>
      <c r="AX483" s="27">
        <f t="shared" si="344"/>
        <v>-1.65111018247006E-4</v>
      </c>
      <c r="AY483" s="26">
        <f t="shared" si="345"/>
        <v>-0.35327843571017287</v>
      </c>
      <c r="AZ483" s="28">
        <f t="shared" si="346"/>
        <v>-2.5579039754364263E-16</v>
      </c>
      <c r="BA483" s="29">
        <f t="shared" si="347"/>
        <v>0</v>
      </c>
      <c r="BB483" s="5">
        <f t="shared" si="363"/>
        <v>-88.785670445158885</v>
      </c>
      <c r="BC483" s="5">
        <f t="shared" si="364"/>
        <v>-451.98088846645328</v>
      </c>
      <c r="BD483" s="5">
        <f t="shared" si="348"/>
        <v>-271.98088846645328</v>
      </c>
      <c r="BE483" s="41"/>
      <c r="BF483" s="40">
        <f t="shared" si="349"/>
        <v>-89</v>
      </c>
      <c r="BG483" s="40">
        <f t="shared" si="350"/>
        <v>-452</v>
      </c>
      <c r="BH483" s="40">
        <f t="shared" si="351"/>
        <v>-272</v>
      </c>
      <c r="BL483" s="26">
        <f t="shared" si="357"/>
        <v>-5.3166844791243442</v>
      </c>
      <c r="BM483" s="26">
        <f t="shared" si="358"/>
        <v>-57.165938508036753</v>
      </c>
      <c r="BO483" s="238" t="str">
        <f t="shared" si="365"/>
        <v>6165950.01861569i</v>
      </c>
      <c r="BP483" s="238" t="str">
        <f t="shared" si="366"/>
        <v>0.000272076833714539-0.0365094406265642i</v>
      </c>
      <c r="BQ483" s="238">
        <f t="shared" si="367"/>
        <v>-28.751655237353361</v>
      </c>
      <c r="BR483" s="238">
        <f t="shared" si="368"/>
        <v>-89.573026443638767</v>
      </c>
    </row>
    <row r="484" spans="22:70" x14ac:dyDescent="0.35">
      <c r="V484" s="24">
        <v>5.8000000000000602</v>
      </c>
      <c r="W484" s="32">
        <f t="shared" si="326"/>
        <v>6309573.444802816</v>
      </c>
      <c r="X484" s="25">
        <f t="shared" si="359"/>
        <v>26.994438391274116</v>
      </c>
      <c r="Y484" s="26">
        <f t="shared" si="327"/>
        <v>-63.616228045650246</v>
      </c>
      <c r="Z484" s="26">
        <f t="shared" si="328"/>
        <v>-89.962215710369819</v>
      </c>
      <c r="AA484" s="26">
        <f t="shared" si="329"/>
        <v>27.674643802177176</v>
      </c>
      <c r="AB484" s="26">
        <f t="shared" si="330"/>
        <v>-87.63127762418867</v>
      </c>
      <c r="AC484" s="26">
        <f t="shared" si="331"/>
        <v>1.7875231369858291</v>
      </c>
      <c r="AD484" s="26">
        <f t="shared" si="332"/>
        <v>35.51150002696027</v>
      </c>
      <c r="AE484" s="26">
        <f t="shared" si="333"/>
        <v>-7.1596227152131249</v>
      </c>
      <c r="AF484" s="26">
        <f t="shared" si="334"/>
        <v>-142.08199330759822</v>
      </c>
      <c r="AG484" s="26">
        <f t="shared" si="352"/>
        <v>64.334182199278899</v>
      </c>
      <c r="AH484" s="26">
        <f t="shared" si="335"/>
        <v>-145.98631868901404</v>
      </c>
      <c r="AI484" s="26">
        <f t="shared" si="336"/>
        <v>-89.999997123882025</v>
      </c>
      <c r="AJ484" s="26">
        <f t="shared" si="337"/>
        <v>71.963597643491312</v>
      </c>
      <c r="AK484" s="26">
        <f t="shared" si="338"/>
        <v>89.98554750742791</v>
      </c>
      <c r="AL484" s="27">
        <f t="shared" si="339"/>
        <v>-25.954036524092938</v>
      </c>
      <c r="AM484" s="26">
        <f t="shared" si="340"/>
        <v>-87.111949863178793</v>
      </c>
      <c r="AN484" s="26">
        <f t="shared" si="353"/>
        <v>-12.236292651188752</v>
      </c>
      <c r="AO484" s="26">
        <f t="shared" si="354"/>
        <v>-75.850822678920352</v>
      </c>
      <c r="AP484" s="26">
        <f t="shared" si="360"/>
        <v>-47.87886802152552</v>
      </c>
      <c r="AQ484" s="26">
        <f t="shared" si="361"/>
        <v>-162.97722215855327</v>
      </c>
      <c r="AR484" s="25">
        <f t="shared" si="355"/>
        <v>18.562359853877492</v>
      </c>
      <c r="AS484" s="25">
        <f t="shared" si="356"/>
        <v>-26.547178687726607</v>
      </c>
      <c r="AT484" s="56">
        <f t="shared" si="362"/>
        <v>-55.038490736738645</v>
      </c>
      <c r="AU484" s="57">
        <f t="shared" si="341"/>
        <v>-305.0592154661515</v>
      </c>
      <c r="AV484" s="26">
        <f t="shared" si="342"/>
        <v>1.7289230591676125E-4</v>
      </c>
      <c r="AW484" s="26">
        <f t="shared" si="343"/>
        <v>0.361507131679905</v>
      </c>
      <c r="AX484" s="27">
        <f t="shared" si="344"/>
        <v>-1.7289230591687875E-4</v>
      </c>
      <c r="AY484" s="26">
        <f t="shared" si="345"/>
        <v>-0.361507131679905</v>
      </c>
      <c r="AZ484" s="28">
        <f t="shared" si="346"/>
        <v>-1.1750041044311654E-16</v>
      </c>
      <c r="BA484" s="29">
        <f t="shared" si="347"/>
        <v>0</v>
      </c>
      <c r="BB484" s="5">
        <f t="shared" si="363"/>
        <v>-89.448894620183211</v>
      </c>
      <c r="BC484" s="5">
        <f t="shared" si="364"/>
        <v>-452.48274046359711</v>
      </c>
      <c r="BD484" s="5">
        <f t="shared" si="348"/>
        <v>-272.48274046359711</v>
      </c>
      <c r="BE484" s="31"/>
      <c r="BF484" s="40">
        <f t="shared" si="349"/>
        <v>-89</v>
      </c>
      <c r="BG484" s="40">
        <f t="shared" si="350"/>
        <v>-452</v>
      </c>
      <c r="BH484" s="40">
        <f t="shared" si="351"/>
        <v>-272</v>
      </c>
      <c r="BL484" s="26">
        <f t="shared" si="357"/>
        <v>-5.4588363766240322</v>
      </c>
      <c r="BM484" s="26">
        <f t="shared" si="358"/>
        <v>-57.764101611894041</v>
      </c>
      <c r="BO484" s="238" t="str">
        <f t="shared" si="365"/>
        <v>6309573.44480282i</v>
      </c>
      <c r="BP484" s="238" t="str">
        <f t="shared" si="366"/>
        <v>0.000212085637388014-0.035679105032233i</v>
      </c>
      <c r="BQ484" s="238">
        <f t="shared" si="367"/>
        <v>-28.951567506820531</v>
      </c>
      <c r="BR484" s="238">
        <f t="shared" si="368"/>
        <v>-89.659423385551563</v>
      </c>
    </row>
    <row r="485" spans="22:70" x14ac:dyDescent="0.35">
      <c r="V485" s="24">
        <v>5.81000000000006</v>
      </c>
      <c r="W485" s="32">
        <f t="shared" si="326"/>
        <v>6456542.2903474588</v>
      </c>
      <c r="X485" s="25">
        <f t="shared" si="359"/>
        <v>26.994438391274116</v>
      </c>
      <c r="Y485" s="26">
        <f t="shared" si="327"/>
        <v>-63.816227960645037</v>
      </c>
      <c r="Z485" s="26">
        <f t="shared" si="328"/>
        <v>-89.96307578556511</v>
      </c>
      <c r="AA485" s="26">
        <f t="shared" si="329"/>
        <v>27.874309898896399</v>
      </c>
      <c r="AB485" s="26">
        <f t="shared" si="330"/>
        <v>-87.685136990423501</v>
      </c>
      <c r="AC485" s="26">
        <f t="shared" si="331"/>
        <v>1.8560389022045927</v>
      </c>
      <c r="AD485" s="26">
        <f t="shared" si="332"/>
        <v>36.137581466907839</v>
      </c>
      <c r="AE485" s="26">
        <f t="shared" si="333"/>
        <v>-7.091440768269929</v>
      </c>
      <c r="AF485" s="26">
        <f t="shared" si="334"/>
        <v>-141.51063130908076</v>
      </c>
      <c r="AG485" s="26">
        <f t="shared" si="352"/>
        <v>64.334182199278899</v>
      </c>
      <c r="AH485" s="26">
        <f t="shared" si="335"/>
        <v>-146.18631868901406</v>
      </c>
      <c r="AI485" s="26">
        <f t="shared" si="336"/>
        <v>-89.999997189350452</v>
      </c>
      <c r="AJ485" s="26">
        <f t="shared" si="337"/>
        <v>72.1635976310545</v>
      </c>
      <c r="AK485" s="26">
        <f t="shared" si="338"/>
        <v>89.985876486309493</v>
      </c>
      <c r="AL485" s="27">
        <f t="shared" si="339"/>
        <v>-26.153540286649605</v>
      </c>
      <c r="AM485" s="26">
        <f t="shared" si="340"/>
        <v>-87.177582377546713</v>
      </c>
      <c r="AN485" s="26">
        <f t="shared" si="353"/>
        <v>-12.424597017522682</v>
      </c>
      <c r="AO485" s="26">
        <f t="shared" si="354"/>
        <v>-76.160379804398204</v>
      </c>
      <c r="AP485" s="26">
        <f t="shared" si="360"/>
        <v>-48.266676162852946</v>
      </c>
      <c r="AQ485" s="26">
        <f t="shared" si="361"/>
        <v>-163.35208288498586</v>
      </c>
      <c r="AR485" s="25">
        <f t="shared" si="355"/>
        <v>18.562359853877492</v>
      </c>
      <c r="AS485" s="25">
        <f t="shared" si="356"/>
        <v>-26.547178687726607</v>
      </c>
      <c r="AT485" s="56">
        <f t="shared" si="362"/>
        <v>-55.358116931122872</v>
      </c>
      <c r="AU485" s="57">
        <f t="shared" si="341"/>
        <v>-304.8627141940666</v>
      </c>
      <c r="AV485" s="26">
        <f t="shared" si="342"/>
        <v>1.8104029943301946E-4</v>
      </c>
      <c r="AW485" s="26">
        <f t="shared" si="343"/>
        <v>0.36992748316038698</v>
      </c>
      <c r="AX485" s="27">
        <f t="shared" si="344"/>
        <v>-1.8104029943346331E-4</v>
      </c>
      <c r="AY485" s="26">
        <f t="shared" si="345"/>
        <v>-0.36992748316038698</v>
      </c>
      <c r="AZ485" s="28">
        <f t="shared" si="346"/>
        <v>-4.4384526436125338E-16</v>
      </c>
      <c r="BA485" s="29">
        <f t="shared" si="347"/>
        <v>0</v>
      </c>
      <c r="BB485" s="5">
        <f t="shared" si="363"/>
        <v>-90.112479722489226</v>
      </c>
      <c r="BC485" s="5">
        <f t="shared" si="364"/>
        <v>-452.96471455618655</v>
      </c>
      <c r="BD485" s="5">
        <f t="shared" si="348"/>
        <v>-272.96471455618655</v>
      </c>
      <c r="BE485" s="31"/>
      <c r="BF485" s="40">
        <f t="shared" si="349"/>
        <v>-90</v>
      </c>
      <c r="BG485" s="40">
        <f t="shared" si="350"/>
        <v>-453</v>
      </c>
      <c r="BH485" s="40">
        <f t="shared" si="351"/>
        <v>-273</v>
      </c>
      <c r="BL485" s="26">
        <f t="shared" si="357"/>
        <v>-5.6028631439888272</v>
      </c>
      <c r="BM485" s="26">
        <f t="shared" si="358"/>
        <v>-58.356359062606892</v>
      </c>
      <c r="BO485" s="238" t="str">
        <f t="shared" si="365"/>
        <v>6456542.29034746i</v>
      </c>
      <c r="BP485" s="238" t="str">
        <f t="shared" si="366"/>
        <v>0.000154791659474771-0.0348674942556994i</v>
      </c>
      <c r="BQ485" s="238">
        <f t="shared" si="367"/>
        <v>-29.151499647377523</v>
      </c>
      <c r="BR485" s="238">
        <f t="shared" si="368"/>
        <v>-89.745641299513096</v>
      </c>
    </row>
    <row r="486" spans="22:70" x14ac:dyDescent="0.35">
      <c r="V486" s="24">
        <v>5.8200000000000598</v>
      </c>
      <c r="W486" s="30">
        <f t="shared" si="326"/>
        <v>6606934.4800768839</v>
      </c>
      <c r="X486" s="25">
        <f t="shared" si="359"/>
        <v>26.994438391274116</v>
      </c>
      <c r="Y486" s="26">
        <f t="shared" si="327"/>
        <v>-64.016227879465674</v>
      </c>
      <c r="Z486" s="26">
        <f t="shared" si="328"/>
        <v>-89.963916283074838</v>
      </c>
      <c r="AA486" s="26">
        <f t="shared" si="329"/>
        <v>28.07399099977232</v>
      </c>
      <c r="AB486" s="26">
        <f t="shared" si="330"/>
        <v>-87.737774323354685</v>
      </c>
      <c r="AC486" s="26">
        <f t="shared" si="331"/>
        <v>1.9266436987001057</v>
      </c>
      <c r="AD486" s="26">
        <f t="shared" si="332"/>
        <v>36.76806670599985</v>
      </c>
      <c r="AE486" s="26">
        <f t="shared" si="333"/>
        <v>-7.021154789719132</v>
      </c>
      <c r="AF486" s="26">
        <f t="shared" si="334"/>
        <v>-140.93362390042967</v>
      </c>
      <c r="AG486" s="26">
        <f t="shared" si="352"/>
        <v>64.334182199278899</v>
      </c>
      <c r="AH486" s="26">
        <f t="shared" si="335"/>
        <v>-146.38631868901405</v>
      </c>
      <c r="AI486" s="26">
        <f t="shared" si="336"/>
        <v>-89.999997253328644</v>
      </c>
      <c r="AJ486" s="26">
        <f t="shared" si="337"/>
        <v>72.363597619177455</v>
      </c>
      <c r="AK486" s="26">
        <f t="shared" si="338"/>
        <v>89.986197976718373</v>
      </c>
      <c r="AL486" s="27">
        <f t="shared" si="339"/>
        <v>-26.353066330633478</v>
      </c>
      <c r="AM486" s="26">
        <f t="shared" si="340"/>
        <v>-87.241728077387421</v>
      </c>
      <c r="AN486" s="26">
        <f t="shared" si="353"/>
        <v>-12.613398294962646</v>
      </c>
      <c r="AO486" s="26">
        <f t="shared" si="354"/>
        <v>-76.463688903129238</v>
      </c>
      <c r="AP486" s="26">
        <f t="shared" si="360"/>
        <v>-48.655003496153824</v>
      </c>
      <c r="AQ486" s="26">
        <f t="shared" si="361"/>
        <v>-163.71921625712693</v>
      </c>
      <c r="AR486" s="25">
        <f t="shared" si="355"/>
        <v>18.562359853877492</v>
      </c>
      <c r="AS486" s="25">
        <f t="shared" si="356"/>
        <v>-26.547178687726607</v>
      </c>
      <c r="AT486" s="56">
        <f t="shared" si="362"/>
        <v>-55.676158285872958</v>
      </c>
      <c r="AU486" s="57">
        <f t="shared" si="341"/>
        <v>-304.65284015755662</v>
      </c>
      <c r="AV486" s="26">
        <f t="shared" si="342"/>
        <v>1.8957227966976916E-4</v>
      </c>
      <c r="AW486" s="26">
        <f t="shared" si="343"/>
        <v>0.37854395327768703</v>
      </c>
      <c r="AX486" s="27">
        <f t="shared" si="344"/>
        <v>-1.8957227966957704E-4</v>
      </c>
      <c r="AY486" s="26">
        <f t="shared" si="345"/>
        <v>-0.37854395327768703</v>
      </c>
      <c r="AZ486" s="28">
        <f t="shared" si="346"/>
        <v>1.9212062496443139E-16</v>
      </c>
      <c r="BA486" s="29">
        <f t="shared" si="347"/>
        <v>0</v>
      </c>
      <c r="BB486" s="5">
        <f t="shared" si="363"/>
        <v>-90.77633696070427</v>
      </c>
      <c r="BC486" s="5">
        <f t="shared" si="364"/>
        <v>-453.42708425837998</v>
      </c>
      <c r="BD486" s="5">
        <f t="shared" si="348"/>
        <v>-273.42708425837998</v>
      </c>
      <c r="BE486" s="41"/>
      <c r="BF486" s="40">
        <f t="shared" si="349"/>
        <v>-91</v>
      </c>
      <c r="BG486" s="40">
        <f t="shared" si="350"/>
        <v>-453</v>
      </c>
      <c r="BH486" s="40">
        <f t="shared" si="351"/>
        <v>-273</v>
      </c>
      <c r="BL486" s="26">
        <f t="shared" si="357"/>
        <v>-5.7487271588171414</v>
      </c>
      <c r="BM486" s="26">
        <f t="shared" si="358"/>
        <v>-58.942518599469373</v>
      </c>
      <c r="BO486" s="238" t="str">
        <f t="shared" si="365"/>
        <v>6606934.48007688i</v>
      </c>
      <c r="BP486" s="238" t="str">
        <f t="shared" si="366"/>
        <v>0.000100074279667707-0.0340741908185744i</v>
      </c>
      <c r="BQ486" s="238">
        <f t="shared" si="367"/>
        <v>-29.351451516014166</v>
      </c>
      <c r="BR486" s="238">
        <f t="shared" si="368"/>
        <v>-89.83172550135393</v>
      </c>
    </row>
    <row r="487" spans="22:70" x14ac:dyDescent="0.35">
      <c r="V487" s="24">
        <v>5.8300000000000596</v>
      </c>
      <c r="W487" s="32">
        <f t="shared" si="326"/>
        <v>6760829.7539207507</v>
      </c>
      <c r="X487" s="25">
        <f t="shared" si="359"/>
        <v>26.994438391274116</v>
      </c>
      <c r="Y487" s="26">
        <f t="shared" si="327"/>
        <v>-64.216227801939979</v>
      </c>
      <c r="Z487" s="26">
        <f t="shared" si="328"/>
        <v>-89.964737648540492</v>
      </c>
      <c r="AA487" s="26">
        <f t="shared" si="329"/>
        <v>28.273686431612198</v>
      </c>
      <c r="AB487" s="26">
        <f t="shared" si="330"/>
        <v>-87.789217176382877</v>
      </c>
      <c r="AC487" s="26">
        <f t="shared" si="331"/>
        <v>1.9993659910053965</v>
      </c>
      <c r="AD487" s="26">
        <f t="shared" si="332"/>
        <v>37.402679296379574</v>
      </c>
      <c r="AE487" s="26">
        <f t="shared" si="333"/>
        <v>-6.9487369880482692</v>
      </c>
      <c r="AF487" s="26">
        <f t="shared" si="334"/>
        <v>-140.35127552854379</v>
      </c>
      <c r="AG487" s="26">
        <f t="shared" si="352"/>
        <v>64.334182199278899</v>
      </c>
      <c r="AH487" s="26">
        <f t="shared" si="335"/>
        <v>-146.58631868901404</v>
      </c>
      <c r="AI487" s="26">
        <f t="shared" si="336"/>
        <v>-89.999997315850521</v>
      </c>
      <c r="AJ487" s="26">
        <f t="shared" si="337"/>
        <v>72.56359760783495</v>
      </c>
      <c r="AK487" s="26">
        <f t="shared" si="338"/>
        <v>89.986512149112954</v>
      </c>
      <c r="AL487" s="27">
        <f t="shared" si="339"/>
        <v>-26.552613657862445</v>
      </c>
      <c r="AM487" s="26">
        <f t="shared" si="340"/>
        <v>-87.304420330032585</v>
      </c>
      <c r="AN487" s="26">
        <f t="shared" si="353"/>
        <v>-12.802676573571645</v>
      </c>
      <c r="AO487" s="26">
        <f t="shared" si="354"/>
        <v>-76.760842765315275</v>
      </c>
      <c r="AP487" s="26">
        <f t="shared" si="360"/>
        <v>-49.043829113334276</v>
      </c>
      <c r="AQ487" s="26">
        <f t="shared" si="361"/>
        <v>-164.07874826208541</v>
      </c>
      <c r="AR487" s="25">
        <f t="shared" si="355"/>
        <v>18.562359853877492</v>
      </c>
      <c r="AS487" s="25">
        <f t="shared" si="356"/>
        <v>-26.547178687726607</v>
      </c>
      <c r="AT487" s="56">
        <f t="shared" si="362"/>
        <v>-55.992566101382543</v>
      </c>
      <c r="AU487" s="57">
        <f t="shared" si="341"/>
        <v>-304.43002379062921</v>
      </c>
      <c r="AV487" s="26">
        <f t="shared" si="342"/>
        <v>1.9850634178228529E-4</v>
      </c>
      <c r="AW487" s="26">
        <f t="shared" si="343"/>
        <v>0.38736110903846516</v>
      </c>
      <c r="AX487" s="27">
        <f t="shared" si="344"/>
        <v>-1.9850634178190165E-4</v>
      </c>
      <c r="AY487" s="26">
        <f t="shared" si="345"/>
        <v>-0.38736110903846516</v>
      </c>
      <c r="AZ487" s="28">
        <f t="shared" si="346"/>
        <v>3.8364493873399574E-16</v>
      </c>
      <c r="BA487" s="29">
        <f t="shared" si="347"/>
        <v>0</v>
      </c>
      <c r="BB487" s="5">
        <f t="shared" si="363"/>
        <v>-91.440379143869336</v>
      </c>
      <c r="BC487" s="5">
        <f t="shared" si="364"/>
        <v>-453.87014523302184</v>
      </c>
      <c r="BD487" s="5">
        <f t="shared" si="348"/>
        <v>-273.87014523302184</v>
      </c>
      <c r="BE487" s="31"/>
      <c r="BF487" s="40">
        <f t="shared" si="349"/>
        <v>-91</v>
      </c>
      <c r="BG487" s="40">
        <f t="shared" si="350"/>
        <v>-454</v>
      </c>
      <c r="BH487" s="40">
        <f t="shared" si="351"/>
        <v>-274</v>
      </c>
      <c r="BL487" s="26">
        <f t="shared" si="357"/>
        <v>-5.8963900311947715</v>
      </c>
      <c r="BM487" s="26">
        <f t="shared" si="358"/>
        <v>-59.522400200915143</v>
      </c>
      <c r="BO487" s="238" t="str">
        <f t="shared" si="365"/>
        <v>6760829.75392075i</v>
      </c>
      <c r="BP487" s="238" t="str">
        <f t="shared" si="366"/>
        <v>0.0000478182631759783-0.0332987860962227i</v>
      </c>
      <c r="BQ487" s="238">
        <f t="shared" si="367"/>
        <v>-29.551423011292023</v>
      </c>
      <c r="BR487" s="238">
        <f t="shared" si="368"/>
        <v>-89.917721241477494</v>
      </c>
    </row>
    <row r="488" spans="22:70" x14ac:dyDescent="0.35">
      <c r="V488" s="24">
        <v>5.8400000000000603</v>
      </c>
      <c r="W488" s="32">
        <f t="shared" si="326"/>
        <v>6918309.7091903305</v>
      </c>
      <c r="X488" s="25">
        <f t="shared" si="359"/>
        <v>26.994438391274116</v>
      </c>
      <c r="Y488" s="26">
        <f t="shared" si="327"/>
        <v>-64.416227727903546</v>
      </c>
      <c r="Z488" s="26">
        <f t="shared" si="328"/>
        <v>-89.965540317459528</v>
      </c>
      <c r="AA488" s="26">
        <f t="shared" si="329"/>
        <v>28.473395551337177</v>
      </c>
      <c r="AB488" s="26">
        <f t="shared" si="330"/>
        <v>-87.83949249324364</v>
      </c>
      <c r="AC488" s="26">
        <f t="shared" si="331"/>
        <v>2.0742325399476322</v>
      </c>
      <c r="AD488" s="26">
        <f t="shared" si="332"/>
        <v>38.041132910559789</v>
      </c>
      <c r="AE488" s="26">
        <f t="shared" si="333"/>
        <v>-6.8741612453446219</v>
      </c>
      <c r="AF488" s="26">
        <f t="shared" si="334"/>
        <v>-139.76389990014337</v>
      </c>
      <c r="AG488" s="26">
        <f t="shared" si="352"/>
        <v>64.334182199278899</v>
      </c>
      <c r="AH488" s="26">
        <f t="shared" si="335"/>
        <v>-146.78631868901405</v>
      </c>
      <c r="AI488" s="26">
        <f t="shared" si="336"/>
        <v>-89.999997376949224</v>
      </c>
      <c r="AJ488" s="26">
        <f t="shared" si="337"/>
        <v>72.763597597002956</v>
      </c>
      <c r="AK488" s="26">
        <f t="shared" si="338"/>
        <v>89.986819170071513</v>
      </c>
      <c r="AL488" s="27">
        <f t="shared" si="339"/>
        <v>-26.752181314672491</v>
      </c>
      <c r="AM488" s="26">
        <f t="shared" si="340"/>
        <v>-87.36569177493989</v>
      </c>
      <c r="AN488" s="26">
        <f t="shared" si="353"/>
        <v>-12.992412640543314</v>
      </c>
      <c r="AO488" s="26">
        <f t="shared" si="354"/>
        <v>-77.05193497534944</v>
      </c>
      <c r="AP488" s="26">
        <f t="shared" si="360"/>
        <v>-49.433132847948002</v>
      </c>
      <c r="AQ488" s="26">
        <f t="shared" si="361"/>
        <v>-164.43080495716703</v>
      </c>
      <c r="AR488" s="25">
        <f t="shared" si="355"/>
        <v>18.562359853877492</v>
      </c>
      <c r="AS488" s="25">
        <f t="shared" si="356"/>
        <v>-26.547178687726607</v>
      </c>
      <c r="AT488" s="56">
        <f t="shared" si="362"/>
        <v>-56.307294093292626</v>
      </c>
      <c r="AU488" s="57">
        <f t="shared" si="341"/>
        <v>-304.1947048573104</v>
      </c>
      <c r="AV488" s="26">
        <f t="shared" si="342"/>
        <v>2.0786143357206326E-4</v>
      </c>
      <c r="AW488" s="26">
        <f t="shared" si="343"/>
        <v>0.39638362374401959</v>
      </c>
      <c r="AX488" s="27">
        <f t="shared" si="344"/>
        <v>-2.0786143357250672E-4</v>
      </c>
      <c r="AY488" s="26">
        <f t="shared" si="345"/>
        <v>-0.39638362374401959</v>
      </c>
      <c r="AZ488" s="28">
        <f t="shared" si="346"/>
        <v>-4.4346579360088345E-16</v>
      </c>
      <c r="BA488" s="29">
        <f t="shared" si="347"/>
        <v>0</v>
      </c>
      <c r="BB488" s="5">
        <f t="shared" si="363"/>
        <v>-92.104520881498786</v>
      </c>
      <c r="BC488" s="5">
        <f t="shared" si="364"/>
        <v>-454.29421469761633</v>
      </c>
      <c r="BD488" s="5">
        <f t="shared" si="348"/>
        <v>-274.29421469761633</v>
      </c>
      <c r="BE488" s="31"/>
      <c r="BF488" s="40">
        <f t="shared" si="349"/>
        <v>-92</v>
      </c>
      <c r="BG488" s="40">
        <f t="shared" si="350"/>
        <v>-454</v>
      </c>
      <c r="BH488" s="40">
        <f t="shared" si="351"/>
        <v>-274</v>
      </c>
      <c r="BL488" s="26">
        <f t="shared" si="357"/>
        <v>-6.0458127150711967</v>
      </c>
      <c r="BM488" s="26">
        <f t="shared" si="358"/>
        <v>-60.095836113316764</v>
      </c>
      <c r="BO488" s="238" t="str">
        <f t="shared" si="365"/>
        <v>6918309.70919033i</v>
      </c>
      <c r="BP488" s="238" t="str">
        <f t="shared" si="366"/>
        <v>-2.08647671550394E-06-0.0325408801577591i</v>
      </c>
      <c r="BQ488" s="238">
        <f t="shared" si="367"/>
        <v>-29.751414073134967</v>
      </c>
      <c r="BR488" s="238">
        <f t="shared" si="368"/>
        <v>-90.003673726989149</v>
      </c>
    </row>
    <row r="489" spans="22:70" x14ac:dyDescent="0.35">
      <c r="V489" s="24">
        <v>5.85000000000006</v>
      </c>
      <c r="W489" s="30">
        <f t="shared" ref="W489:W552" si="369">10*10^V489</f>
        <v>7079457.8438423667</v>
      </c>
      <c r="X489" s="25">
        <f t="shared" si="359"/>
        <v>26.994438391274116</v>
      </c>
      <c r="Y489" s="26">
        <f t="shared" ref="Y489:Y552" si="370">20*LOG(1/SQRT((W489/fp)^2+1))</f>
        <v>-64.616227657199275</v>
      </c>
      <c r="Z489" s="26">
        <f t="shared" ref="Z489:Z552" si="371">-180/PI()*ATAN(W489/fp)</f>
        <v>-89.966324715416377</v>
      </c>
      <c r="AA489" s="26">
        <f t="shared" ref="AA489:AA552" si="372">20*LOG(SQRT((W489/fzRHP)^2+1))</f>
        <v>28.673117744642994</v>
      </c>
      <c r="AB489" s="26">
        <f t="shared" ref="AB489:AB552" si="373">-180/PI()*ATAN(W489/fzRHP)</f>
        <v>-87.888626620721524</v>
      </c>
      <c r="AC489" s="26">
        <f t="shared" ref="AC489:AC552" si="374">20*LOG(SQRT((W489/fzESR)^2+1))</f>
        <v>2.1512683019238055</v>
      </c>
      <c r="AD489" s="26">
        <f t="shared" ref="AD489:AD552" si="375">180/PI()*ATAN(W489/fzESR)</f>
        <v>38.683131885032537</v>
      </c>
      <c r="AE489" s="26">
        <f t="shared" ref="AE489:AE552" si="376">X489+Y489+AA489+AC489</f>
        <v>-6.79740321935836</v>
      </c>
      <c r="AF489" s="26">
        <f t="shared" ref="AF489:AF552" si="377">Z489+AB489+AD489</f>
        <v>-139.17181945110536</v>
      </c>
      <c r="AG489" s="26">
        <f t="shared" si="352"/>
        <v>64.334182199278899</v>
      </c>
      <c r="AH489" s="26">
        <f t="shared" ref="AH489:AH552" si="378">20*LOG(1/SQRT((W489/fp_comp1)^2+1))</f>
        <v>-146.98631868901404</v>
      </c>
      <c r="AI489" s="26">
        <f t="shared" ref="AI489:AI552" si="379">-180/PI()*ATAN(W489/fp_comp1)</f>
        <v>-89.999997436657139</v>
      </c>
      <c r="AJ489" s="26">
        <f t="shared" ref="AJ489:AJ552" si="380">20*LOG(SQRT((W489/fz_comp)^2+1))</f>
        <v>72.963597586658466</v>
      </c>
      <c r="AK489" s="26">
        <f t="shared" ref="AK489:AK552" si="381">180/PI()*ATAN(W489/fz_comp)</f>
        <v>89.987119202380569</v>
      </c>
      <c r="AL489" s="27">
        <f t="shared" ref="AL489:AL552" si="382">20*LOG(1/SQRT((W489/fp_comp2)^2+1))</f>
        <v>-26.951768389949599</v>
      </c>
      <c r="AM489" s="26">
        <f t="shared" ref="AM489:AM552" si="383">-180/PI()*ATAN(W489/fp_comp2)</f>
        <v>-87.425574338165504</v>
      </c>
      <c r="AN489" s="26">
        <f t="shared" si="353"/>
        <v>-13.182587964282771</v>
      </c>
      <c r="AO489" s="26">
        <f t="shared" si="354"/>
        <v>-77.337059738825133</v>
      </c>
      <c r="AP489" s="26">
        <f t="shared" si="360"/>
        <v>-49.822895257309042</v>
      </c>
      <c r="AQ489" s="26">
        <f t="shared" si="361"/>
        <v>-164.77551231126722</v>
      </c>
      <c r="AR489" s="25">
        <f t="shared" si="355"/>
        <v>18.562359853877492</v>
      </c>
      <c r="AS489" s="25">
        <f t="shared" si="356"/>
        <v>-26.547178687726607</v>
      </c>
      <c r="AT489" s="56">
        <f t="shared" si="362"/>
        <v>-56.620298476667401</v>
      </c>
      <c r="AU489" s="57">
        <f t="shared" ref="AU489:AU552" si="384">AF489+AQ489</f>
        <v>-303.94733176237258</v>
      </c>
      <c r="AV489" s="26">
        <f t="shared" ref="AV489:AV552" si="385">20*LOG(SQRT((W489/fz_ff)^2+1))</f>
        <v>2.1765739565596492E-4</v>
      </c>
      <c r="AW489" s="26">
        <f t="shared" ref="AW489:AW552" si="386">180/PI()*ATAN(W489/fz_ff)</f>
        <v>0.40561627946014933</v>
      </c>
      <c r="AX489" s="27">
        <f t="shared" ref="AX489:AX552" si="387">20*LOG(1/SQRT((W489/fp_ff)^2+1))</f>
        <v>-2.1765739565589461E-4</v>
      </c>
      <c r="AY489" s="26">
        <f t="shared" ref="AY489:AY552" si="388">-180/PI()*ATAN(W489/fp_ff)</f>
        <v>-0.40561627946014933</v>
      </c>
      <c r="AZ489" s="28">
        <f t="shared" ref="AZ489:AZ552" si="389">AV489+AX489</f>
        <v>7.0310510885684963E-17</v>
      </c>
      <c r="BA489" s="29">
        <f t="shared" ref="BA489:BA552" si="390">AW489+AY489</f>
        <v>0</v>
      </c>
      <c r="BB489" s="5">
        <f t="shared" si="363"/>
        <v>-92.768678776741183</v>
      </c>
      <c r="BC489" s="5">
        <f t="shared" si="364"/>
        <v>-454.69963073773334</v>
      </c>
      <c r="BD489" s="5">
        <f t="shared" ref="BD489:BD552" si="391">BC489+180</f>
        <v>-274.69963073773334</v>
      </c>
      <c r="BE489" s="41"/>
      <c r="BF489" s="40">
        <f t="shared" ref="BF489:BF552" si="392">ROUND(BB489,0)</f>
        <v>-93</v>
      </c>
      <c r="BG489" s="40">
        <f t="shared" ref="BG489:BG552" si="393">ROUND(BC489,0)</f>
        <v>-455</v>
      </c>
      <c r="BH489" s="40">
        <f t="shared" ref="BH489:BH552" si="394">ROUND(BD489,0)</f>
        <v>-275</v>
      </c>
      <c r="BL489" s="26">
        <f t="shared" si="357"/>
        <v>-6.1969556173689986</v>
      </c>
      <c r="BM489" s="26">
        <f t="shared" si="358"/>
        <v>-60.662670831541142</v>
      </c>
      <c r="BO489" s="238" t="str">
        <f t="shared" si="365"/>
        <v>7079457.84384237i</v>
      </c>
      <c r="BP489" s="238" t="str">
        <f t="shared" si="366"/>
        <v>-0.0000497451057794226-0.0318000816069198i</v>
      </c>
      <c r="BQ489" s="238">
        <f t="shared" si="367"/>
        <v>-29.951424682704783</v>
      </c>
      <c r="BR489" s="238">
        <f t="shared" si="368"/>
        <v>-90.08962814381961</v>
      </c>
    </row>
    <row r="490" spans="22:70" x14ac:dyDescent="0.35">
      <c r="V490" s="24">
        <v>5.8600000000000598</v>
      </c>
      <c r="W490" s="32">
        <f t="shared" si="369"/>
        <v>7244359.600750911</v>
      </c>
      <c r="X490" s="25">
        <f t="shared" si="359"/>
        <v>26.994438391274116</v>
      </c>
      <c r="Y490" s="26">
        <f t="shared" si="370"/>
        <v>-64.816227589677226</v>
      </c>
      <c r="Z490" s="26">
        <f t="shared" si="371"/>
        <v>-89.967091258308045</v>
      </c>
      <c r="AA490" s="26">
        <f t="shared" si="372"/>
        <v>28.87285242471982</v>
      </c>
      <c r="AB490" s="26">
        <f t="shared" si="373"/>
        <v>-87.936645321152</v>
      </c>
      <c r="AC490" s="26">
        <f t="shared" si="374"/>
        <v>2.2304963331889835</v>
      </c>
      <c r="AD490" s="26">
        <f t="shared" si="375"/>
        <v>39.328371816880122</v>
      </c>
      <c r="AE490" s="26">
        <f t="shared" si="376"/>
        <v>-6.7184404404943061</v>
      </c>
      <c r="AF490" s="26">
        <f t="shared" si="377"/>
        <v>-138.57536476257991</v>
      </c>
      <c r="AG490" s="26">
        <f t="shared" si="352"/>
        <v>64.334182199278899</v>
      </c>
      <c r="AH490" s="26">
        <f t="shared" si="378"/>
        <v>-147.18631868901406</v>
      </c>
      <c r="AI490" s="26">
        <f t="shared" si="379"/>
        <v>-89.999997495005957</v>
      </c>
      <c r="AJ490" s="26">
        <f t="shared" si="380"/>
        <v>73.16359757677958</v>
      </c>
      <c r="AK490" s="26">
        <f t="shared" si="381"/>
        <v>89.987412405121148</v>
      </c>
      <c r="AL490" s="27">
        <f t="shared" si="382"/>
        <v>-27.151374013247388</v>
      </c>
      <c r="AM490" s="26">
        <f t="shared" si="383"/>
        <v>-87.484099246645187</v>
      </c>
      <c r="AN490" s="26">
        <f t="shared" si="353"/>
        <v>-13.373184678085297</v>
      </c>
      <c r="AO490" s="26">
        <f t="shared" si="354"/>
        <v>-77.616311720080475</v>
      </c>
      <c r="AP490" s="26">
        <f t="shared" si="360"/>
        <v>-50.213097604288265</v>
      </c>
      <c r="AQ490" s="26">
        <f t="shared" si="361"/>
        <v>-165.11299605661048</v>
      </c>
      <c r="AR490" s="25">
        <f t="shared" si="355"/>
        <v>18.562359853877492</v>
      </c>
      <c r="AS490" s="25">
        <f t="shared" si="356"/>
        <v>-26.547178687726607</v>
      </c>
      <c r="AT490" s="56">
        <f t="shared" si="362"/>
        <v>-56.93153804478257</v>
      </c>
      <c r="AU490" s="57">
        <f t="shared" si="384"/>
        <v>-303.68836081919039</v>
      </c>
      <c r="AV490" s="26">
        <f t="shared" si="385"/>
        <v>2.2791500352598791E-4</v>
      </c>
      <c r="AW490" s="26">
        <f t="shared" si="386"/>
        <v>0.41506396954412872</v>
      </c>
      <c r="AX490" s="27">
        <f t="shared" si="387"/>
        <v>-2.2791500352619328E-4</v>
      </c>
      <c r="AY490" s="26">
        <f t="shared" si="388"/>
        <v>-0.41506396954412872</v>
      </c>
      <c r="AZ490" s="28">
        <f t="shared" si="389"/>
        <v>-2.0537499652306668E-16</v>
      </c>
      <c r="BA490" s="29">
        <f t="shared" si="390"/>
        <v>0</v>
      </c>
      <c r="BB490" s="5">
        <f t="shared" si="363"/>
        <v>-93.432771611472276</v>
      </c>
      <c r="BC490" s="5">
        <f t="shared" si="364"/>
        <v>-455.08675153185271</v>
      </c>
      <c r="BD490" s="5">
        <f t="shared" si="391"/>
        <v>-275.08675153185271</v>
      </c>
      <c r="BE490" s="31"/>
      <c r="BF490" s="40">
        <f t="shared" si="392"/>
        <v>-93</v>
      </c>
      <c r="BG490" s="40">
        <f t="shared" si="393"/>
        <v>-455</v>
      </c>
      <c r="BH490" s="40">
        <f t="shared" si="394"/>
        <v>-275</v>
      </c>
      <c r="BL490" s="26">
        <f t="shared" si="357"/>
        <v>-6.349778704327421</v>
      </c>
      <c r="BM490" s="26">
        <f t="shared" si="358"/>
        <v>-61.222761033817335</v>
      </c>
      <c r="BO490" s="238" t="str">
        <f t="shared" si="365"/>
        <v>7244359.60075091i</v>
      </c>
      <c r="BP490" s="238" t="str">
        <f t="shared" si="366"/>
        <v>-0.0000952580861006792-0.0310760074239676i</v>
      </c>
      <c r="BQ490" s="238">
        <f t="shared" si="367"/>
        <v>-30.151454862362279</v>
      </c>
      <c r="BR490" s="238">
        <f t="shared" si="368"/>
        <v>-90.17562967884497</v>
      </c>
    </row>
    <row r="491" spans="22:70" x14ac:dyDescent="0.35">
      <c r="V491" s="24">
        <v>5.8700000000000596</v>
      </c>
      <c r="W491" s="32">
        <f t="shared" si="369"/>
        <v>7413102.4130102079</v>
      </c>
      <c r="X491" s="25">
        <f t="shared" si="359"/>
        <v>26.994438391274116</v>
      </c>
      <c r="Y491" s="26">
        <f t="shared" si="370"/>
        <v>-65.016227525194182</v>
      </c>
      <c r="Z491" s="26">
        <f t="shared" si="371"/>
        <v>-89.967840352564636</v>
      </c>
      <c r="AA491" s="26">
        <f t="shared" si="372"/>
        <v>29.072599031028265</v>
      </c>
      <c r="AB491" s="26">
        <f t="shared" si="373"/>
        <v>-87.983573784710444</v>
      </c>
      <c r="AC491" s="26">
        <f t="shared" si="374"/>
        <v>2.3119376999059189</v>
      </c>
      <c r="AD491" s="26">
        <f t="shared" si="375"/>
        <v>39.976540211078643</v>
      </c>
      <c r="AE491" s="26">
        <f t="shared" si="376"/>
        <v>-6.637252402985883</v>
      </c>
      <c r="AF491" s="26">
        <f t="shared" si="377"/>
        <v>-137.97487392619644</v>
      </c>
      <c r="AG491" s="26">
        <f t="shared" si="352"/>
        <v>64.334182199278899</v>
      </c>
      <c r="AH491" s="26">
        <f t="shared" si="378"/>
        <v>-147.38631868901405</v>
      </c>
      <c r="AI491" s="26">
        <f t="shared" si="379"/>
        <v>-89.999997552026585</v>
      </c>
      <c r="AJ491" s="26">
        <f t="shared" si="380"/>
        <v>73.363597567345295</v>
      </c>
      <c r="AK491" s="26">
        <f t="shared" si="381"/>
        <v>89.987698933753165</v>
      </c>
      <c r="AL491" s="27">
        <f t="shared" si="382"/>
        <v>-27.350997352986429</v>
      </c>
      <c r="AM491" s="26">
        <f t="shared" si="383"/>
        <v>-87.541297042279311</v>
      </c>
      <c r="AN491" s="26">
        <f t="shared" si="353"/>
        <v>-13.564185563501539</v>
      </c>
      <c r="AO491" s="26">
        <f t="shared" si="354"/>
        <v>-77.889785889936078</v>
      </c>
      <c r="AP491" s="26">
        <f t="shared" si="360"/>
        <v>-50.603721838877817</v>
      </c>
      <c r="AQ491" s="26">
        <f t="shared" si="361"/>
        <v>-165.44338155048882</v>
      </c>
      <c r="AR491" s="25">
        <f t="shared" si="355"/>
        <v>18.562359853877492</v>
      </c>
      <c r="AS491" s="25">
        <f t="shared" si="356"/>
        <v>-26.547178687726607</v>
      </c>
      <c r="AT491" s="56">
        <f t="shared" si="362"/>
        <v>-57.240974241863697</v>
      </c>
      <c r="AU491" s="57">
        <f t="shared" si="384"/>
        <v>-303.41825547668526</v>
      </c>
      <c r="AV491" s="26">
        <f t="shared" si="385"/>
        <v>2.3865601159595701E-4</v>
      </c>
      <c r="AW491" s="26">
        <f t="shared" si="386"/>
        <v>0.4247317012300682</v>
      </c>
      <c r="AX491" s="27">
        <f t="shared" si="387"/>
        <v>-2.3865601159599067E-4</v>
      </c>
      <c r="AY491" s="26">
        <f t="shared" si="388"/>
        <v>-0.4247317012300682</v>
      </c>
      <c r="AZ491" s="28">
        <f t="shared" si="389"/>
        <v>-3.3664477455674913E-17</v>
      </c>
      <c r="BA491" s="29">
        <f t="shared" si="390"/>
        <v>0</v>
      </c>
      <c r="BB491" s="5">
        <f t="shared" si="363"/>
        <v>-94.096720522209523</v>
      </c>
      <c r="BC491" s="5">
        <f t="shared" si="364"/>
        <v>-455.45595449236805</v>
      </c>
      <c r="BD491" s="5">
        <f t="shared" si="391"/>
        <v>-275.45595449236805</v>
      </c>
      <c r="BE491" s="31"/>
      <c r="BF491" s="40">
        <f t="shared" si="392"/>
        <v>-94</v>
      </c>
      <c r="BG491" s="40">
        <f t="shared" si="393"/>
        <v>-455</v>
      </c>
      <c r="BH491" s="40">
        <f t="shared" si="394"/>
        <v>-275</v>
      </c>
      <c r="BL491" s="26">
        <f t="shared" si="357"/>
        <v>-6.5042416046321074</v>
      </c>
      <c r="BM491" s="26">
        <f t="shared" si="358"/>
        <v>-61.775975473675508</v>
      </c>
      <c r="BO491" s="238" t="str">
        <f t="shared" si="365"/>
        <v>7413102.41301021i</v>
      </c>
      <c r="BP491" s="238" t="str">
        <f t="shared" si="366"/>
        <v>-0.000138721383864363-0.0303682828087766i</v>
      </c>
      <c r="BQ491" s="238">
        <f t="shared" si="367"/>
        <v>-30.351504675713727</v>
      </c>
      <c r="BR491" s="238">
        <f t="shared" si="368"/>
        <v>-90.261723542007303</v>
      </c>
    </row>
    <row r="492" spans="22:70" x14ac:dyDescent="0.35">
      <c r="V492" s="24">
        <v>5.8800000000000603</v>
      </c>
      <c r="W492" s="30">
        <f t="shared" si="369"/>
        <v>7585775.7502928935</v>
      </c>
      <c r="X492" s="25">
        <f t="shared" si="359"/>
        <v>26.994438391274116</v>
      </c>
      <c r="Y492" s="26">
        <f t="shared" si="370"/>
        <v>-65.216227463613336</v>
      </c>
      <c r="Z492" s="26">
        <f t="shared" si="371"/>
        <v>-89.968572395364802</v>
      </c>
      <c r="AA492" s="26">
        <f t="shared" si="372"/>
        <v>29.272357028129331</v>
      </c>
      <c r="AB492" s="26">
        <f t="shared" si="373"/>
        <v>-88.029436641488772</v>
      </c>
      <c r="AC492" s="26">
        <f t="shared" si="374"/>
        <v>2.395611394677525</v>
      </c>
      <c r="AD492" s="26">
        <f t="shared" si="375"/>
        <v>40.627317175662732</v>
      </c>
      <c r="AE492" s="26">
        <f t="shared" si="376"/>
        <v>-6.5538206495323639</v>
      </c>
      <c r="AF492" s="26">
        <f t="shared" si="377"/>
        <v>-137.37069186119083</v>
      </c>
      <c r="AG492" s="26">
        <f t="shared" si="352"/>
        <v>64.334182199278899</v>
      </c>
      <c r="AH492" s="26">
        <f t="shared" si="378"/>
        <v>-147.58631868901406</v>
      </c>
      <c r="AI492" s="26">
        <f t="shared" si="379"/>
        <v>-89.999997607749251</v>
      </c>
      <c r="AJ492" s="26">
        <f t="shared" si="380"/>
        <v>73.56359755833563</v>
      </c>
      <c r="AK492" s="26">
        <f t="shared" si="381"/>
        <v>89.987978940197834</v>
      </c>
      <c r="AL492" s="27">
        <f t="shared" si="382"/>
        <v>-27.550637614732075</v>
      </c>
      <c r="AM492" s="26">
        <f t="shared" si="383"/>
        <v>-87.597197595817846</v>
      </c>
      <c r="AN492" s="26">
        <f t="shared" si="353"/>
        <v>-13.755574033471225</v>
      </c>
      <c r="AO492" s="26">
        <f t="shared" si="354"/>
        <v>-78.157577383271089</v>
      </c>
      <c r="AP492" s="26">
        <f t="shared" si="360"/>
        <v>-50.994750579602837</v>
      </c>
      <c r="AQ492" s="26">
        <f t="shared" si="361"/>
        <v>-165.76679364664034</v>
      </c>
      <c r="AR492" s="25">
        <f t="shared" si="355"/>
        <v>18.562359853877492</v>
      </c>
      <c r="AS492" s="25">
        <f t="shared" si="356"/>
        <v>-26.547178687726607</v>
      </c>
      <c r="AT492" s="56">
        <f t="shared" si="362"/>
        <v>-57.548571229135199</v>
      </c>
      <c r="AU492" s="57">
        <f t="shared" si="384"/>
        <v>-303.13748550783117</v>
      </c>
      <c r="AV492" s="26">
        <f t="shared" si="385"/>
        <v>2.499031993082807E-4</v>
      </c>
      <c r="AW492" s="26">
        <f t="shared" si="386"/>
        <v>0.43462459827400474</v>
      </c>
      <c r="AX492" s="27">
        <f t="shared" si="387"/>
        <v>-2.4990319930821148E-4</v>
      </c>
      <c r="AY492" s="26">
        <f t="shared" si="388"/>
        <v>-0.43462459827400474</v>
      </c>
      <c r="AZ492" s="28">
        <f t="shared" si="389"/>
        <v>6.9226308713199458E-17</v>
      </c>
      <c r="BA492" s="29">
        <f t="shared" si="390"/>
        <v>0</v>
      </c>
      <c r="BB492" s="5">
        <f t="shared" si="363"/>
        <v>-94.760449165813583</v>
      </c>
      <c r="BC492" s="5">
        <f t="shared" si="364"/>
        <v>-455.80763532814905</v>
      </c>
      <c r="BD492" s="5">
        <f t="shared" si="391"/>
        <v>-275.80763532814905</v>
      </c>
      <c r="BE492" s="41"/>
      <c r="BF492" s="40">
        <f t="shared" si="392"/>
        <v>-95</v>
      </c>
      <c r="BG492" s="40">
        <f t="shared" si="393"/>
        <v>-456</v>
      </c>
      <c r="BH492" s="40">
        <f t="shared" si="394"/>
        <v>-276</v>
      </c>
      <c r="BL492" s="26">
        <f t="shared" si="357"/>
        <v>-6.6603037089364676</v>
      </c>
      <c r="BM492" s="26">
        <f t="shared" si="358"/>
        <v>-62.322194831879713</v>
      </c>
      <c r="BO492" s="238" t="str">
        <f t="shared" si="365"/>
        <v>7585775.75029289i</v>
      </c>
      <c r="BP492" s="238" t="str">
        <f t="shared" si="366"/>
        <v>-0.000180226668073165-0.0296765410252313i</v>
      </c>
      <c r="BQ492" s="238">
        <f t="shared" si="367"/>
        <v>-30.551574227741924</v>
      </c>
      <c r="BR492" s="238">
        <f t="shared" si="368"/>
        <v>-90.347954988438161</v>
      </c>
    </row>
    <row r="493" spans="22:70" x14ac:dyDescent="0.35">
      <c r="V493" s="24">
        <v>5.8900000000000601</v>
      </c>
      <c r="W493" s="32">
        <f t="shared" si="369"/>
        <v>7762471.1662879968</v>
      </c>
      <c r="X493" s="25">
        <f t="shared" si="359"/>
        <v>26.994438391274116</v>
      </c>
      <c r="Y493" s="26">
        <f t="shared" si="370"/>
        <v>-65.416227404804076</v>
      </c>
      <c r="Z493" s="26">
        <f t="shared" si="371"/>
        <v>-89.969287774846379</v>
      </c>
      <c r="AA493" s="26">
        <f t="shared" si="372"/>
        <v>29.472125904565935</v>
      </c>
      <c r="AB493" s="26">
        <f t="shared" si="373"/>
        <v>-88.074257973359678</v>
      </c>
      <c r="AC493" s="26">
        <f t="shared" si="374"/>
        <v>2.4815342602464541</v>
      </c>
      <c r="AD493" s="26">
        <f t="shared" si="375"/>
        <v>41.280376161407936</v>
      </c>
      <c r="AE493" s="26">
        <f t="shared" si="376"/>
        <v>-6.468128848717571</v>
      </c>
      <c r="AF493" s="26">
        <f t="shared" si="377"/>
        <v>-136.76316958679811</v>
      </c>
      <c r="AG493" s="26">
        <f t="shared" si="352"/>
        <v>64.334182199278899</v>
      </c>
      <c r="AH493" s="26">
        <f t="shared" si="378"/>
        <v>-147.78631868901405</v>
      </c>
      <c r="AI493" s="26">
        <f t="shared" si="379"/>
        <v>-89.999997662203526</v>
      </c>
      <c r="AJ493" s="26">
        <f t="shared" si="380"/>
        <v>73.763597549731472</v>
      </c>
      <c r="AK493" s="26">
        <f t="shared" si="381"/>
        <v>89.988252572918242</v>
      </c>
      <c r="AL493" s="27">
        <f t="shared" si="382"/>
        <v>-27.75029403954742</v>
      </c>
      <c r="AM493" s="26">
        <f t="shared" si="383"/>
        <v>-87.651830120542115</v>
      </c>
      <c r="AN493" s="26">
        <f t="shared" si="353"/>
        <v>-13.94733411530024</v>
      </c>
      <c r="AO493" s="26">
        <f t="shared" si="354"/>
        <v>-78.419781366073394</v>
      </c>
      <c r="AP493" s="26">
        <f t="shared" si="360"/>
        <v>-51.386167094851345</v>
      </c>
      <c r="AQ493" s="26">
        <f t="shared" si="361"/>
        <v>-166.08335657590078</v>
      </c>
      <c r="AR493" s="25">
        <f t="shared" si="355"/>
        <v>18.562359853877492</v>
      </c>
      <c r="AS493" s="25">
        <f t="shared" si="356"/>
        <v>-26.547178687726607</v>
      </c>
      <c r="AT493" s="56">
        <f t="shared" si="362"/>
        <v>-57.854295943568914</v>
      </c>
      <c r="AU493" s="57">
        <f t="shared" si="384"/>
        <v>-302.84652616269886</v>
      </c>
      <c r="AV493" s="26">
        <f t="shared" si="385"/>
        <v>2.6168041942597337E-4</v>
      </c>
      <c r="AW493" s="26">
        <f t="shared" si="386"/>
        <v>0.44474790366006983</v>
      </c>
      <c r="AX493" s="27">
        <f t="shared" si="387"/>
        <v>-2.6168041942630947E-4</v>
      </c>
      <c r="AY493" s="26">
        <f t="shared" si="388"/>
        <v>-0.44474790366006983</v>
      </c>
      <c r="AZ493" s="28">
        <f t="shared" si="389"/>
        <v>-3.3610267347050637E-16</v>
      </c>
      <c r="BA493" s="29">
        <f t="shared" si="390"/>
        <v>0</v>
      </c>
      <c r="BB493" s="5">
        <f t="shared" si="363"/>
        <v>-95.423883874025378</v>
      </c>
      <c r="BC493" s="5">
        <f t="shared" si="364"/>
        <v>-456.14220703468447</v>
      </c>
      <c r="BD493" s="5">
        <f t="shared" si="391"/>
        <v>-276.14220703468447</v>
      </c>
      <c r="BE493" s="31"/>
      <c r="BF493" s="40">
        <f t="shared" si="392"/>
        <v>-95</v>
      </c>
      <c r="BG493" s="40">
        <f t="shared" si="393"/>
        <v>-456</v>
      </c>
      <c r="BH493" s="40">
        <f t="shared" si="394"/>
        <v>-276</v>
      </c>
      <c r="BL493" s="26">
        <f t="shared" si="357"/>
        <v>-6.8179242654328647</v>
      </c>
      <c r="BM493" s="26">
        <f t="shared" si="358"/>
        <v>-62.861311531397114</v>
      </c>
      <c r="BO493" s="238" t="str">
        <f t="shared" si="365"/>
        <v>7762471.166288i</v>
      </c>
      <c r="BP493" s="238" t="str">
        <f t="shared" si="366"/>
        <v>-0.000219861500575305-0.0290004232470529i</v>
      </c>
      <c r="BQ493" s="238">
        <f t="shared" si="367"/>
        <v>-30.751663665023599</v>
      </c>
      <c r="BR493" s="238">
        <f t="shared" si="368"/>
        <v>-90.434369340588503</v>
      </c>
    </row>
    <row r="494" spans="22:70" x14ac:dyDescent="0.35">
      <c r="V494" s="24">
        <v>5.9000000000000599</v>
      </c>
      <c r="W494" s="32">
        <f t="shared" si="369"/>
        <v>7943282.34724392</v>
      </c>
      <c r="X494" s="25">
        <f t="shared" si="359"/>
        <v>26.994438391274116</v>
      </c>
      <c r="Y494" s="26">
        <f t="shared" si="370"/>
        <v>-65.616227348641686</v>
      </c>
      <c r="Z494" s="26">
        <f t="shared" si="371"/>
        <v>-89.969986870312127</v>
      </c>
      <c r="AA494" s="26">
        <f t="shared" si="372"/>
        <v>29.671905171793796</v>
      </c>
      <c r="AB494" s="26">
        <f t="shared" si="373"/>
        <v>-88.118061325629739</v>
      </c>
      <c r="AC494" s="26">
        <f t="shared" si="374"/>
        <v>2.5697209209995808</v>
      </c>
      <c r="AD494" s="26">
        <f t="shared" si="375"/>
        <v>41.93538474220211</v>
      </c>
      <c r="AE494" s="26">
        <f t="shared" si="376"/>
        <v>-6.3801628645741939</v>
      </c>
      <c r="AF494" s="26">
        <f t="shared" si="377"/>
        <v>-136.15266345373976</v>
      </c>
      <c r="AG494" s="26">
        <f t="shared" si="352"/>
        <v>64.334182199278899</v>
      </c>
      <c r="AH494" s="26">
        <f t="shared" si="378"/>
        <v>-147.98631868901404</v>
      </c>
      <c r="AI494" s="26">
        <f t="shared" si="379"/>
        <v>-89.999997715418289</v>
      </c>
      <c r="AJ494" s="26">
        <f t="shared" si="380"/>
        <v>73.963597541514559</v>
      </c>
      <c r="AK494" s="26">
        <f t="shared" si="381"/>
        <v>89.988519976997992</v>
      </c>
      <c r="AL494" s="27">
        <f t="shared" si="382"/>
        <v>-27.949965902418235</v>
      </c>
      <c r="AM494" s="26">
        <f t="shared" si="383"/>
        <v>-87.705223185740181</v>
      </c>
      <c r="AN494" s="26">
        <f t="shared" si="353"/>
        <v>-14.139450433549246</v>
      </c>
      <c r="AO494" s="26">
        <f t="shared" si="354"/>
        <v>-78.676492911592518</v>
      </c>
      <c r="AP494" s="26">
        <f t="shared" si="360"/>
        <v>-51.777955284188067</v>
      </c>
      <c r="AQ494" s="26">
        <f t="shared" si="361"/>
        <v>-166.39319383575298</v>
      </c>
      <c r="AR494" s="25">
        <f t="shared" si="355"/>
        <v>18.562359853877492</v>
      </c>
      <c r="AS494" s="25">
        <f t="shared" si="356"/>
        <v>-26.547178687726607</v>
      </c>
      <c r="AT494" s="56">
        <f t="shared" si="362"/>
        <v>-58.158118148762263</v>
      </c>
      <c r="AU494" s="57">
        <f t="shared" si="384"/>
        <v>-302.54585728949274</v>
      </c>
      <c r="AV494" s="26">
        <f t="shared" si="385"/>
        <v>2.7401264860041423E-4</v>
      </c>
      <c r="AW494" s="26">
        <f t="shared" si="386"/>
        <v>0.45510698236912306</v>
      </c>
      <c r="AX494" s="27">
        <f t="shared" si="387"/>
        <v>-2.7401264860034836E-4</v>
      </c>
      <c r="AY494" s="26">
        <f t="shared" si="388"/>
        <v>-0.45510698236912306</v>
      </c>
      <c r="AZ494" s="28">
        <f t="shared" si="389"/>
        <v>6.5865281978494394E-17</v>
      </c>
      <c r="BA494" s="29">
        <f t="shared" si="390"/>
        <v>0</v>
      </c>
      <c r="BB494" s="5">
        <f t="shared" si="363"/>
        <v>-96.086953795978673</v>
      </c>
      <c r="BC494" s="5">
        <f t="shared" si="364"/>
        <v>-456.46009881838734</v>
      </c>
      <c r="BD494" s="5">
        <f t="shared" si="391"/>
        <v>-276.46009881838734</v>
      </c>
      <c r="BE494" s="31"/>
      <c r="BF494" s="40">
        <f t="shared" si="392"/>
        <v>-96</v>
      </c>
      <c r="BG494" s="40">
        <f t="shared" si="393"/>
        <v>-456</v>
      </c>
      <c r="BH494" s="40">
        <f t="shared" si="394"/>
        <v>-276</v>
      </c>
      <c r="BL494" s="26">
        <f t="shared" si="357"/>
        <v>-6.9770624711845111</v>
      </c>
      <c r="BM494" s="26">
        <f t="shared" si="358"/>
        <v>-63.39322951852678</v>
      </c>
      <c r="BO494" s="238" t="str">
        <f t="shared" si="365"/>
        <v>7943282.34724392i</v>
      </c>
      <c r="BP494" s="238" t="str">
        <f t="shared" si="366"/>
        <v>-0.000257709517768816-0.0283395784051646i</v>
      </c>
      <c r="BQ494" s="238">
        <f t="shared" si="367"/>
        <v>-30.951773176031892</v>
      </c>
      <c r="BR494" s="238">
        <f t="shared" si="368"/>
        <v>-90.521012010367855</v>
      </c>
    </row>
    <row r="495" spans="22:70" x14ac:dyDescent="0.35">
      <c r="V495" s="24">
        <v>5.9100000000000597</v>
      </c>
      <c r="W495" s="30">
        <f t="shared" si="369"/>
        <v>8128305.1616421212</v>
      </c>
      <c r="X495" s="25">
        <f t="shared" si="359"/>
        <v>26.994438391274116</v>
      </c>
      <c r="Y495" s="26">
        <f t="shared" si="370"/>
        <v>-65.81622729500701</v>
      </c>
      <c r="Z495" s="26">
        <f t="shared" si="371"/>
        <v>-89.970670052430904</v>
      </c>
      <c r="AA495" s="26">
        <f t="shared" si="372"/>
        <v>29.871694363159556</v>
      </c>
      <c r="AB495" s="26">
        <f t="shared" si="373"/>
        <v>-88.160869718481663</v>
      </c>
      <c r="AC495" s="26">
        <f t="shared" si="374"/>
        <v>2.6601837228597711</v>
      </c>
      <c r="AD495" s="26">
        <f t="shared" si="375"/>
        <v>42.592005431822955</v>
      </c>
      <c r="AE495" s="26">
        <f t="shared" si="376"/>
        <v>-6.2899108177135679</v>
      </c>
      <c r="AF495" s="26">
        <f t="shared" si="377"/>
        <v>-135.53953433908964</v>
      </c>
      <c r="AG495" s="26">
        <f t="shared" si="352"/>
        <v>64.334182199278899</v>
      </c>
      <c r="AH495" s="26">
        <f t="shared" si="378"/>
        <v>-148.18631868901403</v>
      </c>
      <c r="AI495" s="26">
        <f t="shared" si="379"/>
        <v>-89.999997767421718</v>
      </c>
      <c r="AJ495" s="26">
        <f t="shared" si="380"/>
        <v>74.16359753366747</v>
      </c>
      <c r="AK495" s="26">
        <f t="shared" si="381"/>
        <v>89.988781294218256</v>
      </c>
      <c r="AL495" s="27">
        <f t="shared" si="382"/>
        <v>-28.149652510746805</v>
      </c>
      <c r="AM495" s="26">
        <f t="shared" si="383"/>
        <v>-87.757404729974226</v>
      </c>
      <c r="AN495" s="26">
        <f t="shared" si="353"/>
        <v>-14.331908192895835</v>
      </c>
      <c r="AO495" s="26">
        <f t="shared" si="354"/>
        <v>-78.927806885221017</v>
      </c>
      <c r="AP495" s="26">
        <f t="shared" si="360"/>
        <v>-52.170099659710303</v>
      </c>
      <c r="AQ495" s="26">
        <f t="shared" si="361"/>
        <v>-166.6964280883987</v>
      </c>
      <c r="AR495" s="25">
        <f t="shared" si="355"/>
        <v>18.562359853877492</v>
      </c>
      <c r="AS495" s="25">
        <f t="shared" si="356"/>
        <v>-26.547178687726607</v>
      </c>
      <c r="AT495" s="56">
        <f t="shared" si="362"/>
        <v>-58.460010477423872</v>
      </c>
      <c r="AU495" s="57">
        <f t="shared" si="384"/>
        <v>-302.23596242748835</v>
      </c>
      <c r="AV495" s="26">
        <f t="shared" si="385"/>
        <v>2.8692604029565354E-4</v>
      </c>
      <c r="AW495" s="26">
        <f t="shared" si="386"/>
        <v>0.46570732421126415</v>
      </c>
      <c r="AX495" s="27">
        <f t="shared" si="387"/>
        <v>-2.8692604029595354E-4</v>
      </c>
      <c r="AY495" s="26">
        <f t="shared" si="388"/>
        <v>-0.46570732421126415</v>
      </c>
      <c r="AZ495" s="28">
        <f t="shared" si="389"/>
        <v>-2.9999874112673908E-16</v>
      </c>
      <c r="BA495" s="29">
        <f t="shared" si="390"/>
        <v>0</v>
      </c>
      <c r="BB495" s="5">
        <f t="shared" si="363"/>
        <v>-96.749591027930308</v>
      </c>
      <c r="BC495" s="5">
        <f t="shared" si="364"/>
        <v>-456.76175496213926</v>
      </c>
      <c r="BD495" s="5">
        <f t="shared" si="391"/>
        <v>-276.76175496213926</v>
      </c>
      <c r="BE495" s="41"/>
      <c r="BF495" s="40">
        <f t="shared" si="392"/>
        <v>-97</v>
      </c>
      <c r="BG495" s="40">
        <f t="shared" si="393"/>
        <v>-457</v>
      </c>
      <c r="BH495" s="40">
        <f t="shared" si="394"/>
        <v>-277</v>
      </c>
      <c r="BL495" s="26">
        <f t="shared" si="357"/>
        <v>-7.1376775589804815</v>
      </c>
      <c r="BM495" s="26">
        <f t="shared" si="358"/>
        <v>-63.917864013355398</v>
      </c>
      <c r="BO495" s="238" t="str">
        <f t="shared" si="365"/>
        <v>8128305.16164212i</v>
      </c>
      <c r="BP495" s="238" t="str">
        <f t="shared" si="366"/>
        <v>-0.000293850604333877-0.0276936630366858i</v>
      </c>
      <c r="BQ495" s="238">
        <f t="shared" si="367"/>
        <v>-31.151902991525965</v>
      </c>
      <c r="BR495" s="238">
        <f t="shared" si="368"/>
        <v>-90.607928521295506</v>
      </c>
    </row>
    <row r="496" spans="22:70" x14ac:dyDescent="0.35">
      <c r="V496" s="24">
        <v>5.9200000000000603</v>
      </c>
      <c r="W496" s="32">
        <f t="shared" si="369"/>
        <v>8317637.7110278793</v>
      </c>
      <c r="X496" s="25">
        <f t="shared" si="359"/>
        <v>26.994438391274116</v>
      </c>
      <c r="Y496" s="26">
        <f t="shared" si="370"/>
        <v>-66.016227243786304</v>
      </c>
      <c r="Z496" s="26">
        <f t="shared" si="371"/>
        <v>-89.971337683434115</v>
      </c>
      <c r="AA496" s="26">
        <f t="shared" si="372"/>
        <v>30.07149303292406</v>
      </c>
      <c r="AB496" s="26">
        <f t="shared" si="373"/>
        <v>-88.202705658207535</v>
      </c>
      <c r="AC496" s="26">
        <f t="shared" si="374"/>
        <v>2.7529326820835438</v>
      </c>
      <c r="AD496" s="26">
        <f t="shared" si="375"/>
        <v>43.249896532425581</v>
      </c>
      <c r="AE496" s="26">
        <f t="shared" si="376"/>
        <v>-6.1973631375045839</v>
      </c>
      <c r="AF496" s="26">
        <f t="shared" si="377"/>
        <v>-134.9241468092161</v>
      </c>
      <c r="AG496" s="26">
        <f t="shared" si="352"/>
        <v>64.334182199278899</v>
      </c>
      <c r="AH496" s="26">
        <f t="shared" si="378"/>
        <v>-148.38631868901405</v>
      </c>
      <c r="AI496" s="26">
        <f t="shared" si="379"/>
        <v>-89.999997818241397</v>
      </c>
      <c r="AJ496" s="26">
        <f t="shared" si="380"/>
        <v>74.363597526173564</v>
      </c>
      <c r="AK496" s="26">
        <f t="shared" si="381"/>
        <v>89.989036663132822</v>
      </c>
      <c r="AL496" s="27">
        <f t="shared" si="382"/>
        <v>-28.349353202911761</v>
      </c>
      <c r="AM496" s="26">
        <f t="shared" si="383"/>
        <v>-87.808402074137661</v>
      </c>
      <c r="AN496" s="26">
        <f t="shared" si="353"/>
        <v>-14.524693161026194</v>
      </c>
      <c r="AO496" s="26">
        <f t="shared" si="354"/>
        <v>-79.173817837728649</v>
      </c>
      <c r="AP496" s="26">
        <f t="shared" si="360"/>
        <v>-52.562585327499534</v>
      </c>
      <c r="AQ496" s="26">
        <f t="shared" si="361"/>
        <v>-166.9931810669749</v>
      </c>
      <c r="AR496" s="25">
        <f t="shared" si="355"/>
        <v>18.562359853877492</v>
      </c>
      <c r="AS496" s="25">
        <f t="shared" si="356"/>
        <v>-26.547178687726607</v>
      </c>
      <c r="AT496" s="56">
        <f t="shared" si="362"/>
        <v>-58.759948465004115</v>
      </c>
      <c r="AU496" s="57">
        <f t="shared" si="384"/>
        <v>-301.917327876191</v>
      </c>
      <c r="AV496" s="26">
        <f t="shared" si="385"/>
        <v>3.0044798023877461E-4</v>
      </c>
      <c r="AW496" s="26">
        <f t="shared" si="386"/>
        <v>0.47655454672366926</v>
      </c>
      <c r="AX496" s="27">
        <f t="shared" si="387"/>
        <v>-3.0044798023871145E-4</v>
      </c>
      <c r="AY496" s="26">
        <f t="shared" si="388"/>
        <v>-0.47655454672366926</v>
      </c>
      <c r="AZ496" s="28">
        <f t="shared" si="389"/>
        <v>6.3154776547280633E-17</v>
      </c>
      <c r="BA496" s="29">
        <f t="shared" si="390"/>
        <v>0</v>
      </c>
      <c r="BB496" s="5">
        <f t="shared" si="363"/>
        <v>-97.41173072955759</v>
      </c>
      <c r="BC496" s="5">
        <f t="shared" si="364"/>
        <v>-457.04763363957272</v>
      </c>
      <c r="BD496" s="5">
        <f t="shared" si="391"/>
        <v>-277.04763363957272</v>
      </c>
      <c r="BE496" s="31"/>
      <c r="BF496" s="40">
        <f t="shared" si="392"/>
        <v>-97</v>
      </c>
      <c r="BG496" s="40">
        <f t="shared" si="393"/>
        <v>-457</v>
      </c>
      <c r="BH496" s="40">
        <f t="shared" si="394"/>
        <v>-277</v>
      </c>
      <c r="BL496" s="26">
        <f t="shared" si="357"/>
        <v>-7.2997288795260431</v>
      </c>
      <c r="BM496" s="26">
        <f t="shared" si="358"/>
        <v>-64.435141232715083</v>
      </c>
      <c r="BO496" s="238" t="str">
        <f t="shared" si="365"/>
        <v>8317637.71102788i</v>
      </c>
      <c r="BP496" s="238" t="str">
        <f t="shared" si="366"/>
        <v>-0.000328361059330765-0.0270623411356424i</v>
      </c>
      <c r="BQ496" s="238">
        <f t="shared" si="367"/>
        <v>-31.352053385027432</v>
      </c>
      <c r="BR496" s="238">
        <f t="shared" si="368"/>
        <v>-90.695164530666645</v>
      </c>
    </row>
    <row r="497" spans="22:70" x14ac:dyDescent="0.35">
      <c r="V497" s="24">
        <v>5.9300000000000601</v>
      </c>
      <c r="W497" s="32">
        <f t="shared" si="369"/>
        <v>8511380.3820249606</v>
      </c>
      <c r="X497" s="25">
        <f t="shared" si="359"/>
        <v>26.994438391274116</v>
      </c>
      <c r="Y497" s="26">
        <f t="shared" si="370"/>
        <v>-66.21622719487091</v>
      </c>
      <c r="Z497" s="26">
        <f t="shared" si="371"/>
        <v>-89.97199011730784</v>
      </c>
      <c r="AA497" s="26">
        <f t="shared" si="372"/>
        <v>30.271300755328792</v>
      </c>
      <c r="AB497" s="26">
        <f t="shared" si="373"/>
        <v>-88.243591148233875</v>
      </c>
      <c r="AC497" s="26">
        <f t="shared" si="374"/>
        <v>2.8479754434118303</v>
      </c>
      <c r="AD497" s="26">
        <f t="shared" si="375"/>
        <v>43.908713009677669</v>
      </c>
      <c r="AE497" s="26">
        <f t="shared" si="376"/>
        <v>-6.1025126048561731</v>
      </c>
      <c r="AF497" s="26">
        <f t="shared" si="377"/>
        <v>-134.30686825586406</v>
      </c>
      <c r="AG497" s="26">
        <f t="shared" si="352"/>
        <v>64.334182199278899</v>
      </c>
      <c r="AH497" s="26">
        <f t="shared" si="378"/>
        <v>-148.58631868901404</v>
      </c>
      <c r="AI497" s="26">
        <f t="shared" si="379"/>
        <v>-89.999997867904298</v>
      </c>
      <c r="AJ497" s="26">
        <f t="shared" si="380"/>
        <v>74.563597519016938</v>
      </c>
      <c r="AK497" s="26">
        <f t="shared" si="381"/>
        <v>89.989286219141633</v>
      </c>
      <c r="AL497" s="27">
        <f t="shared" si="382"/>
        <v>-28.549067346891007</v>
      </c>
      <c r="AM497" s="26">
        <f t="shared" si="383"/>
        <v>-87.85824193430102</v>
      </c>
      <c r="AN497" s="26">
        <f t="shared" si="353"/>
        <v>-14.717791651606555</v>
      </c>
      <c r="AO497" s="26">
        <f t="shared" si="354"/>
        <v>-79.414619906475167</v>
      </c>
      <c r="AP497" s="26">
        <f t="shared" si="360"/>
        <v>-52.95539796921576</v>
      </c>
      <c r="AQ497" s="26">
        <f t="shared" si="361"/>
        <v>-167.28357348953887</v>
      </c>
      <c r="AR497" s="25">
        <f t="shared" si="355"/>
        <v>18.562359853877492</v>
      </c>
      <c r="AS497" s="25">
        <f t="shared" si="356"/>
        <v>-26.547178687726607</v>
      </c>
      <c r="AT497" s="56">
        <f t="shared" si="362"/>
        <v>-59.057910574071933</v>
      </c>
      <c r="AU497" s="57">
        <f t="shared" si="384"/>
        <v>-301.59044174540293</v>
      </c>
      <c r="AV497" s="26">
        <f t="shared" si="385"/>
        <v>3.1460714445393997E-4</v>
      </c>
      <c r="AW497" s="26">
        <f t="shared" si="386"/>
        <v>0.48765439813521988</v>
      </c>
      <c r="AX497" s="27">
        <f t="shared" si="387"/>
        <v>-3.1460714445428702E-4</v>
      </c>
      <c r="AY497" s="26">
        <f t="shared" si="388"/>
        <v>-0.48765439813521988</v>
      </c>
      <c r="AZ497" s="28">
        <f t="shared" si="389"/>
        <v>-3.4705311541260997E-16</v>
      </c>
      <c r="BA497" s="29">
        <f t="shared" si="390"/>
        <v>0</v>
      </c>
      <c r="BB497" s="5">
        <f t="shared" si="363"/>
        <v>-98.073311226285185</v>
      </c>
      <c r="BC497" s="5">
        <f t="shared" si="364"/>
        <v>-457.318205685934</v>
      </c>
      <c r="BD497" s="5">
        <f t="shared" si="391"/>
        <v>-277.318205685934</v>
      </c>
      <c r="BE497" s="31"/>
      <c r="BF497" s="40">
        <f t="shared" si="392"/>
        <v>-98</v>
      </c>
      <c r="BG497" s="40">
        <f t="shared" si="393"/>
        <v>-457</v>
      </c>
      <c r="BH497" s="40">
        <f t="shared" si="394"/>
        <v>-277</v>
      </c>
      <c r="BL497" s="26">
        <f t="shared" si="357"/>
        <v>-7.463175978828124</v>
      </c>
      <c r="BM497" s="26">
        <f t="shared" si="358"/>
        <v>-64.944998088795401</v>
      </c>
      <c r="BO497" s="238" t="str">
        <f t="shared" si="365"/>
        <v>8511380.38202496i</v>
      </c>
      <c r="BP497" s="238" t="str">
        <f t="shared" si="366"/>
        <v>-0.000361313754987632-0.0264452840054658i</v>
      </c>
      <c r="BQ497" s="238">
        <f t="shared" si="367"/>
        <v>-31.55222467338513</v>
      </c>
      <c r="BR497" s="238">
        <f t="shared" si="368"/>
        <v>-90.782765851735718</v>
      </c>
    </row>
    <row r="498" spans="22:70" x14ac:dyDescent="0.35">
      <c r="V498" s="24">
        <v>5.9400000000000599</v>
      </c>
      <c r="W498" s="30">
        <f t="shared" si="369"/>
        <v>8709635.8995620143</v>
      </c>
      <c r="X498" s="25">
        <f t="shared" si="359"/>
        <v>26.994438391274116</v>
      </c>
      <c r="Y498" s="26">
        <f t="shared" si="370"/>
        <v>-66.416227148157049</v>
      </c>
      <c r="Z498" s="26">
        <f t="shared" si="371"/>
        <v>-89.972627699980464</v>
      </c>
      <c r="AA498" s="26">
        <f t="shared" si="372"/>
        <v>30.47111712370377</v>
      </c>
      <c r="AB498" s="26">
        <f t="shared" si="373"/>
        <v>-88.283547699940414</v>
      </c>
      <c r="AC498" s="26">
        <f t="shared" si="374"/>
        <v>2.9453172479432492</v>
      </c>
      <c r="AD498" s="26">
        <f t="shared" si="375"/>
        <v>44.568107389169811</v>
      </c>
      <c r="AE498" s="26">
        <f t="shared" si="376"/>
        <v>-6.005354385235913</v>
      </c>
      <c r="AF498" s="26">
        <f t="shared" si="377"/>
        <v>-133.68806801075107</v>
      </c>
      <c r="AG498" s="26">
        <f t="shared" si="352"/>
        <v>64.334182199278899</v>
      </c>
      <c r="AH498" s="26">
        <f t="shared" si="378"/>
        <v>-148.78631868901405</v>
      </c>
      <c r="AI498" s="26">
        <f t="shared" si="379"/>
        <v>-89.999997916436712</v>
      </c>
      <c r="AJ498" s="26">
        <f t="shared" si="380"/>
        <v>74.763597512182386</v>
      </c>
      <c r="AK498" s="26">
        <f t="shared" si="381"/>
        <v>89.989530094562539</v>
      </c>
      <c r="AL498" s="27">
        <f t="shared" si="382"/>
        <v>-28.748794338945295</v>
      </c>
      <c r="AM498" s="26">
        <f t="shared" si="383"/>
        <v>-87.906950434345831</v>
      </c>
      <c r="AN498" s="26">
        <f t="shared" si="353"/>
        <v>-14.911190507379766</v>
      </c>
      <c r="AO498" s="26">
        <f t="shared" si="354"/>
        <v>-79.650306724230447</v>
      </c>
      <c r="AP498" s="26">
        <f t="shared" si="360"/>
        <v>-53.348523823877827</v>
      </c>
      <c r="AQ498" s="26">
        <f t="shared" si="361"/>
        <v>-167.56772498045046</v>
      </c>
      <c r="AR498" s="25">
        <f t="shared" si="355"/>
        <v>18.562359853877492</v>
      </c>
      <c r="AS498" s="25">
        <f t="shared" si="356"/>
        <v>-26.547178687726607</v>
      </c>
      <c r="AT498" s="56">
        <f t="shared" si="362"/>
        <v>-59.353878209113738</v>
      </c>
      <c r="AU498" s="57">
        <f t="shared" si="384"/>
        <v>-301.25579299120153</v>
      </c>
      <c r="AV498" s="26">
        <f t="shared" si="385"/>
        <v>3.2943356004380155E-4</v>
      </c>
      <c r="AW498" s="26">
        <f t="shared" si="386"/>
        <v>0.49901276039944437</v>
      </c>
      <c r="AX498" s="27">
        <f t="shared" si="387"/>
        <v>-3.2943356004337779E-4</v>
      </c>
      <c r="AY498" s="26">
        <f t="shared" si="388"/>
        <v>-0.49901276039944437</v>
      </c>
      <c r="AZ498" s="28">
        <f t="shared" si="389"/>
        <v>4.2376041911595941E-16</v>
      </c>
      <c r="BA498" s="29">
        <f t="shared" si="390"/>
        <v>0</v>
      </c>
      <c r="BB498" s="5">
        <f t="shared" si="363"/>
        <v>-98.734274097223803</v>
      </c>
      <c r="BC498" s="5">
        <f t="shared" si="364"/>
        <v>-457.57395333363195</v>
      </c>
      <c r="BD498" s="5">
        <f t="shared" si="391"/>
        <v>-277.57395333363195</v>
      </c>
      <c r="BE498" s="41"/>
      <c r="BF498" s="40">
        <f t="shared" si="392"/>
        <v>-99</v>
      </c>
      <c r="BG498" s="40">
        <f t="shared" si="393"/>
        <v>-458</v>
      </c>
      <c r="BH498" s="40">
        <f t="shared" si="394"/>
        <v>-278</v>
      </c>
      <c r="BL498" s="26">
        <f t="shared" si="357"/>
        <v>-7.6279786706812125</v>
      </c>
      <c r="BM498" s="26">
        <f t="shared" si="358"/>
        <v>-65.447381866510952</v>
      </c>
      <c r="BO498" s="238" t="str">
        <f t="shared" si="365"/>
        <v>8709635.89956201i</v>
      </c>
      <c r="BP498" s="238" t="str">
        <f t="shared" si="366"/>
        <v>-0.000392778288489243-0.025842170113347i</v>
      </c>
      <c r="BQ498" s="238">
        <f t="shared" si="367"/>
        <v>-31.75241721742886</v>
      </c>
      <c r="BR498" s="238">
        <f t="shared" si="368"/>
        <v>-90.870778475919437</v>
      </c>
    </row>
    <row r="499" spans="22:70" x14ac:dyDescent="0.35">
      <c r="V499" s="24">
        <v>5.9500000000000597</v>
      </c>
      <c r="W499" s="32">
        <f t="shared" si="369"/>
        <v>8912509.3813386895</v>
      </c>
      <c r="X499" s="25">
        <f t="shared" si="359"/>
        <v>26.994438391274116</v>
      </c>
      <c r="Y499" s="26">
        <f t="shared" si="370"/>
        <v>-66.616227103545654</v>
      </c>
      <c r="Z499" s="26">
        <f t="shared" si="371"/>
        <v>-89.973250769506151</v>
      </c>
      <c r="AA499" s="26">
        <f t="shared" si="372"/>
        <v>30.670941749614911</v>
      </c>
      <c r="AB499" s="26">
        <f t="shared" si="373"/>
        <v>-88.322596343274455</v>
      </c>
      <c r="AC499" s="26">
        <f t="shared" si="374"/>
        <v>3.044960911015469</v>
      </c>
      <c r="AD499" s="26">
        <f t="shared" si="375"/>
        <v>45.227730668475793</v>
      </c>
      <c r="AE499" s="26">
        <f t="shared" si="376"/>
        <v>-5.9058860516411578</v>
      </c>
      <c r="AF499" s="26">
        <f t="shared" si="377"/>
        <v>-133.06811644430482</v>
      </c>
      <c r="AG499" s="26">
        <f t="shared" si="352"/>
        <v>64.334182199278899</v>
      </c>
      <c r="AH499" s="26">
        <f t="shared" si="378"/>
        <v>-148.98631868901404</v>
      </c>
      <c r="AI499" s="26">
        <f t="shared" si="379"/>
        <v>-89.999997963864402</v>
      </c>
      <c r="AJ499" s="26">
        <f t="shared" si="380"/>
        <v>74.963597505655471</v>
      </c>
      <c r="AK499" s="26">
        <f t="shared" si="381"/>
        <v>89.989768418701502</v>
      </c>
      <c r="AL499" s="27">
        <f t="shared" si="382"/>
        <v>-28.948533602359564</v>
      </c>
      <c r="AM499" s="26">
        <f t="shared" si="383"/>
        <v>-87.954553118385647</v>
      </c>
      <c r="AN499" s="26">
        <f t="shared" si="353"/>
        <v>-15.104877083426933</v>
      </c>
      <c r="AO499" s="26">
        <f t="shared" si="354"/>
        <v>-79.880971335236069</v>
      </c>
      <c r="AP499" s="26">
        <f t="shared" si="360"/>
        <v>-53.741949669866166</v>
      </c>
      <c r="AQ499" s="26">
        <f t="shared" si="361"/>
        <v>-167.84575399878463</v>
      </c>
      <c r="AR499" s="25">
        <f t="shared" si="355"/>
        <v>18.562359853877492</v>
      </c>
      <c r="AS499" s="25">
        <f t="shared" si="356"/>
        <v>-26.547178687726607</v>
      </c>
      <c r="AT499" s="56">
        <f t="shared" si="362"/>
        <v>-59.64783572150732</v>
      </c>
      <c r="AU499" s="57">
        <f t="shared" si="384"/>
        <v>-300.91387044308942</v>
      </c>
      <c r="AV499" s="26">
        <f t="shared" si="385"/>
        <v>3.4495866882214364E-4</v>
      </c>
      <c r="AW499" s="26">
        <f t="shared" si="386"/>
        <v>0.51063565229729524</v>
      </c>
      <c r="AX499" s="27">
        <f t="shared" si="387"/>
        <v>-3.4495866882196832E-4</v>
      </c>
      <c r="AY499" s="26">
        <f t="shared" si="388"/>
        <v>-0.51063565229729524</v>
      </c>
      <c r="AZ499" s="28">
        <f t="shared" si="389"/>
        <v>1.7531549129090607E-16</v>
      </c>
      <c r="BA499" s="29">
        <f t="shared" si="390"/>
        <v>0</v>
      </c>
      <c r="BB499" s="5">
        <f t="shared" si="363"/>
        <v>-99.394564248422043</v>
      </c>
      <c r="BC499" s="5">
        <f t="shared" si="364"/>
        <v>-457.81536892075763</v>
      </c>
      <c r="BD499" s="5">
        <f t="shared" si="391"/>
        <v>-277.81536892075763</v>
      </c>
      <c r="BE499" s="31"/>
      <c r="BF499" s="40">
        <f t="shared" si="392"/>
        <v>-99</v>
      </c>
      <c r="BG499" s="40">
        <f t="shared" si="393"/>
        <v>-458</v>
      </c>
      <c r="BH499" s="40">
        <f t="shared" si="394"/>
        <v>-278</v>
      </c>
      <c r="BL499" s="26">
        <f t="shared" si="357"/>
        <v>-7.7940971042007758</v>
      </c>
      <c r="BM499" s="26">
        <f t="shared" si="358"/>
        <v>-65.942249882646806</v>
      </c>
      <c r="BO499" s="238" t="str">
        <f t="shared" si="365"/>
        <v>8912509.38133869i</v>
      </c>
      <c r="BP499" s="238" t="str">
        <f t="shared" si="366"/>
        <v>-0.000422821127065107-0.025252684946501i</v>
      </c>
      <c r="BQ499" s="238">
        <f t="shared" si="367"/>
        <v>-31.952631422713949</v>
      </c>
      <c r="BR499" s="238">
        <f t="shared" si="368"/>
        <v>-90.959248595021393</v>
      </c>
    </row>
    <row r="500" spans="22:70" x14ac:dyDescent="0.35">
      <c r="V500" s="24">
        <v>5.9600000000000604</v>
      </c>
      <c r="W500" s="32">
        <f t="shared" si="369"/>
        <v>9120108.393560376</v>
      </c>
      <c r="X500" s="25">
        <f t="shared" si="359"/>
        <v>26.994438391274116</v>
      </c>
      <c r="Y500" s="26">
        <f t="shared" si="370"/>
        <v>-66.81622706094214</v>
      </c>
      <c r="Z500" s="26">
        <f t="shared" si="371"/>
        <v>-89.973859656244002</v>
      </c>
      <c r="AA500" s="26">
        <f t="shared" si="372"/>
        <v>30.870774262049107</v>
      </c>
      <c r="AB500" s="26">
        <f t="shared" si="373"/>
        <v>-88.360757637162109</v>
      </c>
      <c r="AC500" s="26">
        <f t="shared" si="374"/>
        <v>3.1469068102925641</v>
      </c>
      <c r="AD500" s="26">
        <f t="shared" si="375"/>
        <v>45.887233239052364</v>
      </c>
      <c r="AE500" s="26">
        <f t="shared" si="376"/>
        <v>-5.804107597326353</v>
      </c>
      <c r="AF500" s="26">
        <f t="shared" si="377"/>
        <v>-132.44738405435373</v>
      </c>
      <c r="AG500" s="26">
        <f t="shared" si="352"/>
        <v>64.334182199278899</v>
      </c>
      <c r="AH500" s="26">
        <f t="shared" si="378"/>
        <v>-149.18631868901406</v>
      </c>
      <c r="AI500" s="26">
        <f t="shared" si="379"/>
        <v>-89.999998010212494</v>
      </c>
      <c r="AJ500" s="26">
        <f t="shared" si="380"/>
        <v>75.163597499422309</v>
      </c>
      <c r="AK500" s="26">
        <f t="shared" si="381"/>
        <v>89.990001317921084</v>
      </c>
      <c r="AL500" s="27">
        <f t="shared" si="382"/>
        <v>-29.148284586239601</v>
      </c>
      <c r="AM500" s="26">
        <f t="shared" si="383"/>
        <v>-88.001074962974783</v>
      </c>
      <c r="AN500" s="26">
        <f t="shared" si="353"/>
        <v>-15.29883923062968</v>
      </c>
      <c r="AO500" s="26">
        <f t="shared" si="354"/>
        <v>-80.106706118147699</v>
      </c>
      <c r="AP500" s="26">
        <f t="shared" si="360"/>
        <v>-54.135662807182129</v>
      </c>
      <c r="AQ500" s="26">
        <f t="shared" si="361"/>
        <v>-168.11777777341388</v>
      </c>
      <c r="AR500" s="25">
        <f t="shared" si="355"/>
        <v>18.562359853877492</v>
      </c>
      <c r="AS500" s="25">
        <f t="shared" si="356"/>
        <v>-26.547178687726607</v>
      </c>
      <c r="AT500" s="56">
        <f t="shared" si="362"/>
        <v>-59.939770404508479</v>
      </c>
      <c r="AU500" s="57">
        <f t="shared" si="384"/>
        <v>-300.56516182776761</v>
      </c>
      <c r="AV500" s="26">
        <f t="shared" si="385"/>
        <v>3.6121539395174342E-4</v>
      </c>
      <c r="AW500" s="26">
        <f t="shared" si="386"/>
        <v>0.52252923261133344</v>
      </c>
      <c r="AX500" s="27">
        <f t="shared" si="387"/>
        <v>-3.6121539395158882E-4</v>
      </c>
      <c r="AY500" s="26">
        <f t="shared" si="388"/>
        <v>-0.52252923261133344</v>
      </c>
      <c r="AZ500" s="28">
        <f t="shared" si="389"/>
        <v>1.5460722979643293E-16</v>
      </c>
      <c r="BA500" s="29">
        <f t="shared" si="390"/>
        <v>0</v>
      </c>
      <c r="BB500" s="5">
        <f t="shared" si="363"/>
        <v>-100.05412997125651</v>
      </c>
      <c r="BC500" s="5">
        <f t="shared" si="364"/>
        <v>-458.04295358095374</v>
      </c>
      <c r="BD500" s="5">
        <f t="shared" si="391"/>
        <v>-278.04295358095374</v>
      </c>
      <c r="BE500" s="31"/>
      <c r="BF500" s="40">
        <f t="shared" si="392"/>
        <v>-100</v>
      </c>
      <c r="BG500" s="40">
        <f t="shared" si="393"/>
        <v>-458</v>
      </c>
      <c r="BH500" s="40">
        <f t="shared" si="394"/>
        <v>-278</v>
      </c>
      <c r="BL500" s="26">
        <f t="shared" si="357"/>
        <v>-7.9614918263907972</v>
      </c>
      <c r="BM500" s="26">
        <f t="shared" si="358"/>
        <v>-66.429569129706167</v>
      </c>
      <c r="BO500" s="238" t="str">
        <f t="shared" si="365"/>
        <v>9120108.39356038i</v>
      </c>
      <c r="BP500" s="238" t="str">
        <f t="shared" si="366"/>
        <v>-0.00045150574666358-0.0246765208703931i</v>
      </c>
      <c r="BQ500" s="238">
        <f t="shared" si="367"/>
        <v>-32.152867740357237</v>
      </c>
      <c r="BR500" s="238">
        <f t="shared" si="368"/>
        <v>-91.048222623479944</v>
      </c>
    </row>
    <row r="501" spans="22:70" x14ac:dyDescent="0.35">
      <c r="V501" s="24">
        <v>5.9700000000000601</v>
      </c>
      <c r="W501" s="30">
        <f t="shared" si="369"/>
        <v>9332543.0079712179</v>
      </c>
      <c r="X501" s="25">
        <f t="shared" si="359"/>
        <v>26.994438391274116</v>
      </c>
      <c r="Y501" s="26">
        <f t="shared" si="370"/>
        <v>-67.016227020256068</v>
      </c>
      <c r="Z501" s="26">
        <f t="shared" si="371"/>
        <v>-89.974454683033301</v>
      </c>
      <c r="AA501" s="26">
        <f t="shared" si="372"/>
        <v>31.070614306635566</v>
      </c>
      <c r="AB501" s="26">
        <f t="shared" si="373"/>
        <v>-88.398051679719302</v>
      </c>
      <c r="AC501" s="26">
        <f t="shared" si="374"/>
        <v>3.2511528841653274</v>
      </c>
      <c r="AD501" s="26">
        <f t="shared" si="375"/>
        <v>46.546265812050578</v>
      </c>
      <c r="AE501" s="26">
        <f t="shared" si="376"/>
        <v>-5.700021438181059</v>
      </c>
      <c r="AF501" s="26">
        <f t="shared" si="377"/>
        <v>-131.82624055070204</v>
      </c>
      <c r="AG501" s="26">
        <f t="shared" si="352"/>
        <v>64.334182199278899</v>
      </c>
      <c r="AH501" s="26">
        <f t="shared" si="378"/>
        <v>-149.38631868901405</v>
      </c>
      <c r="AI501" s="26">
        <f t="shared" si="379"/>
        <v>-89.9999980555056</v>
      </c>
      <c r="AJ501" s="26">
        <f t="shared" si="380"/>
        <v>75.363597493469683</v>
      </c>
      <c r="AK501" s="26">
        <f t="shared" si="381"/>
        <v>89.990228915707519</v>
      </c>
      <c r="AL501" s="27">
        <f t="shared" si="382"/>
        <v>-29.348046764361847</v>
      </c>
      <c r="AM501" s="26">
        <f t="shared" si="383"/>
        <v>-88.046540389104194</v>
      </c>
      <c r="AN501" s="26">
        <f t="shared" si="353"/>
        <v>-15.49306527936443</v>
      </c>
      <c r="AO501" s="26">
        <f t="shared" si="354"/>
        <v>-80.327602715506529</v>
      </c>
      <c r="AP501" s="26">
        <f t="shared" si="360"/>
        <v>-54.529651039991741</v>
      </c>
      <c r="AQ501" s="26">
        <f t="shared" si="361"/>
        <v>-168.3839122444088</v>
      </c>
      <c r="AR501" s="25">
        <f t="shared" si="355"/>
        <v>18.562359853877492</v>
      </c>
      <c r="AS501" s="25">
        <f t="shared" si="356"/>
        <v>-26.547178687726607</v>
      </c>
      <c r="AT501" s="56">
        <f t="shared" si="362"/>
        <v>-60.229672478172802</v>
      </c>
      <c r="AU501" s="57">
        <f t="shared" si="384"/>
        <v>-300.21015279511084</v>
      </c>
      <c r="AV501" s="26">
        <f t="shared" si="385"/>
        <v>3.7823820971054871E-4</v>
      </c>
      <c r="AW501" s="26">
        <f t="shared" si="386"/>
        <v>0.53469980337292744</v>
      </c>
      <c r="AX501" s="27">
        <f t="shared" si="387"/>
        <v>-3.7823820971034938E-4</v>
      </c>
      <c r="AY501" s="26">
        <f t="shared" si="388"/>
        <v>-0.53469980337292744</v>
      </c>
      <c r="AZ501" s="28">
        <f t="shared" si="389"/>
        <v>1.9933056941145999E-16</v>
      </c>
      <c r="BA501" s="29">
        <f t="shared" si="390"/>
        <v>0</v>
      </c>
      <c r="BB501" s="5">
        <f t="shared" si="363"/>
        <v>-100.71292298590714</v>
      </c>
      <c r="BC501" s="5">
        <f t="shared" si="364"/>
        <v>-458.25721592301818</v>
      </c>
      <c r="BD501" s="5">
        <f t="shared" si="391"/>
        <v>-278.25721592301818</v>
      </c>
      <c r="BE501" s="41"/>
      <c r="BF501" s="40">
        <f t="shared" si="392"/>
        <v>-101</v>
      </c>
      <c r="BG501" s="40">
        <f t="shared" si="393"/>
        <v>-458</v>
      </c>
      <c r="BH501" s="40">
        <f t="shared" si="394"/>
        <v>-278</v>
      </c>
      <c r="BL501" s="26">
        <f t="shared" si="357"/>
        <v>-8.130123839767915</v>
      </c>
      <c r="BM501" s="26">
        <f t="shared" si="358"/>
        <v>-66.909315907266688</v>
      </c>
      <c r="BO501" s="238" t="str">
        <f t="shared" si="365"/>
        <v>9332543.00797122i</v>
      </c>
      <c r="BP501" s="238" t="str">
        <f t="shared" si="366"/>
        <v>-0.000478892764486378-0.0241133769889678i</v>
      </c>
      <c r="BQ501" s="238">
        <f t="shared" si="367"/>
        <v>-32.353126667966428</v>
      </c>
      <c r="BR501" s="238">
        <f t="shared" si="368"/>
        <v>-91.137747220640705</v>
      </c>
    </row>
    <row r="502" spans="22:70" x14ac:dyDescent="0.35">
      <c r="V502" s="24">
        <v>5.9800000000000599</v>
      </c>
      <c r="W502" s="32">
        <f t="shared" si="369"/>
        <v>9549925.8602156974</v>
      </c>
      <c r="X502" s="25">
        <f t="shared" si="359"/>
        <v>26.994438391274116</v>
      </c>
      <c r="Y502" s="26">
        <f t="shared" si="370"/>
        <v>-67.216226981401178</v>
      </c>
      <c r="Z502" s="26">
        <f t="shared" si="371"/>
        <v>-89.975036165364571</v>
      </c>
      <c r="AA502" s="26">
        <f t="shared" si="372"/>
        <v>31.270461544901778</v>
      </c>
      <c r="AB502" s="26">
        <f t="shared" si="373"/>
        <v>-88.434498118264017</v>
      </c>
      <c r="AC502" s="26">
        <f t="shared" si="374"/>
        <v>3.3576946404789525</v>
      </c>
      <c r="AD502" s="26">
        <f t="shared" si="375"/>
        <v>47.204480342063832</v>
      </c>
      <c r="AE502" s="26">
        <f t="shared" si="376"/>
        <v>-5.5936324047463319</v>
      </c>
      <c r="AF502" s="26">
        <f t="shared" si="377"/>
        <v>-131.20505394156476</v>
      </c>
      <c r="AG502" s="26">
        <f t="shared" si="352"/>
        <v>64.334182199278899</v>
      </c>
      <c r="AH502" s="26">
        <f t="shared" si="378"/>
        <v>-149.58631868901404</v>
      </c>
      <c r="AI502" s="26">
        <f t="shared" si="379"/>
        <v>-89.999998099767694</v>
      </c>
      <c r="AJ502" s="26">
        <f t="shared" si="380"/>
        <v>75.563597487784975</v>
      </c>
      <c r="AK502" s="26">
        <f t="shared" si="381"/>
        <v>89.990451332736129</v>
      </c>
      <c r="AL502" s="27">
        <f t="shared" si="382"/>
        <v>-29.547819634073932</v>
      </c>
      <c r="AM502" s="26">
        <f t="shared" si="383"/>
        <v>-88.090973273985824</v>
      </c>
      <c r="AN502" s="26">
        <f t="shared" si="353"/>
        <v>-15.687544023455997</v>
      </c>
      <c r="AO502" s="26">
        <f t="shared" si="354"/>
        <v>-80.543751969395501</v>
      </c>
      <c r="AP502" s="26">
        <f t="shared" si="360"/>
        <v>-54.923902659480092</v>
      </c>
      <c r="AQ502" s="26">
        <f t="shared" si="361"/>
        <v>-168.64427201041289</v>
      </c>
      <c r="AR502" s="25">
        <f t="shared" si="355"/>
        <v>18.562359853877492</v>
      </c>
      <c r="AS502" s="25">
        <f t="shared" si="356"/>
        <v>-26.547178687726607</v>
      </c>
      <c r="AT502" s="56">
        <f t="shared" si="362"/>
        <v>-60.517535064226422</v>
      </c>
      <c r="AU502" s="57">
        <f t="shared" si="384"/>
        <v>-299.84932595197768</v>
      </c>
      <c r="AV502" s="26">
        <f t="shared" si="385"/>
        <v>3.9606321454588138E-4</v>
      </c>
      <c r="AW502" s="26">
        <f t="shared" si="386"/>
        <v>0.54715381318410417</v>
      </c>
      <c r="AX502" s="27">
        <f t="shared" si="387"/>
        <v>-3.9606321454590957E-4</v>
      </c>
      <c r="AY502" s="26">
        <f t="shared" si="388"/>
        <v>-0.54715381318410417</v>
      </c>
      <c r="AZ502" s="28">
        <f t="shared" si="389"/>
        <v>-2.8189256484623115E-17</v>
      </c>
      <c r="BA502" s="29">
        <f t="shared" si="390"/>
        <v>0</v>
      </c>
      <c r="BB502" s="5">
        <f t="shared" si="363"/>
        <v>-101.3708984699887</v>
      </c>
      <c r="BC502" s="5">
        <f t="shared" si="364"/>
        <v>-458.45867070855013</v>
      </c>
      <c r="BD502" s="5">
        <f t="shared" si="391"/>
        <v>-278.45867070855013</v>
      </c>
      <c r="BE502" s="31"/>
      <c r="BF502" s="40">
        <f t="shared" si="392"/>
        <v>-101</v>
      </c>
      <c r="BG502" s="40">
        <f t="shared" si="393"/>
        <v>-458</v>
      </c>
      <c r="BH502" s="40">
        <f t="shared" si="394"/>
        <v>-278</v>
      </c>
      <c r="BL502" s="26">
        <f t="shared" si="357"/>
        <v>-8.2999546550970802</v>
      </c>
      <c r="BM502" s="26">
        <f t="shared" si="358"/>
        <v>-67.381475443518013</v>
      </c>
      <c r="BO502" s="238" t="str">
        <f t="shared" si="365"/>
        <v>9549925.8602157i</v>
      </c>
      <c r="BP502" s="238" t="str">
        <f t="shared" si="366"/>
        <v>-0.000505040065647103-0.0235629590069143i</v>
      </c>
      <c r="BQ502" s="238">
        <f t="shared" si="367"/>
        <v>-32.553408750665199</v>
      </c>
      <c r="BR502" s="238">
        <f t="shared" si="368"/>
        <v>-91.227869313054441</v>
      </c>
    </row>
    <row r="503" spans="22:70" x14ac:dyDescent="0.35">
      <c r="V503" s="24">
        <v>5.9900000000000597</v>
      </c>
      <c r="W503" s="32">
        <f t="shared" si="369"/>
        <v>9772372.2095594574</v>
      </c>
      <c r="X503" s="25">
        <f t="shared" si="359"/>
        <v>26.994438391274116</v>
      </c>
      <c r="Y503" s="26">
        <f t="shared" si="370"/>
        <v>-67.416226944295033</v>
      </c>
      <c r="Z503" s="26">
        <f t="shared" si="371"/>
        <v>-89.975604411546996</v>
      </c>
      <c r="AA503" s="26">
        <f t="shared" si="372"/>
        <v>31.47031565356237</v>
      </c>
      <c r="AB503" s="26">
        <f t="shared" si="373"/>
        <v>-88.470116159132431</v>
      </c>
      <c r="AC503" s="26">
        <f t="shared" si="374"/>
        <v>3.4665251755095374</v>
      </c>
      <c r="AD503" s="26">
        <f t="shared" si="375"/>
        <v>47.861530942861243</v>
      </c>
      <c r="AE503" s="26">
        <f t="shared" si="376"/>
        <v>-5.4849477239490101</v>
      </c>
      <c r="AF503" s="26">
        <f t="shared" si="377"/>
        <v>-130.5841896278182</v>
      </c>
      <c r="AG503" s="26">
        <f t="shared" si="352"/>
        <v>64.334182199278899</v>
      </c>
      <c r="AH503" s="26">
        <f t="shared" si="378"/>
        <v>-149.78631868901405</v>
      </c>
      <c r="AI503" s="26">
        <f t="shared" si="379"/>
        <v>-89.999998143022253</v>
      </c>
      <c r="AJ503" s="26">
        <f t="shared" si="380"/>
        <v>75.76359748235609</v>
      </c>
      <c r="AK503" s="26">
        <f t="shared" si="381"/>
        <v>89.990668686935336</v>
      </c>
      <c r="AL503" s="27">
        <f t="shared" si="382"/>
        <v>-29.74760271524362</v>
      </c>
      <c r="AM503" s="26">
        <f t="shared" si="383"/>
        <v>-88.13439696262553</v>
      </c>
      <c r="AN503" s="26">
        <f t="shared" si="353"/>
        <v>-15.882264704413833</v>
      </c>
      <c r="AO503" s="26">
        <f t="shared" si="354"/>
        <v>-80.755243862945733</v>
      </c>
      <c r="AP503" s="26">
        <f t="shared" si="360"/>
        <v>-55.318406427036514</v>
      </c>
      <c r="AQ503" s="26">
        <f t="shared" si="361"/>
        <v>-168.89897028165819</v>
      </c>
      <c r="AR503" s="25">
        <f t="shared" si="355"/>
        <v>18.562359853877492</v>
      </c>
      <c r="AS503" s="25">
        <f t="shared" si="356"/>
        <v>-26.547178687726607</v>
      </c>
      <c r="AT503" s="56">
        <f t="shared" si="362"/>
        <v>-60.803354150985527</v>
      </c>
      <c r="AU503" s="57">
        <f t="shared" si="384"/>
        <v>-299.4831599094764</v>
      </c>
      <c r="AV503" s="26">
        <f t="shared" si="385"/>
        <v>4.1472820756476995E-4</v>
      </c>
      <c r="AW503" s="26">
        <f t="shared" si="386"/>
        <v>0.55989786061570446</v>
      </c>
      <c r="AX503" s="27">
        <f t="shared" si="387"/>
        <v>-4.1472820756507987E-4</v>
      </c>
      <c r="AY503" s="26">
        <f t="shared" si="388"/>
        <v>-0.55989786061570446</v>
      </c>
      <c r="AZ503" s="28">
        <f t="shared" si="389"/>
        <v>-3.0991919100498144E-16</v>
      </c>
      <c r="BA503" s="29">
        <f t="shared" si="390"/>
        <v>0</v>
      </c>
      <c r="BB503" s="5">
        <f t="shared" si="363"/>
        <v>-102.02801507252272</v>
      </c>
      <c r="BC503" s="5">
        <f t="shared" si="364"/>
        <v>-458.64783753578445</v>
      </c>
      <c r="BD503" s="5">
        <f t="shared" si="391"/>
        <v>-278.64783753578445</v>
      </c>
      <c r="BE503" s="31"/>
      <c r="BF503" s="40">
        <f t="shared" si="392"/>
        <v>-102</v>
      </c>
      <c r="BG503" s="40">
        <f t="shared" si="393"/>
        <v>-459</v>
      </c>
      <c r="BH503" s="40">
        <f t="shared" si="394"/>
        <v>-279</v>
      </c>
      <c r="BL503" s="26">
        <f t="shared" si="357"/>
        <v>-8.4709463393225999</v>
      </c>
      <c r="BM503" s="26">
        <f t="shared" si="358"/>
        <v>-67.846041509506946</v>
      </c>
      <c r="BO503" s="238" t="str">
        <f t="shared" si="365"/>
        <v>9772372.20955946i</v>
      </c>
      <c r="BP503" s="238" t="str">
        <f t="shared" si="366"/>
        <v>-0.0005300029242061-0.0230249790940017i</v>
      </c>
      <c r="BQ503" s="238">
        <f t="shared" si="367"/>
        <v>-32.753714582214599</v>
      </c>
      <c r="BR503" s="238">
        <f t="shared" si="368"/>
        <v>-91.318636116801116</v>
      </c>
    </row>
    <row r="504" spans="22:70" x14ac:dyDescent="0.35">
      <c r="V504" s="24">
        <v>6.0000000000000604</v>
      </c>
      <c r="W504" s="30">
        <f t="shared" si="369"/>
        <v>10000000.000001399</v>
      </c>
      <c r="X504" s="25">
        <f t="shared" si="359"/>
        <v>26.994438391274116</v>
      </c>
      <c r="Y504" s="26">
        <f t="shared" si="370"/>
        <v>-67.616226908858977</v>
      </c>
      <c r="Z504" s="26">
        <f t="shared" si="371"/>
        <v>-89.97615972287177</v>
      </c>
      <c r="AA504" s="26">
        <f t="shared" si="372"/>
        <v>31.670176323839769</v>
      </c>
      <c r="AB504" s="26">
        <f t="shared" si="373"/>
        <v>-88.504924577301111</v>
      </c>
      <c r="AC504" s="26">
        <f t="shared" si="374"/>
        <v>3.5776352030196557</v>
      </c>
      <c r="AD504" s="26">
        <f t="shared" si="375"/>
        <v>48.51707478925325</v>
      </c>
      <c r="AE504" s="26">
        <f t="shared" si="376"/>
        <v>-5.3739769907254367</v>
      </c>
      <c r="AF504" s="26">
        <f t="shared" si="377"/>
        <v>-129.96400951091962</v>
      </c>
      <c r="AG504" s="26">
        <f t="shared" si="352"/>
        <v>64.334182199278899</v>
      </c>
      <c r="AH504" s="26">
        <f t="shared" si="378"/>
        <v>-149.98631868901407</v>
      </c>
      <c r="AI504" s="26">
        <f t="shared" si="379"/>
        <v>-89.999998185292242</v>
      </c>
      <c r="AJ504" s="26">
        <f t="shared" si="380"/>
        <v>75.963597477171589</v>
      </c>
      <c r="AK504" s="26">
        <f t="shared" si="381"/>
        <v>89.990881093549191</v>
      </c>
      <c r="AL504" s="27">
        <f t="shared" si="382"/>
        <v>-29.947395549254388</v>
      </c>
      <c r="AM504" s="26">
        <f t="shared" si="383"/>
        <v>-88.176834279186124</v>
      </c>
      <c r="AN504" s="26">
        <f t="shared" si="353"/>
        <v>-16.077216995971483</v>
      </c>
      <c r="AO504" s="26">
        <f t="shared" si="354"/>
        <v>-80.962167467368914</v>
      </c>
      <c r="AP504" s="26">
        <f t="shared" si="360"/>
        <v>-55.713151557789452</v>
      </c>
      <c r="AQ504" s="26">
        <f t="shared" si="361"/>
        <v>-169.1481188382981</v>
      </c>
      <c r="AR504" s="25">
        <f t="shared" si="355"/>
        <v>18.562359853877492</v>
      </c>
      <c r="AS504" s="25">
        <f t="shared" si="356"/>
        <v>-26.547178687726607</v>
      </c>
      <c r="AT504" s="56">
        <f t="shared" si="362"/>
        <v>-61.08712854851489</v>
      </c>
      <c r="AU504" s="57">
        <f t="shared" si="384"/>
        <v>-299.11212834921776</v>
      </c>
      <c r="AV504" s="26">
        <f t="shared" si="385"/>
        <v>4.3427276862583245E-4</v>
      </c>
      <c r="AW504" s="26">
        <f t="shared" si="386"/>
        <v>0.57293869768356598</v>
      </c>
      <c r="AX504" s="27">
        <f t="shared" si="387"/>
        <v>-4.342727686253966E-4</v>
      </c>
      <c r="AY504" s="26">
        <f t="shared" si="388"/>
        <v>-0.57293869768356598</v>
      </c>
      <c r="AZ504" s="28">
        <f t="shared" si="389"/>
        <v>4.3584927333917278E-16</v>
      </c>
      <c r="BA504" s="29">
        <f t="shared" si="390"/>
        <v>0</v>
      </c>
      <c r="BB504" s="5">
        <f t="shared" si="363"/>
        <v>-102.6842349135534</v>
      </c>
      <c r="BC504" s="5">
        <f t="shared" si="364"/>
        <v>-458.82523953752013</v>
      </c>
      <c r="BD504" s="5">
        <f t="shared" si="391"/>
        <v>-278.82523953752013</v>
      </c>
      <c r="BE504" s="41"/>
      <c r="BF504" s="40">
        <f t="shared" si="392"/>
        <v>-103</v>
      </c>
      <c r="BG504" s="40">
        <f t="shared" si="393"/>
        <v>-459</v>
      </c>
      <c r="BH504" s="40">
        <f t="shared" si="394"/>
        <v>-279</v>
      </c>
      <c r="BL504" s="26">
        <f t="shared" si="357"/>
        <v>-8.643061558804451</v>
      </c>
      <c r="BM504" s="26">
        <f t="shared" si="358"/>
        <v>-68.303016028462707</v>
      </c>
      <c r="BO504" s="238" t="str">
        <f t="shared" si="365"/>
        <v>10000000.0000014i</v>
      </c>
      <c r="BP504" s="238" t="str">
        <f t="shared" si="366"/>
        <v>-0.000553834118823704-0.0224991557515044i</v>
      </c>
      <c r="BQ504" s="238">
        <f t="shared" si="367"/>
        <v>-32.954044806234052</v>
      </c>
      <c r="BR504" s="238">
        <f t="shared" si="368"/>
        <v>-91.410095159839685</v>
      </c>
    </row>
    <row r="505" spans="22:70" x14ac:dyDescent="0.35">
      <c r="V505" s="24">
        <v>6.0100000000000602</v>
      </c>
      <c r="W505" s="32">
        <f t="shared" si="369"/>
        <v>10232929.922808971</v>
      </c>
      <c r="X505" s="25">
        <f t="shared" si="359"/>
        <v>26.994438391274116</v>
      </c>
      <c r="Y505" s="26">
        <f t="shared" si="370"/>
        <v>-67.816226875017776</v>
      </c>
      <c r="Z505" s="26">
        <f t="shared" si="371"/>
        <v>-89.976702393771873</v>
      </c>
      <c r="AA505" s="26">
        <f t="shared" si="372"/>
        <v>31.870043260814803</v>
      </c>
      <c r="AB505" s="26">
        <f t="shared" si="373"/>
        <v>-88.538941725817864</v>
      </c>
      <c r="AC505" s="26">
        <f t="shared" si="374"/>
        <v>3.6910130931337894</v>
      </c>
      <c r="AD505" s="26">
        <f t="shared" si="375"/>
        <v>49.170772999398622</v>
      </c>
      <c r="AE505" s="26">
        <f t="shared" si="376"/>
        <v>-5.2607321297950671</v>
      </c>
      <c r="AF505" s="26">
        <f t="shared" si="377"/>
        <v>-129.34487112019113</v>
      </c>
      <c r="AG505" s="26">
        <f t="shared" si="352"/>
        <v>64.334182199278899</v>
      </c>
      <c r="AH505" s="26">
        <f t="shared" si="378"/>
        <v>-150.18631868901406</v>
      </c>
      <c r="AI505" s="26">
        <f t="shared" si="379"/>
        <v>-89.999998226600027</v>
      </c>
      <c r="AJ505" s="26">
        <f t="shared" si="380"/>
        <v>76.163597472220403</v>
      </c>
      <c r="AK505" s="26">
        <f t="shared" si="381"/>
        <v>89.991088665198475</v>
      </c>
      <c r="AL505" s="27">
        <f t="shared" si="382"/>
        <v>-30.147197698045129</v>
      </c>
      <c r="AM505" s="26">
        <f t="shared" si="383"/>
        <v>-88.218307538141403</v>
      </c>
      <c r="AN505" s="26">
        <f t="shared" si="353"/>
        <v>-16.272390988945848</v>
      </c>
      <c r="AO505" s="26">
        <f t="shared" si="354"/>
        <v>-81.164610894201289</v>
      </c>
      <c r="AP505" s="26">
        <f t="shared" si="360"/>
        <v>-56.108127704505733</v>
      </c>
      <c r="AQ505" s="26">
        <f t="shared" si="361"/>
        <v>-169.39182799374424</v>
      </c>
      <c r="AR505" s="25">
        <f t="shared" si="355"/>
        <v>18.562359853877492</v>
      </c>
      <c r="AS505" s="25">
        <f t="shared" si="356"/>
        <v>-26.547178687726607</v>
      </c>
      <c r="AT505" s="56">
        <f t="shared" si="362"/>
        <v>-61.3688598343008</v>
      </c>
      <c r="AU505" s="57">
        <f t="shared" si="384"/>
        <v>-298.7366991139354</v>
      </c>
      <c r="AV505" s="26">
        <f t="shared" si="385"/>
        <v>4.547383422019457E-4</v>
      </c>
      <c r="AW505" s="26">
        <f t="shared" si="386"/>
        <v>0.58628323340444199</v>
      </c>
      <c r="AX505" s="27">
        <f t="shared" si="387"/>
        <v>-4.5473834220177158E-4</v>
      </c>
      <c r="AY505" s="26">
        <f t="shared" si="388"/>
        <v>-0.58628323340444199</v>
      </c>
      <c r="AZ505" s="28">
        <f t="shared" si="389"/>
        <v>1.7412286890117201E-16</v>
      </c>
      <c r="BA505" s="29">
        <f t="shared" si="390"/>
        <v>0</v>
      </c>
      <c r="BB505" s="5">
        <f t="shared" si="363"/>
        <v>-103.33952356981595</v>
      </c>
      <c r="BC505" s="5">
        <f t="shared" si="364"/>
        <v>-458.99140210072932</v>
      </c>
      <c r="BD505" s="5">
        <f t="shared" si="391"/>
        <v>-278.99140210072932</v>
      </c>
      <c r="BE505" s="31"/>
      <c r="BF505" s="40">
        <f t="shared" si="392"/>
        <v>-103</v>
      </c>
      <c r="BG505" s="40">
        <f t="shared" si="393"/>
        <v>-459</v>
      </c>
      <c r="BH505" s="40">
        <f t="shared" si="394"/>
        <v>-279</v>
      </c>
      <c r="BL505" s="26">
        <f t="shared" si="357"/>
        <v>-8.8162636179915168</v>
      </c>
      <c r="BM505" s="26">
        <f t="shared" si="358"/>
        <v>-68.752408682410831</v>
      </c>
      <c r="BO505" s="238" t="str">
        <f t="shared" si="365"/>
        <v>10232929.922809i</v>
      </c>
      <c r="BP505" s="238" t="str">
        <f t="shared" si="366"/>
        <v>-0.00057658404326379-0.0219852136807382i</v>
      </c>
      <c r="BQ505" s="238">
        <f t="shared" si="367"/>
        <v>-33.154400117523643</v>
      </c>
      <c r="BR505" s="238">
        <f t="shared" si="368"/>
        <v>-91.502294304383085</v>
      </c>
    </row>
    <row r="506" spans="22:70" x14ac:dyDescent="0.35">
      <c r="V506" s="24">
        <v>6.02000000000006</v>
      </c>
      <c r="W506" s="32">
        <f t="shared" si="369"/>
        <v>10471285.480510458</v>
      </c>
      <c r="X506" s="25">
        <f t="shared" si="359"/>
        <v>26.994438391274116</v>
      </c>
      <c r="Y506" s="26">
        <f t="shared" si="370"/>
        <v>-68.016226842699695</v>
      </c>
      <c r="Z506" s="26">
        <f t="shared" si="371"/>
        <v>-89.977232711978232</v>
      </c>
      <c r="AA506" s="26">
        <f t="shared" si="372"/>
        <v>32.069916182806587</v>
      </c>
      <c r="AB506" s="26">
        <f t="shared" si="373"/>
        <v>-88.572185545043681</v>
      </c>
      <c r="AC506" s="26">
        <f t="shared" si="374"/>
        <v>3.8066449206900135</v>
      </c>
      <c r="AD506" s="26">
        <f t="shared" si="375"/>
        <v>49.822291492097321</v>
      </c>
      <c r="AE506" s="26">
        <f t="shared" si="376"/>
        <v>-5.1452273479289783</v>
      </c>
      <c r="AF506" s="26">
        <f t="shared" si="377"/>
        <v>-128.72712676492458</v>
      </c>
      <c r="AG506" s="26">
        <f t="shared" si="352"/>
        <v>64.334182199278899</v>
      </c>
      <c r="AH506" s="26">
        <f t="shared" si="378"/>
        <v>-150.38631868901405</v>
      </c>
      <c r="AI506" s="26">
        <f t="shared" si="379"/>
        <v>-89.999998266967552</v>
      </c>
      <c r="AJ506" s="26">
        <f t="shared" si="380"/>
        <v>76.36359746749207</v>
      </c>
      <c r="AK506" s="26">
        <f t="shared" si="381"/>
        <v>89.991291511940375</v>
      </c>
      <c r="AL506" s="27">
        <f t="shared" si="382"/>
        <v>-30.347008743192667</v>
      </c>
      <c r="AM506" s="26">
        <f t="shared" si="383"/>
        <v>-88.258838555223022</v>
      </c>
      <c r="AN506" s="26">
        <f t="shared" si="353"/>
        <v>-16.467777176431046</v>
      </c>
      <c r="AO506" s="26">
        <f t="shared" si="354"/>
        <v>-81.362661252456874</v>
      </c>
      <c r="AP506" s="26">
        <f t="shared" si="360"/>
        <v>-56.503324941866794</v>
      </c>
      <c r="AQ506" s="26">
        <f t="shared" si="361"/>
        <v>-169.63020656270709</v>
      </c>
      <c r="AR506" s="25">
        <f t="shared" si="355"/>
        <v>18.562359853877492</v>
      </c>
      <c r="AS506" s="25">
        <f t="shared" si="356"/>
        <v>-26.547178687726607</v>
      </c>
      <c r="AT506" s="56">
        <f t="shared" si="362"/>
        <v>-61.648552289795774</v>
      </c>
      <c r="AU506" s="57">
        <f t="shared" si="384"/>
        <v>-298.35733332763164</v>
      </c>
      <c r="AV506" s="26">
        <f t="shared" si="385"/>
        <v>4.7616832517903389E-4</v>
      </c>
      <c r="AW506" s="26">
        <f t="shared" si="386"/>
        <v>0.59993853743346204</v>
      </c>
      <c r="AX506" s="27">
        <f t="shared" si="387"/>
        <v>-4.7616832517918188E-4</v>
      </c>
      <c r="AY506" s="26">
        <f t="shared" si="388"/>
        <v>-0.59993853743346204</v>
      </c>
      <c r="AZ506" s="28">
        <f t="shared" si="389"/>
        <v>-1.4799359654427136E-16</v>
      </c>
      <c r="BA506" s="29">
        <f t="shared" si="390"/>
        <v>0</v>
      </c>
      <c r="BB506" s="5">
        <f t="shared" si="363"/>
        <v>-103.9938500469693</v>
      </c>
      <c r="BC506" s="5">
        <f t="shared" si="364"/>
        <v>-459.14685161504985</v>
      </c>
      <c r="BD506" s="5">
        <f t="shared" si="391"/>
        <v>-279.14685161504985</v>
      </c>
      <c r="BE506" s="31"/>
      <c r="BF506" s="40">
        <f t="shared" si="392"/>
        <v>-104</v>
      </c>
      <c r="BG506" s="40">
        <f t="shared" si="393"/>
        <v>-459</v>
      </c>
      <c r="BH506" s="40">
        <f t="shared" si="394"/>
        <v>-279</v>
      </c>
      <c r="BL506" s="26">
        <f t="shared" si="357"/>
        <v>-8.9905164936831881</v>
      </c>
      <c r="BM506" s="26">
        <f t="shared" si="358"/>
        <v>-69.19423651812086</v>
      </c>
      <c r="BO506" s="238" t="str">
        <f t="shared" si="365"/>
        <v>10471285.4805105i</v>
      </c>
      <c r="BP506" s="238" t="str">
        <f t="shared" si="366"/>
        <v>-0.000598300811969751-0.0214828836537203i</v>
      </c>
      <c r="BQ506" s="238">
        <f t="shared" si="367"/>
        <v>-33.354781263490345</v>
      </c>
      <c r="BR506" s="238">
        <f t="shared" si="368"/>
        <v>-91.595281769297372</v>
      </c>
    </row>
    <row r="507" spans="22:70" x14ac:dyDescent="0.35">
      <c r="V507" s="24">
        <v>6.0300000000000598</v>
      </c>
      <c r="W507" s="30">
        <f t="shared" si="369"/>
        <v>10715193.052377559</v>
      </c>
      <c r="X507" s="25">
        <f t="shared" si="359"/>
        <v>26.994438391274116</v>
      </c>
      <c r="Y507" s="26">
        <f t="shared" si="370"/>
        <v>-68.216226811836151</v>
      </c>
      <c r="Z507" s="26">
        <f t="shared" si="371"/>
        <v>-89.977750958672203</v>
      </c>
      <c r="AA507" s="26">
        <f t="shared" si="372"/>
        <v>32.269794820779659</v>
      </c>
      <c r="AB507" s="26">
        <f t="shared" si="373"/>
        <v>-88.60467357170846</v>
      </c>
      <c r="AC507" s="26">
        <f t="shared" si="374"/>
        <v>3.9245145226438103</v>
      </c>
      <c r="AD507" s="26">
        <f t="shared" si="375"/>
        <v>50.471301813902599</v>
      </c>
      <c r="AE507" s="26">
        <f t="shared" si="376"/>
        <v>-5.0274790771385662</v>
      </c>
      <c r="AF507" s="26">
        <f t="shared" si="377"/>
        <v>-128.11112271647806</v>
      </c>
      <c r="AG507" s="26">
        <f t="shared" si="352"/>
        <v>64.334182199278899</v>
      </c>
      <c r="AH507" s="26">
        <f t="shared" si="378"/>
        <v>-150.58631868901404</v>
      </c>
      <c r="AI507" s="26">
        <f t="shared" si="379"/>
        <v>-89.999998306416174</v>
      </c>
      <c r="AJ507" s="26">
        <f t="shared" si="380"/>
        <v>76.563597462976546</v>
      </c>
      <c r="AK507" s="26">
        <f t="shared" si="381"/>
        <v>89.991489741326944</v>
      </c>
      <c r="AL507" s="27">
        <f t="shared" si="382"/>
        <v>-30.546828285034707</v>
      </c>
      <c r="AM507" s="26">
        <f t="shared" si="383"/>
        <v>-88.298448658161504</v>
      </c>
      <c r="AN507" s="26">
        <f t="shared" si="353"/>
        <v>-16.663366439337871</v>
      </c>
      <c r="AO507" s="26">
        <f t="shared" si="354"/>
        <v>-81.556404610397607</v>
      </c>
      <c r="AP507" s="26">
        <f t="shared" si="360"/>
        <v>-56.898733751131168</v>
      </c>
      <c r="AQ507" s="26">
        <f t="shared" si="361"/>
        <v>-169.86336183364836</v>
      </c>
      <c r="AR507" s="25">
        <f t="shared" si="355"/>
        <v>18.562359853877492</v>
      </c>
      <c r="AS507" s="25">
        <f t="shared" si="356"/>
        <v>-26.547178687726607</v>
      </c>
      <c r="AT507" s="56">
        <f t="shared" si="362"/>
        <v>-61.926212828269733</v>
      </c>
      <c r="AU507" s="57">
        <f t="shared" si="384"/>
        <v>-297.97448455012642</v>
      </c>
      <c r="AV507" s="26">
        <f t="shared" si="385"/>
        <v>4.9860815880254348E-4</v>
      </c>
      <c r="AW507" s="26">
        <f t="shared" si="386"/>
        <v>0.61391184378490737</v>
      </c>
      <c r="AX507" s="27">
        <f t="shared" si="387"/>
        <v>-4.9860815880245913E-4</v>
      </c>
      <c r="AY507" s="26">
        <f t="shared" si="388"/>
        <v>-0.61391184378490737</v>
      </c>
      <c r="AZ507" s="28">
        <f t="shared" si="389"/>
        <v>8.4350929019372245E-17</v>
      </c>
      <c r="BA507" s="29">
        <f t="shared" si="390"/>
        <v>0</v>
      </c>
      <c r="BB507" s="5">
        <f t="shared" si="363"/>
        <v>-104.64718673899614</v>
      </c>
      <c r="BC507" s="5">
        <f t="shared" si="364"/>
        <v>-459.29211425691136</v>
      </c>
      <c r="BD507" s="5">
        <f t="shared" si="391"/>
        <v>-279.29211425691136</v>
      </c>
      <c r="BE507" s="41"/>
      <c r="BF507" s="40">
        <f t="shared" si="392"/>
        <v>-105</v>
      </c>
      <c r="BG507" s="40">
        <f t="shared" si="393"/>
        <v>-459</v>
      </c>
      <c r="BH507" s="40">
        <f t="shared" si="394"/>
        <v>-279</v>
      </c>
      <c r="BL507" s="26">
        <f t="shared" si="357"/>
        <v>-9.1657848650458558</v>
      </c>
      <c r="BM507" s="26">
        <f t="shared" si="358"/>
        <v>-69.628523554262017</v>
      </c>
      <c r="BO507" s="238" t="str">
        <f t="shared" si="365"/>
        <v>10715193.0523776i</v>
      </c>
      <c r="BP507" s="238" t="str">
        <f t="shared" si="366"/>
        <v>-0.000619030360925846-0.020991902385964i</v>
      </c>
      <c r="BQ507" s="238">
        <f t="shared" si="367"/>
        <v>-33.555189045680557</v>
      </c>
      <c r="BR507" s="238">
        <f t="shared" si="368"/>
        <v>-91.689106152522925</v>
      </c>
    </row>
    <row r="508" spans="22:70" x14ac:dyDescent="0.35">
      <c r="V508" s="24">
        <v>6.0400000000000604</v>
      </c>
      <c r="W508" s="32">
        <f t="shared" si="369"/>
        <v>10964781.961433399</v>
      </c>
      <c r="X508" s="25">
        <f t="shared" si="359"/>
        <v>26.994438391274116</v>
      </c>
      <c r="Y508" s="26">
        <f t="shared" si="370"/>
        <v>-68.416226782361719</v>
      </c>
      <c r="Z508" s="26">
        <f t="shared" si="371"/>
        <v>-89.978257408634704</v>
      </c>
      <c r="AA508" s="26">
        <f t="shared" si="372"/>
        <v>32.469678917777756</v>
      </c>
      <c r="AB508" s="26">
        <f t="shared" si="373"/>
        <v>-88.636422947782933</v>
      </c>
      <c r="AC508" s="26">
        <f t="shared" si="374"/>
        <v>4.044603564026958</v>
      </c>
      <c r="AD508" s="26">
        <f t="shared" si="375"/>
        <v>51.117481931239048</v>
      </c>
      <c r="AE508" s="26">
        <f t="shared" si="376"/>
        <v>-4.9075059092828885</v>
      </c>
      <c r="AF508" s="26">
        <f t="shared" si="377"/>
        <v>-127.4971984251786</v>
      </c>
      <c r="AG508" s="26">
        <f t="shared" si="352"/>
        <v>64.334182199278899</v>
      </c>
      <c r="AH508" s="26">
        <f t="shared" si="378"/>
        <v>-150.78631868901405</v>
      </c>
      <c r="AI508" s="26">
        <f t="shared" si="379"/>
        <v>-89.999998344966841</v>
      </c>
      <c r="AJ508" s="26">
        <f t="shared" si="380"/>
        <v>76.763597458664265</v>
      </c>
      <c r="AK508" s="26">
        <f t="shared" si="381"/>
        <v>89.991683458461978</v>
      </c>
      <c r="AL508" s="27">
        <f t="shared" si="382"/>
        <v>-30.74665594183173</v>
      </c>
      <c r="AM508" s="26">
        <f t="shared" si="383"/>
        <v>-88.337158697223416</v>
      </c>
      <c r="AN508" s="26">
        <f t="shared" si="353"/>
        <v>-16.859150032288387</v>
      </c>
      <c r="AO508" s="26">
        <f t="shared" si="354"/>
        <v>-81.745925961640509</v>
      </c>
      <c r="AP508" s="26">
        <f t="shared" si="360"/>
        <v>-57.294345005191005</v>
      </c>
      <c r="AQ508" s="26">
        <f t="shared" si="361"/>
        <v>-170.0913995453688</v>
      </c>
      <c r="AR508" s="25">
        <f t="shared" si="355"/>
        <v>18.562359853877492</v>
      </c>
      <c r="AS508" s="25">
        <f t="shared" si="356"/>
        <v>-26.547178687726607</v>
      </c>
      <c r="AT508" s="56">
        <f t="shared" si="362"/>
        <v>-62.201850914473894</v>
      </c>
      <c r="AU508" s="57">
        <f t="shared" si="384"/>
        <v>-297.58859797054743</v>
      </c>
      <c r="AV508" s="26">
        <f t="shared" si="385"/>
        <v>5.221054249329723E-4</v>
      </c>
      <c r="AW508" s="26">
        <f t="shared" si="386"/>
        <v>0.62821055463816355</v>
      </c>
      <c r="AX508" s="27">
        <f t="shared" si="387"/>
        <v>-5.2210542493328683E-4</v>
      </c>
      <c r="AY508" s="26">
        <f t="shared" si="388"/>
        <v>-0.62821055463816355</v>
      </c>
      <c r="AZ508" s="28">
        <f t="shared" si="389"/>
        <v>-3.1452705023804484E-16</v>
      </c>
      <c r="BA508" s="29">
        <f t="shared" si="390"/>
        <v>0</v>
      </c>
      <c r="BB508" s="5">
        <f t="shared" si="363"/>
        <v>-105.29950937546053</v>
      </c>
      <c r="BC508" s="5">
        <f t="shared" si="364"/>
        <v>-459.4277148155382</v>
      </c>
      <c r="BD508" s="5">
        <f t="shared" si="391"/>
        <v>-279.4277148155382</v>
      </c>
      <c r="BE508" s="31"/>
      <c r="BF508" s="40">
        <f t="shared" si="392"/>
        <v>-105</v>
      </c>
      <c r="BG508" s="40">
        <f t="shared" si="393"/>
        <v>-459</v>
      </c>
      <c r="BH508" s="40">
        <f t="shared" si="394"/>
        <v>-279</v>
      </c>
      <c r="BL508" s="26">
        <f t="shared" si="357"/>
        <v>-9.342034139564392</v>
      </c>
      <c r="BM508" s="26">
        <f t="shared" si="358"/>
        <v>-70.055300391475654</v>
      </c>
      <c r="BO508" s="238" t="str">
        <f t="shared" si="365"/>
        <v>10964781.9614334i</v>
      </c>
      <c r="BP508" s="238" t="str">
        <f t="shared" si="366"/>
        <v>-0.000638816544007607-0.0205120124114123i</v>
      </c>
      <c r="BQ508" s="238">
        <f t="shared" si="367"/>
        <v>-33.755624321422239</v>
      </c>
      <c r="BR508" s="238">
        <f t="shared" si="368"/>
        <v>-91.783816453515115</v>
      </c>
    </row>
    <row r="509" spans="22:70" x14ac:dyDescent="0.35">
      <c r="V509" s="24">
        <v>6.0500000000000602</v>
      </c>
      <c r="W509" s="32">
        <f t="shared" si="369"/>
        <v>11220184.543021198</v>
      </c>
      <c r="X509" s="25">
        <f t="shared" si="359"/>
        <v>26.994438391274116</v>
      </c>
      <c r="Y509" s="26">
        <f t="shared" si="370"/>
        <v>-68.616226754213812</v>
      </c>
      <c r="Z509" s="26">
        <f t="shared" si="371"/>
        <v>-89.978752330391899</v>
      </c>
      <c r="AA509" s="26">
        <f t="shared" si="372"/>
        <v>32.669568228382644</v>
      </c>
      <c r="AB509" s="26">
        <f t="shared" si="373"/>
        <v>-88.667450429169847</v>
      </c>
      <c r="AC509" s="26">
        <f t="shared" si="374"/>
        <v>4.1668916118978112</v>
      </c>
      <c r="AD509" s="26">
        <f t="shared" si="375"/>
        <v>51.760516983109959</v>
      </c>
      <c r="AE509" s="26">
        <f t="shared" si="376"/>
        <v>-4.785328522659241</v>
      </c>
      <c r="AF509" s="26">
        <f t="shared" si="377"/>
        <v>-126.88568577645177</v>
      </c>
      <c r="AG509" s="26">
        <f t="shared" si="352"/>
        <v>64.334182199278899</v>
      </c>
      <c r="AH509" s="26">
        <f t="shared" si="378"/>
        <v>-150.98631868901404</v>
      </c>
      <c r="AI509" s="26">
        <f t="shared" si="379"/>
        <v>-89.999998382640001</v>
      </c>
      <c r="AJ509" s="26">
        <f t="shared" si="380"/>
        <v>76.963597454546033</v>
      </c>
      <c r="AK509" s="26">
        <f t="shared" si="381"/>
        <v>89.991872766056844</v>
      </c>
      <c r="AL509" s="27">
        <f t="shared" si="382"/>
        <v>-30.946491348965971</v>
      </c>
      <c r="AM509" s="26">
        <f t="shared" si="383"/>
        <v>-88.374989055546521</v>
      </c>
      <c r="AN509" s="26">
        <f t="shared" si="353"/>
        <v>-17.055119569872446</v>
      </c>
      <c r="AO509" s="26">
        <f t="shared" si="354"/>
        <v>-81.931309195332702</v>
      </c>
      <c r="AP509" s="26">
        <f t="shared" si="360"/>
        <v>-57.690149954027525</v>
      </c>
      <c r="AQ509" s="26">
        <f t="shared" si="361"/>
        <v>-170.31442386746238</v>
      </c>
      <c r="AR509" s="25">
        <f t="shared" si="355"/>
        <v>18.562359853877492</v>
      </c>
      <c r="AS509" s="25">
        <f t="shared" si="356"/>
        <v>-26.547178687726607</v>
      </c>
      <c r="AT509" s="56">
        <f t="shared" si="362"/>
        <v>-62.475478476686767</v>
      </c>
      <c r="AU509" s="57">
        <f t="shared" si="384"/>
        <v>-297.20010964391417</v>
      </c>
      <c r="AV509" s="26">
        <f t="shared" si="385"/>
        <v>5.4670994684119045E-4</v>
      </c>
      <c r="AW509" s="26">
        <f t="shared" si="386"/>
        <v>0.64284224423070824</v>
      </c>
      <c r="AX509" s="27">
        <f t="shared" si="387"/>
        <v>-5.4670994684076046E-4</v>
      </c>
      <c r="AY509" s="26">
        <f t="shared" si="388"/>
        <v>-0.64284224423070824</v>
      </c>
      <c r="AZ509" s="28">
        <f t="shared" si="389"/>
        <v>4.2999458160775106E-16</v>
      </c>
      <c r="BA509" s="29">
        <f t="shared" si="390"/>
        <v>0</v>
      </c>
      <c r="BB509" s="5">
        <f t="shared" si="363"/>
        <v>-105.95079695738438</v>
      </c>
      <c r="BC509" s="5">
        <f t="shared" si="364"/>
        <v>-459.554175566521</v>
      </c>
      <c r="BD509" s="5">
        <f t="shared" si="391"/>
        <v>-279.554175566521</v>
      </c>
      <c r="BE509" s="31"/>
      <c r="BF509" s="40">
        <f t="shared" si="392"/>
        <v>-106</v>
      </c>
      <c r="BG509" s="40">
        <f t="shared" si="393"/>
        <v>-460</v>
      </c>
      <c r="BH509" s="40">
        <f t="shared" si="394"/>
        <v>-280</v>
      </c>
      <c r="BL509" s="26">
        <f t="shared" si="357"/>
        <v>-9.5192304751185191</v>
      </c>
      <c r="BM509" s="26">
        <f t="shared" si="358"/>
        <v>-70.474603826906062</v>
      </c>
      <c r="BO509" s="238" t="str">
        <f t="shared" si="365"/>
        <v>11220184.5430212i</v>
      </c>
      <c r="BP509" s="238" t="str">
        <f t="shared" si="366"/>
        <v>-0.000657701225016619-0.0200429619595143i</v>
      </c>
      <c r="BQ509" s="238">
        <f t="shared" si="367"/>
        <v>-33.956088005579105</v>
      </c>
      <c r="BR509" s="238">
        <f t="shared" si="368"/>
        <v>-91.87946209570076</v>
      </c>
    </row>
    <row r="510" spans="22:70" x14ac:dyDescent="0.35">
      <c r="V510" s="24">
        <v>6.06000000000006</v>
      </c>
      <c r="W510" s="30">
        <f t="shared" si="369"/>
        <v>11481536.214970427</v>
      </c>
      <c r="X510" s="25">
        <f t="shared" si="359"/>
        <v>26.994438391274116</v>
      </c>
      <c r="Y510" s="26">
        <f t="shared" si="370"/>
        <v>-68.816226727332804</v>
      </c>
      <c r="Z510" s="26">
        <f t="shared" si="371"/>
        <v>-89.979235986357551</v>
      </c>
      <c r="AA510" s="26">
        <f t="shared" si="372"/>
        <v>32.869462518197345</v>
      </c>
      <c r="AB510" s="26">
        <f t="shared" si="373"/>
        <v>-88.697772394216699</v>
      </c>
      <c r="AC510" s="26">
        <f t="shared" si="374"/>
        <v>4.2913562166616739</v>
      </c>
      <c r="AD510" s="26">
        <f t="shared" si="375"/>
        <v>52.400099990422355</v>
      </c>
      <c r="AE510" s="26">
        <f t="shared" si="376"/>
        <v>-4.6609696011996693</v>
      </c>
      <c r="AF510" s="26">
        <f t="shared" si="377"/>
        <v>-126.2769083901519</v>
      </c>
      <c r="AG510" s="26">
        <f t="shared" si="352"/>
        <v>64.334182199278899</v>
      </c>
      <c r="AH510" s="26">
        <f t="shared" si="378"/>
        <v>-151.18631868901406</v>
      </c>
      <c r="AI510" s="26">
        <f t="shared" si="379"/>
        <v>-89.999998419455608</v>
      </c>
      <c r="AJ510" s="26">
        <f t="shared" si="380"/>
        <v>77.163597450613167</v>
      </c>
      <c r="AK510" s="26">
        <f t="shared" si="381"/>
        <v>89.99205776448494</v>
      </c>
      <c r="AL510" s="27">
        <f t="shared" si="382"/>
        <v>-31.146334158176181</v>
      </c>
      <c r="AM510" s="26">
        <f t="shared" si="383"/>
        <v>-88.411959659275198</v>
      </c>
      <c r="AN510" s="26">
        <f t="shared" si="353"/>
        <v>-17.251267013271434</v>
      </c>
      <c r="AO510" s="26">
        <f t="shared" si="354"/>
        <v>-82.112637070137424</v>
      </c>
      <c r="AP510" s="26">
        <f t="shared" si="360"/>
        <v>-58.08614021056961</v>
      </c>
      <c r="AQ510" s="26">
        <f t="shared" si="361"/>
        <v>-170.53253738438329</v>
      </c>
      <c r="AR510" s="25">
        <f t="shared" si="355"/>
        <v>18.562359853877492</v>
      </c>
      <c r="AS510" s="25">
        <f t="shared" si="356"/>
        <v>-26.547178687726607</v>
      </c>
      <c r="AT510" s="56">
        <f t="shared" si="362"/>
        <v>-62.747109811769278</v>
      </c>
      <c r="AU510" s="57">
        <f t="shared" si="384"/>
        <v>-296.80944577453522</v>
      </c>
      <c r="AV510" s="26">
        <f t="shared" si="385"/>
        <v>5.7247389473757699E-4</v>
      </c>
      <c r="AW510" s="26">
        <f t="shared" si="386"/>
        <v>0.65781466284007895</v>
      </c>
      <c r="AX510" s="27">
        <f t="shared" si="387"/>
        <v>-5.7247389473746716E-4</v>
      </c>
      <c r="AY510" s="26">
        <f t="shared" si="388"/>
        <v>-0.65781466284007895</v>
      </c>
      <c r="AZ510" s="28">
        <f t="shared" si="389"/>
        <v>1.098296800727816E-16</v>
      </c>
      <c r="BA510" s="29">
        <f t="shared" si="390"/>
        <v>0</v>
      </c>
      <c r="BB510" s="5">
        <f t="shared" si="363"/>
        <v>-106.60103168257149</v>
      </c>
      <c r="BC510" s="5">
        <f t="shared" si="364"/>
        <v>-459.67201519805178</v>
      </c>
      <c r="BD510" s="5">
        <f t="shared" si="391"/>
        <v>-279.67201519805178</v>
      </c>
      <c r="BE510" s="41"/>
      <c r="BF510" s="40">
        <f t="shared" si="392"/>
        <v>-107</v>
      </c>
      <c r="BG510" s="40">
        <f t="shared" si="393"/>
        <v>-460</v>
      </c>
      <c r="BH510" s="40">
        <f t="shared" si="394"/>
        <v>-280</v>
      </c>
      <c r="BL510" s="26">
        <f t="shared" si="357"/>
        <v>-9.6973407983819602</v>
      </c>
      <c r="BM510" s="26">
        <f t="shared" si="358"/>
        <v>-70.886476474570046</v>
      </c>
      <c r="BO510" s="238" t="str">
        <f t="shared" si="365"/>
        <v>11481536.2149704i</v>
      </c>
      <c r="BP510" s="238" t="str">
        <f t="shared" si="366"/>
        <v>-0.000675724365586522-0.0195845048344426i</v>
      </c>
      <c r="BQ510" s="238">
        <f t="shared" si="367"/>
        <v>-34.156581072420245</v>
      </c>
      <c r="BR510" s="238">
        <f t="shared" si="368"/>
        <v>-91.976092948946544</v>
      </c>
    </row>
    <row r="511" spans="22:70" x14ac:dyDescent="0.35">
      <c r="V511" s="24">
        <v>6.0700000000000598</v>
      </c>
      <c r="W511" s="32">
        <f t="shared" si="369"/>
        <v>11748975.54939693</v>
      </c>
      <c r="X511" s="25">
        <f t="shared" si="359"/>
        <v>26.994438391274116</v>
      </c>
      <c r="Y511" s="26">
        <f t="shared" si="370"/>
        <v>-69.016226701661623</v>
      </c>
      <c r="Z511" s="26">
        <f t="shared" si="371"/>
        <v>-89.979708632972176</v>
      </c>
      <c r="AA511" s="26">
        <f t="shared" si="372"/>
        <v>33.069361563352118</v>
      </c>
      <c r="AB511" s="26">
        <f t="shared" si="373"/>
        <v>-88.727404852053155</v>
      </c>
      <c r="AC511" s="26">
        <f t="shared" si="374"/>
        <v>4.4179730000900026</v>
      </c>
      <c r="AD511" s="26">
        <f t="shared" si="375"/>
        <v>53.035932518431324</v>
      </c>
      <c r="AE511" s="26">
        <f t="shared" si="376"/>
        <v>-4.5344537469453865</v>
      </c>
      <c r="AF511" s="26">
        <f t="shared" si="377"/>
        <v>-125.67118096659401</v>
      </c>
      <c r="AG511" s="26">
        <f t="shared" si="352"/>
        <v>64.334182199278899</v>
      </c>
      <c r="AH511" s="26">
        <f t="shared" si="378"/>
        <v>-151.38631868901405</v>
      </c>
      <c r="AI511" s="26">
        <f t="shared" si="379"/>
        <v>-89.9999984554332</v>
      </c>
      <c r="AJ511" s="26">
        <f t="shared" si="380"/>
        <v>77.363597446857312</v>
      </c>
      <c r="AK511" s="26">
        <f t="shared" si="381"/>
        <v>89.992238551834845</v>
      </c>
      <c r="AL511" s="27">
        <f t="shared" si="382"/>
        <v>-31.346184036826049</v>
      </c>
      <c r="AM511" s="26">
        <f t="shared" si="383"/>
        <v>-88.448089987498136</v>
      </c>
      <c r="AN511" s="26">
        <f t="shared" si="353"/>
        <v>-17.447584657252094</v>
      </c>
      <c r="AO511" s="26">
        <f t="shared" si="354"/>
        <v>-82.289991191784523</v>
      </c>
      <c r="AP511" s="26">
        <f t="shared" si="360"/>
        <v>-58.482307736955974</v>
      </c>
      <c r="AQ511" s="26">
        <f t="shared" si="361"/>
        <v>-170.74584108288101</v>
      </c>
      <c r="AR511" s="25">
        <f t="shared" si="355"/>
        <v>18.562359853877492</v>
      </c>
      <c r="AS511" s="25">
        <f t="shared" si="356"/>
        <v>-26.547178687726607</v>
      </c>
      <c r="AT511" s="56">
        <f t="shared" si="362"/>
        <v>-63.016761483901362</v>
      </c>
      <c r="AU511" s="57">
        <f t="shared" si="384"/>
        <v>-296.41702204947501</v>
      </c>
      <c r="AV511" s="26">
        <f t="shared" si="385"/>
        <v>5.9945189627713929E-4</v>
      </c>
      <c r="AW511" s="26">
        <f t="shared" si="386"/>
        <v>0.67313574085672423</v>
      </c>
      <c r="AX511" s="27">
        <f t="shared" si="387"/>
        <v>-5.9945189627697189E-4</v>
      </c>
      <c r="AY511" s="26">
        <f t="shared" si="388"/>
        <v>-0.67313574085672423</v>
      </c>
      <c r="AZ511" s="28">
        <f t="shared" si="389"/>
        <v>1.6740081543176188E-16</v>
      </c>
      <c r="BA511" s="29">
        <f t="shared" si="390"/>
        <v>0</v>
      </c>
      <c r="BB511" s="5">
        <f t="shared" si="363"/>
        <v>-107.25019886125705</v>
      </c>
      <c r="BC511" s="5">
        <f t="shared" si="364"/>
        <v>-459.7817477942952</v>
      </c>
      <c r="BD511" s="5">
        <f t="shared" si="391"/>
        <v>-279.7817477942952</v>
      </c>
      <c r="BE511" s="31"/>
      <c r="BF511" s="40">
        <f t="shared" si="392"/>
        <v>-107</v>
      </c>
      <c r="BG511" s="40">
        <f t="shared" si="393"/>
        <v>-460</v>
      </c>
      <c r="BH511" s="40">
        <f t="shared" si="394"/>
        <v>-280</v>
      </c>
      <c r="BL511" s="26">
        <f t="shared" si="357"/>
        <v>-9.8763328197466898</v>
      </c>
      <c r="BM511" s="26">
        <f t="shared" si="358"/>
        <v>-71.290966392786601</v>
      </c>
      <c r="BO511" s="238" t="str">
        <f t="shared" si="365"/>
        <v>11748975.5493969i</v>
      </c>
      <c r="BP511" s="238" t="str">
        <f t="shared" si="366"/>
        <v>-0.000692924109139153-0.0191364002964466i</v>
      </c>
      <c r="BQ511" s="238">
        <f t="shared" si="367"/>
        <v>-34.357104557608984</v>
      </c>
      <c r="BR511" s="238">
        <f t="shared" si="368"/>
        <v>-92.073759352033605</v>
      </c>
    </row>
    <row r="512" spans="22:70" x14ac:dyDescent="0.35">
      <c r="V512" s="24">
        <v>6.0800000000000702</v>
      </c>
      <c r="W512" s="32">
        <f t="shared" si="369"/>
        <v>12022644.346176079</v>
      </c>
      <c r="X512" s="25">
        <f t="shared" si="359"/>
        <v>26.994438391274116</v>
      </c>
      <c r="Y512" s="26">
        <f t="shared" si="370"/>
        <v>-69.216226677146039</v>
      </c>
      <c r="Z512" s="26">
        <f t="shared" si="371"/>
        <v>-89.980170520839039</v>
      </c>
      <c r="AA512" s="26">
        <f t="shared" si="372"/>
        <v>33.269265150032844</v>
      </c>
      <c r="AB512" s="26">
        <f t="shared" si="373"/>
        <v>-88.756363450755742</v>
      </c>
      <c r="AC512" s="26">
        <f t="shared" si="374"/>
        <v>4.5467157493280279</v>
      </c>
      <c r="AD512" s="26">
        <f t="shared" si="375"/>
        <v>53.667725289313445</v>
      </c>
      <c r="AE512" s="26">
        <f t="shared" si="376"/>
        <v>-4.4058073865110519</v>
      </c>
      <c r="AF512" s="26">
        <f t="shared" si="377"/>
        <v>-125.06880868228134</v>
      </c>
      <c r="AG512" s="26">
        <f t="shared" si="352"/>
        <v>64.334182199278899</v>
      </c>
      <c r="AH512" s="26">
        <f t="shared" si="378"/>
        <v>-151.58631868901423</v>
      </c>
      <c r="AI512" s="26">
        <f t="shared" si="379"/>
        <v>-89.999998490591821</v>
      </c>
      <c r="AJ512" s="26">
        <f t="shared" si="380"/>
        <v>77.563597443270694</v>
      </c>
      <c r="AK512" s="26">
        <f t="shared" si="381"/>
        <v>89.992415223962411</v>
      </c>
      <c r="AL512" s="27">
        <f t="shared" si="382"/>
        <v>-31.546040667205581</v>
      </c>
      <c r="AM512" s="26">
        <f t="shared" si="383"/>
        <v>-88.48339908199064</v>
      </c>
      <c r="AN512" s="26">
        <f t="shared" si="353"/>
        <v>-17.644065117532662</v>
      </c>
      <c r="AO512" s="26">
        <f t="shared" si="354"/>
        <v>-82.463451993951551</v>
      </c>
      <c r="AP512" s="26">
        <f t="shared" si="360"/>
        <v>-58.878644831202884</v>
      </c>
      <c r="AQ512" s="26">
        <f t="shared" si="361"/>
        <v>-170.9544343425716</v>
      </c>
      <c r="AR512" s="25">
        <f t="shared" si="355"/>
        <v>18.562359853877492</v>
      </c>
      <c r="AS512" s="25">
        <f t="shared" si="356"/>
        <v>-26.547178687726607</v>
      </c>
      <c r="AT512" s="56">
        <f t="shared" si="362"/>
        <v>-63.284452217713934</v>
      </c>
      <c r="AU512" s="57">
        <f t="shared" si="384"/>
        <v>-296.02324302485295</v>
      </c>
      <c r="AV512" s="26">
        <f t="shared" si="385"/>
        <v>6.2770115224027327E-4</v>
      </c>
      <c r="AW512" s="26">
        <f t="shared" si="386"/>
        <v>0.6888135929497825</v>
      </c>
      <c r="AX512" s="27">
        <f t="shared" si="387"/>
        <v>-6.277011522402505E-4</v>
      </c>
      <c r="AY512" s="26">
        <f t="shared" si="388"/>
        <v>-0.6888135929497825</v>
      </c>
      <c r="AZ512" s="28">
        <f t="shared" si="389"/>
        <v>2.2768245622195593E-17</v>
      </c>
      <c r="BA512" s="29">
        <f t="shared" si="390"/>
        <v>0</v>
      </c>
      <c r="BB512" s="5">
        <f t="shared" si="363"/>
        <v>-107.89828682300671</v>
      </c>
      <c r="BC512" s="5">
        <f t="shared" si="364"/>
        <v>-459.88388187972441</v>
      </c>
      <c r="BD512" s="5">
        <f t="shared" si="391"/>
        <v>-279.88388187972441</v>
      </c>
      <c r="BE512" s="31"/>
      <c r="BF512" s="40">
        <f t="shared" si="392"/>
        <v>-108</v>
      </c>
      <c r="BG512" s="40">
        <f t="shared" si="393"/>
        <v>-460</v>
      </c>
      <c r="BH512" s="40">
        <f t="shared" si="394"/>
        <v>-280</v>
      </c>
      <c r="BL512" s="26">
        <f t="shared" si="357"/>
        <v>-10.056175044978794</v>
      </c>
      <c r="BM512" s="26">
        <f t="shared" si="358"/>
        <v>-71.688126719739131</v>
      </c>
      <c r="BO512" s="238" t="str">
        <f t="shared" si="365"/>
        <v>12022644.3461761i</v>
      </c>
      <c r="BP512" s="238" t="str">
        <f t="shared" si="366"/>
        <v>-0.000709336861062085-0.0186984129453366i</v>
      </c>
      <c r="BQ512" s="238">
        <f t="shared" si="367"/>
        <v>-34.557659560313994</v>
      </c>
      <c r="BR512" s="238">
        <f t="shared" si="368"/>
        <v>-92.172512135132365</v>
      </c>
    </row>
    <row r="513" spans="22:70" x14ac:dyDescent="0.35">
      <c r="V513" s="24">
        <v>6.09000000000007</v>
      </c>
      <c r="W513" s="30">
        <f t="shared" si="369"/>
        <v>12302687.708125811</v>
      </c>
      <c r="X513" s="25">
        <f t="shared" si="359"/>
        <v>26.994438391274116</v>
      </c>
      <c r="Y513" s="26">
        <f t="shared" si="370"/>
        <v>-69.416226653733659</v>
      </c>
      <c r="Z513" s="26">
        <f t="shared" si="371"/>
        <v>-89.98062189485691</v>
      </c>
      <c r="AA513" s="26">
        <f t="shared" si="372"/>
        <v>33.469173074029463</v>
      </c>
      <c r="AB513" s="26">
        <f t="shared" si="373"/>
        <v>-88.784663485342463</v>
      </c>
      <c r="AC513" s="26">
        <f t="shared" si="374"/>
        <v>4.6775565161482877</v>
      </c>
      <c r="AD513" s="26">
        <f t="shared" si="375"/>
        <v>54.295198742393922</v>
      </c>
      <c r="AE513" s="26">
        <f t="shared" si="376"/>
        <v>-4.2750586722817925</v>
      </c>
      <c r="AF513" s="26">
        <f t="shared" si="377"/>
        <v>-124.47008663780545</v>
      </c>
      <c r="AG513" s="26">
        <f t="shared" si="352"/>
        <v>64.334182199278899</v>
      </c>
      <c r="AH513" s="26">
        <f t="shared" si="378"/>
        <v>-151.78631868901425</v>
      </c>
      <c r="AI513" s="26">
        <f t="shared" si="379"/>
        <v>-89.999998524950144</v>
      </c>
      <c r="AJ513" s="26">
        <f t="shared" si="380"/>
        <v>77.763597439845327</v>
      </c>
      <c r="AK513" s="26">
        <f t="shared" si="381"/>
        <v>89.992587874541499</v>
      </c>
      <c r="AL513" s="27">
        <f t="shared" si="382"/>
        <v>-31.745903745862435</v>
      </c>
      <c r="AM513" s="26">
        <f t="shared" si="383"/>
        <v>-88.517905556764021</v>
      </c>
      <c r="AN513" s="26">
        <f t="shared" si="353"/>
        <v>-17.840701318520122</v>
      </c>
      <c r="AO513" s="26">
        <f t="shared" si="354"/>
        <v>-82.633098722250679</v>
      </c>
      <c r="AP513" s="26">
        <f t="shared" si="360"/>
        <v>-59.275144114272578</v>
      </c>
      <c r="AQ513" s="26">
        <f t="shared" si="361"/>
        <v>-171.15841492942334</v>
      </c>
      <c r="AR513" s="25">
        <f t="shared" si="355"/>
        <v>18.562359853877492</v>
      </c>
      <c r="AS513" s="25">
        <f t="shared" si="356"/>
        <v>-26.547178687726607</v>
      </c>
      <c r="AT513" s="56">
        <f t="shared" si="362"/>
        <v>-63.550202786554372</v>
      </c>
      <c r="AU513" s="57">
        <f t="shared" si="384"/>
        <v>-295.6285015672288</v>
      </c>
      <c r="AV513" s="26">
        <f t="shared" si="385"/>
        <v>6.5728155767937231E-4</v>
      </c>
      <c r="AW513" s="26">
        <f t="shared" si="386"/>
        <v>0.70485652232769225</v>
      </c>
      <c r="AX513" s="27">
        <f t="shared" si="387"/>
        <v>-6.5728155767920361E-4</v>
      </c>
      <c r="AY513" s="26">
        <f t="shared" si="388"/>
        <v>-0.70485652232769225</v>
      </c>
      <c r="AZ513" s="28">
        <f t="shared" si="389"/>
        <v>1.6870185803874449E-16</v>
      </c>
      <c r="BA513" s="29">
        <f t="shared" si="390"/>
        <v>0</v>
      </c>
      <c r="BB513" s="5">
        <f t="shared" si="363"/>
        <v>-108.54528681581144</v>
      </c>
      <c r="BC513" s="5">
        <f t="shared" si="364"/>
        <v>-459.97891952759164</v>
      </c>
      <c r="BD513" s="5">
        <f t="shared" si="391"/>
        <v>-279.97891952759164</v>
      </c>
      <c r="BE513" s="41"/>
      <c r="BF513" s="40">
        <f t="shared" si="392"/>
        <v>-109</v>
      </c>
      <c r="BG513" s="40">
        <f t="shared" si="393"/>
        <v>-460</v>
      </c>
      <c r="BH513" s="40">
        <f t="shared" si="394"/>
        <v>-280</v>
      </c>
      <c r="BL513" s="26">
        <f t="shared" si="357"/>
        <v>-10.236836783811443</v>
      </c>
      <c r="BM513" s="26">
        <f t="shared" si="358"/>
        <v>-72.078015318093293</v>
      </c>
      <c r="BO513" s="238" t="str">
        <f t="shared" si="365"/>
        <v>12302687.7081258i</v>
      </c>
      <c r="BP513" s="238" t="str">
        <f t="shared" si="366"/>
        <v>-0.000724997365271354-0.0182703126060906i</v>
      </c>
      <c r="BQ513" s="238">
        <f t="shared" si="367"/>
        <v>-34.758247245445617</v>
      </c>
      <c r="BR513" s="238">
        <f t="shared" si="368"/>
        <v>-92.272402642269512</v>
      </c>
    </row>
    <row r="514" spans="22:70" x14ac:dyDescent="0.35">
      <c r="V514" s="24">
        <v>6.1000000000000698</v>
      </c>
      <c r="W514" s="32">
        <f t="shared" si="369"/>
        <v>12589254.117943712</v>
      </c>
      <c r="X514" s="25">
        <f t="shared" si="359"/>
        <v>26.994438391274116</v>
      </c>
      <c r="Y514" s="26">
        <f t="shared" si="370"/>
        <v>-69.616226631375</v>
      </c>
      <c r="Z514" s="26">
        <f t="shared" si="371"/>
        <v>-89.981062994350083</v>
      </c>
      <c r="AA514" s="26">
        <f t="shared" si="372"/>
        <v>33.669085140306528</v>
      </c>
      <c r="AB514" s="26">
        <f t="shared" si="373"/>
        <v>-88.812319905600773</v>
      </c>
      <c r="AC514" s="26">
        <f t="shared" si="374"/>
        <v>4.8104657206897352</v>
      </c>
      <c r="AD514" s="26">
        <f t="shared" si="375"/>
        <v>54.918083540097861</v>
      </c>
      <c r="AE514" s="26">
        <f t="shared" si="376"/>
        <v>-4.1422373791046203</v>
      </c>
      <c r="AF514" s="26">
        <f t="shared" si="377"/>
        <v>-123.87529935985302</v>
      </c>
      <c r="AG514" s="26">
        <f t="shared" si="352"/>
        <v>64.334182199278899</v>
      </c>
      <c r="AH514" s="26">
        <f t="shared" si="378"/>
        <v>-151.98631868901424</v>
      </c>
      <c r="AI514" s="26">
        <f t="shared" si="379"/>
        <v>-89.999998558526386</v>
      </c>
      <c r="AJ514" s="26">
        <f t="shared" si="380"/>
        <v>77.963597436574105</v>
      </c>
      <c r="AK514" s="26">
        <f t="shared" si="381"/>
        <v>89.992756595113747</v>
      </c>
      <c r="AL514" s="27">
        <f t="shared" si="382"/>
        <v>-31.945772982965039</v>
      </c>
      <c r="AM514" s="26">
        <f t="shared" si="383"/>
        <v>-88.551627607424763</v>
      </c>
      <c r="AN514" s="26">
        <f t="shared" si="353"/>
        <v>-18.037486481420544</v>
      </c>
      <c r="AO514" s="26">
        <f t="shared" si="354"/>
        <v>-82.799009421111563</v>
      </c>
      <c r="AP514" s="26">
        <f t="shared" si="360"/>
        <v>-59.671798517546819</v>
      </c>
      <c r="AQ514" s="26">
        <f t="shared" si="361"/>
        <v>-171.35787899194895</v>
      </c>
      <c r="AR514" s="25">
        <f t="shared" si="355"/>
        <v>18.562359853877492</v>
      </c>
      <c r="AS514" s="25">
        <f t="shared" si="356"/>
        <v>-26.547178687726607</v>
      </c>
      <c r="AT514" s="56">
        <f t="shared" si="362"/>
        <v>-63.81403589665144</v>
      </c>
      <c r="AU514" s="57">
        <f t="shared" si="384"/>
        <v>-295.23317835180194</v>
      </c>
      <c r="AV514" s="26">
        <f t="shared" si="385"/>
        <v>6.8825582873269057E-4</v>
      </c>
      <c r="AW514" s="26">
        <f t="shared" si="386"/>
        <v>0.7212730250959366</v>
      </c>
      <c r="AX514" s="27">
        <f t="shared" si="387"/>
        <v>-6.8825582873243969E-4</v>
      </c>
      <c r="AY514" s="26">
        <f t="shared" si="388"/>
        <v>-0.7212730250959366</v>
      </c>
      <c r="AZ514" s="28">
        <f t="shared" si="389"/>
        <v>2.5088438271314573E-16</v>
      </c>
      <c r="BA514" s="29">
        <f t="shared" si="390"/>
        <v>0</v>
      </c>
      <c r="BB514" s="5">
        <f t="shared" si="363"/>
        <v>-109.19119289836027</v>
      </c>
      <c r="BC514" s="5">
        <f t="shared" si="364"/>
        <v>-460.06735553504814</v>
      </c>
      <c r="BD514" s="5">
        <f t="shared" si="391"/>
        <v>-280.06735553504814</v>
      </c>
      <c r="BE514" s="31"/>
      <c r="BF514" s="40">
        <f t="shared" si="392"/>
        <v>-109</v>
      </c>
      <c r="BG514" s="40">
        <f t="shared" si="393"/>
        <v>-460</v>
      </c>
      <c r="BH514" s="40">
        <f t="shared" si="394"/>
        <v>-280</v>
      </c>
      <c r="BL514" s="26">
        <f t="shared" si="357"/>
        <v>-10.418288155684053</v>
      </c>
      <c r="BM514" s="26">
        <f t="shared" si="358"/>
        <v>-72.460694429465846</v>
      </c>
      <c r="BO514" s="238" t="str">
        <f t="shared" si="365"/>
        <v>12589254.1179437i</v>
      </c>
      <c r="BP514" s="238" t="str">
        <f t="shared" si="366"/>
        <v>-0.000739938777316467-0.0178518742165654i</v>
      </c>
      <c r="BQ514" s="238">
        <f t="shared" si="367"/>
        <v>-34.958868846024778</v>
      </c>
      <c r="BR514" s="238">
        <f t="shared" si="368"/>
        <v>-92.373482753780351</v>
      </c>
    </row>
    <row r="515" spans="22:70" x14ac:dyDescent="0.35">
      <c r="V515" s="24">
        <v>6.1100000000000696</v>
      </c>
      <c r="W515" s="32">
        <f t="shared" si="369"/>
        <v>12882495.516933426</v>
      </c>
      <c r="X515" s="25">
        <f t="shared" si="359"/>
        <v>26.994438391274116</v>
      </c>
      <c r="Y515" s="26">
        <f t="shared" si="370"/>
        <v>-69.816226610022639</v>
      </c>
      <c r="Z515" s="26">
        <f t="shared" si="371"/>
        <v>-89.981494053195107</v>
      </c>
      <c r="AA515" s="26">
        <f t="shared" si="372"/>
        <v>33.86900116259099</v>
      </c>
      <c r="AB515" s="26">
        <f t="shared" si="373"/>
        <v>-88.839347323750729</v>
      </c>
      <c r="AC515" s="26">
        <f t="shared" si="374"/>
        <v>4.9454122589059324</v>
      </c>
      <c r="AD515" s="26">
        <f t="shared" si="375"/>
        <v>55.536121018207538</v>
      </c>
      <c r="AE515" s="26">
        <f t="shared" si="376"/>
        <v>-4.0073747972516003</v>
      </c>
      <c r="AF515" s="26">
        <f t="shared" si="377"/>
        <v>-123.28472035873831</v>
      </c>
      <c r="AG515" s="26">
        <f t="shared" si="352"/>
        <v>64.334182199278899</v>
      </c>
      <c r="AH515" s="26">
        <f t="shared" si="378"/>
        <v>-152.18631868901423</v>
      </c>
      <c r="AI515" s="26">
        <f t="shared" si="379"/>
        <v>-89.99999859133834</v>
      </c>
      <c r="AJ515" s="26">
        <f t="shared" si="380"/>
        <v>78.163597433450121</v>
      </c>
      <c r="AK515" s="26">
        <f t="shared" si="381"/>
        <v>89.992921475136995</v>
      </c>
      <c r="AL515" s="27">
        <f t="shared" si="382"/>
        <v>-32.145648101692032</v>
      </c>
      <c r="AM515" s="26">
        <f t="shared" si="383"/>
        <v>-88.584583020345335</v>
      </c>
      <c r="AN515" s="26">
        <f t="shared" si="353"/>
        <v>-18.234414112716376</v>
      </c>
      <c r="AO515" s="26">
        <f t="shared" si="354"/>
        <v>-82.9612609233547</v>
      </c>
      <c r="AP515" s="26">
        <f t="shared" si="360"/>
        <v>-60.06860127069362</v>
      </c>
      <c r="AQ515" s="26">
        <f t="shared" si="361"/>
        <v>-171.55292105990139</v>
      </c>
      <c r="AR515" s="25">
        <f t="shared" si="355"/>
        <v>18.562359853877492</v>
      </c>
      <c r="AS515" s="25">
        <f t="shared" si="356"/>
        <v>-26.547178687726607</v>
      </c>
      <c r="AT515" s="56">
        <f t="shared" si="362"/>
        <v>-64.07597606794522</v>
      </c>
      <c r="AU515" s="57">
        <f t="shared" si="384"/>
        <v>-294.83764141863969</v>
      </c>
      <c r="AV515" s="26">
        <f t="shared" si="385"/>
        <v>7.2068963543981573E-4</v>
      </c>
      <c r="AW515" s="26">
        <f t="shared" si="386"/>
        <v>0.73807179471370665</v>
      </c>
      <c r="AX515" s="27">
        <f t="shared" si="387"/>
        <v>-7.20689635439527E-4</v>
      </c>
      <c r="AY515" s="26">
        <f t="shared" si="388"/>
        <v>-0.73807179471370665</v>
      </c>
      <c r="AZ515" s="28">
        <f t="shared" si="389"/>
        <v>2.8872303853288983E-16</v>
      </c>
      <c r="BA515" s="29">
        <f t="shared" si="390"/>
        <v>0</v>
      </c>
      <c r="BB515" s="5">
        <f t="shared" si="363"/>
        <v>-109.83600182645691</v>
      </c>
      <c r="BC515" s="5">
        <f t="shared" si="364"/>
        <v>-460.14967666677046</v>
      </c>
      <c r="BD515" s="5">
        <f t="shared" si="391"/>
        <v>-280.14967666677046</v>
      </c>
      <c r="BE515" s="31"/>
      <c r="BF515" s="40">
        <f t="shared" si="392"/>
        <v>-110</v>
      </c>
      <c r="BG515" s="40">
        <f t="shared" si="393"/>
        <v>-460</v>
      </c>
      <c r="BH515" s="40">
        <f t="shared" si="394"/>
        <v>-280</v>
      </c>
      <c r="BL515" s="26">
        <f t="shared" si="357"/>
        <v>-10.600500092827996</v>
      </c>
      <c r="BM515" s="26">
        <f t="shared" si="358"/>
        <v>-72.836230339396678</v>
      </c>
      <c r="BO515" s="238" t="str">
        <f t="shared" si="365"/>
        <v>12882495.5169334i</v>
      </c>
      <c r="BP515" s="238" t="str">
        <f t="shared" si="366"/>
        <v>-0.000754192734177401-0.0174428777173091i</v>
      </c>
      <c r="BQ515" s="238">
        <f t="shared" si="367"/>
        <v>-35.159525665683681</v>
      </c>
      <c r="BR515" s="238">
        <f t="shared" si="368"/>
        <v>-92.475804908734048</v>
      </c>
    </row>
    <row r="516" spans="22:70" x14ac:dyDescent="0.35">
      <c r="V516" s="24">
        <v>6.1200000000000703</v>
      </c>
      <c r="W516" s="30">
        <f t="shared" si="369"/>
        <v>13182567.385566227</v>
      </c>
      <c r="X516" s="25">
        <f t="shared" si="359"/>
        <v>26.994438391274116</v>
      </c>
      <c r="Y516" s="26">
        <f t="shared" si="370"/>
        <v>-70.016226589631316</v>
      </c>
      <c r="Z516" s="26">
        <f t="shared" si="371"/>
        <v>-89.98191529994493</v>
      </c>
      <c r="AA516" s="26">
        <f t="shared" si="372"/>
        <v>34.068920962979391</v>
      </c>
      <c r="AB516" s="26">
        <f t="shared" si="373"/>
        <v>-88.86576002194704</v>
      </c>
      <c r="AC516" s="26">
        <f t="shared" si="374"/>
        <v>5.0823636129482361</v>
      </c>
      <c r="AD516" s="26">
        <f t="shared" si="375"/>
        <v>56.149063579556291</v>
      </c>
      <c r="AE516" s="26">
        <f t="shared" si="376"/>
        <v>-3.870503622429573</v>
      </c>
      <c r="AF516" s="26">
        <f t="shared" si="377"/>
        <v>-122.69861174233569</v>
      </c>
      <c r="AG516" s="26">
        <f t="shared" ref="AG516:AG579" si="395">DC_gain_comp</f>
        <v>64.334182199278899</v>
      </c>
      <c r="AH516" s="26">
        <f t="shared" si="378"/>
        <v>-152.38631868901425</v>
      </c>
      <c r="AI516" s="26">
        <f t="shared" si="379"/>
        <v>-89.999998623403386</v>
      </c>
      <c r="AJ516" s="26">
        <f t="shared" si="380"/>
        <v>78.363597430466768</v>
      </c>
      <c r="AK516" s="26">
        <f t="shared" si="381"/>
        <v>89.993082602032828</v>
      </c>
      <c r="AL516" s="27">
        <f t="shared" si="382"/>
        <v>-32.345528837649937</v>
      </c>
      <c r="AM516" s="26">
        <f t="shared" si="383"/>
        <v>-88.616789181650176</v>
      </c>
      <c r="AN516" s="26">
        <f t="shared" ref="AN516:AN579" si="396">20*LOG(1/SQRT((W516/fp3p)^2+1))</f>
        <v>-18.431477993010411</v>
      </c>
      <c r="AO516" s="26">
        <f t="shared" ref="AO516:AO579" si="397">-180/PI()*ATAN(W516/fp3p)</f>
        <v>-83.119928842266617</v>
      </c>
      <c r="AP516" s="26">
        <f t="shared" si="360"/>
        <v>-60.465545889928926</v>
      </c>
      <c r="AQ516" s="26">
        <f t="shared" si="361"/>
        <v>-171.74363404528737</v>
      </c>
      <c r="AR516" s="25">
        <f t="shared" ref="AR516:AR579" si="398">-20*LOG(GmPS*Rsns)</f>
        <v>18.562359853877492</v>
      </c>
      <c r="AS516" s="25">
        <f t="shared" ref="AS516:AS579" si="399">20*LOG(Vref/Vout)</f>
        <v>-26.547178687726607</v>
      </c>
      <c r="AT516" s="56">
        <f t="shared" si="362"/>
        <v>-64.3360495123585</v>
      </c>
      <c r="AU516" s="57">
        <f t="shared" si="384"/>
        <v>-294.44224578762305</v>
      </c>
      <c r="AV516" s="26">
        <f t="shared" si="385"/>
        <v>7.5465174075029645E-4</v>
      </c>
      <c r="AW516" s="26">
        <f t="shared" si="386"/>
        <v>0.75526172655184964</v>
      </c>
      <c r="AX516" s="27">
        <f t="shared" si="387"/>
        <v>-7.5465174074983827E-4</v>
      </c>
      <c r="AY516" s="26">
        <f t="shared" si="388"/>
        <v>-0.75526172655184964</v>
      </c>
      <c r="AZ516" s="28">
        <f t="shared" si="389"/>
        <v>4.5818383809237417E-16</v>
      </c>
      <c r="BA516" s="29">
        <f t="shared" si="390"/>
        <v>0</v>
      </c>
      <c r="BB516" s="5">
        <f t="shared" si="363"/>
        <v>-110.47971293456732</v>
      </c>
      <c r="BC516" s="5">
        <f t="shared" si="364"/>
        <v>-460.22636096831479</v>
      </c>
      <c r="BD516" s="5">
        <f t="shared" si="391"/>
        <v>-280.22636096831479</v>
      </c>
      <c r="BE516" s="41"/>
      <c r="BF516" s="40">
        <f t="shared" si="392"/>
        <v>-110</v>
      </c>
      <c r="BG516" s="40">
        <f t="shared" si="393"/>
        <v>-460</v>
      </c>
      <c r="BH516" s="40">
        <f t="shared" si="394"/>
        <v>-280</v>
      </c>
      <c r="BL516" s="26">
        <f t="shared" ref="BL516:BL579" si="400">20*LOG(1/SQRT((W516/fp_comp2p)^2+1))</f>
        <v>-10.78344434090207</v>
      </c>
      <c r="BM516" s="26">
        <f t="shared" ref="BM516:BM579" si="401">-180/PI()*ATAN(W516/fp_comp2p)</f>
        <v>-73.204693053368914</v>
      </c>
      <c r="BO516" s="238" t="str">
        <f t="shared" si="365"/>
        <v>13182567.3855662i</v>
      </c>
      <c r="BP516" s="238" t="str">
        <f t="shared" si="366"/>
        <v>-0.000767789420897358-0.0170431079434509i</v>
      </c>
      <c r="BQ516" s="238">
        <f t="shared" si="367"/>
        <v>-35.360219081306759</v>
      </c>
      <c r="BR516" s="238">
        <f t="shared" si="368"/>
        <v>-92.579422127322829</v>
      </c>
    </row>
    <row r="517" spans="22:70" x14ac:dyDescent="0.35">
      <c r="V517" s="24">
        <v>6.1300000000000701</v>
      </c>
      <c r="W517" s="32">
        <f t="shared" si="369"/>
        <v>13489628.825918742</v>
      </c>
      <c r="X517" s="25">
        <f t="shared" ref="X517:X580" si="402">DC_gain_power</f>
        <v>26.994438391274116</v>
      </c>
      <c r="Y517" s="26">
        <f t="shared" si="370"/>
        <v>-70.216226570157744</v>
      </c>
      <c r="Z517" s="26">
        <f t="shared" si="371"/>
        <v>-89.982326957949951</v>
      </c>
      <c r="AA517" s="26">
        <f t="shared" si="372"/>
        <v>34.268844371562338</v>
      </c>
      <c r="AB517" s="26">
        <f t="shared" si="373"/>
        <v>-88.891571959622368</v>
      </c>
      <c r="AC517" s="26">
        <f t="shared" si="374"/>
        <v>5.2212859637138029</v>
      </c>
      <c r="AD517" s="26">
        <f t="shared" si="375"/>
        <v>56.756675030790063</v>
      </c>
      <c r="AE517" s="26">
        <f t="shared" si="376"/>
        <v>-3.7316578436074872</v>
      </c>
      <c r="AF517" s="26">
        <f t="shared" si="377"/>
        <v>-122.11722388678226</v>
      </c>
      <c r="AG517" s="26">
        <f t="shared" si="395"/>
        <v>64.334182199278899</v>
      </c>
      <c r="AH517" s="26">
        <f t="shared" si="378"/>
        <v>-152.58631868901426</v>
      </c>
      <c r="AI517" s="26">
        <f t="shared" si="379"/>
        <v>-89.999998654738548</v>
      </c>
      <c r="AJ517" s="26">
        <f t="shared" si="380"/>
        <v>78.563597427617651</v>
      </c>
      <c r="AK517" s="26">
        <f t="shared" si="381"/>
        <v>89.993240061232839</v>
      </c>
      <c r="AL517" s="27">
        <f t="shared" si="382"/>
        <v>-32.545414938316476</v>
      </c>
      <c r="AM517" s="26">
        <f t="shared" si="383"/>
        <v>-88.648263086018659</v>
      </c>
      <c r="AN517" s="26">
        <f t="shared" si="396"/>
        <v>-18.628672166231109</v>
      </c>
      <c r="AO517" s="26">
        <f t="shared" si="397"/>
        <v>-83.275087565993971</v>
      </c>
      <c r="AP517" s="26">
        <f t="shared" ref="AP517:AP580" si="403">AG517+AH517+AJ517+AL517+AN517</f>
        <v>-60.862626166665294</v>
      </c>
      <c r="AQ517" s="26">
        <f t="shared" ref="AQ517:AQ580" si="404">AI517+AK517+AM517+AO517</f>
        <v>-171.93010924551834</v>
      </c>
      <c r="AR517" s="25">
        <f t="shared" si="398"/>
        <v>18.562359853877492</v>
      </c>
      <c r="AS517" s="25">
        <f t="shared" si="399"/>
        <v>-26.547178687726607</v>
      </c>
      <c r="AT517" s="56">
        <f t="shared" ref="AT517:AT580" si="405">AE517+AP517</f>
        <v>-64.594284010272787</v>
      </c>
      <c r="AU517" s="57">
        <f t="shared" si="384"/>
        <v>-294.04733313230059</v>
      </c>
      <c r="AV517" s="26">
        <f t="shared" si="385"/>
        <v>7.9021414612124609E-4</v>
      </c>
      <c r="AW517" s="26">
        <f t="shared" si="386"/>
        <v>0.77285192255417745</v>
      </c>
      <c r="AX517" s="27">
        <f t="shared" si="387"/>
        <v>-7.9021414612090348E-4</v>
      </c>
      <c r="AY517" s="26">
        <f t="shared" si="388"/>
        <v>-0.77285192255417745</v>
      </c>
      <c r="AZ517" s="28">
        <f t="shared" si="389"/>
        <v>3.426078865054194E-16</v>
      </c>
      <c r="BA517" s="29">
        <f t="shared" si="390"/>
        <v>0</v>
      </c>
      <c r="BB517" s="5">
        <f t="shared" ref="BB517:BB580" si="406">AT517+AZ517+BL517+BQ517</f>
        <v>-111.12232801345894</v>
      </c>
      <c r="BC517" s="5">
        <f t="shared" ref="BC517:BC580" si="407">AU517+BA517+BM517+BR517</f>
        <v>-460.29787714980387</v>
      </c>
      <c r="BD517" s="5">
        <f t="shared" si="391"/>
        <v>-280.29787714980387</v>
      </c>
      <c r="BE517" s="31"/>
      <c r="BF517" s="40">
        <f t="shared" si="392"/>
        <v>-111</v>
      </c>
      <c r="BG517" s="40">
        <f t="shared" si="393"/>
        <v>-460</v>
      </c>
      <c r="BH517" s="40">
        <f t="shared" si="394"/>
        <v>-280</v>
      </c>
      <c r="BL517" s="26">
        <f t="shared" si="400"/>
        <v>-10.96709345737237</v>
      </c>
      <c r="BM517" s="26">
        <f t="shared" si="401"/>
        <v>-73.566155984302256</v>
      </c>
      <c r="BO517" s="238" t="str">
        <f t="shared" ref="BO517:BO580" si="408">COMPLEX(0,W517)</f>
        <v>13489628.8259187i</v>
      </c>
      <c r="BP517" s="238" t="str">
        <f t="shared" ref="BP517:BP580" si="409">IMDIV(1,IMSUM(1,IMPRODUCT($BO$1,BO517),IMPRODUCT(IMPOWER(BO517,2),$BN$1)))</f>
        <v>-0.000780757634188532-0.016652354518657i</v>
      </c>
      <c r="BQ517" s="238">
        <f t="shared" ref="BQ517:BQ580" si="410">20*LOG(IMABS(BP517))</f>
        <v>-35.560950545813782</v>
      </c>
      <c r="BR517" s="238">
        <f t="shared" ref="BR517:BR580" si="411">IMARGUMENT(BP517)*180/PI()</f>
        <v>-92.684388033201003</v>
      </c>
    </row>
    <row r="518" spans="22:70" x14ac:dyDescent="0.35">
      <c r="V518" s="24">
        <v>6.1400000000000698</v>
      </c>
      <c r="W518" s="32">
        <f t="shared" si="369"/>
        <v>13803842.64603108</v>
      </c>
      <c r="X518" s="25">
        <f t="shared" si="402"/>
        <v>26.994438391274116</v>
      </c>
      <c r="Y518" s="26">
        <f t="shared" si="370"/>
        <v>-70.416226551560612</v>
      </c>
      <c r="Z518" s="26">
        <f t="shared" si="371"/>
        <v>-89.98272924547652</v>
      </c>
      <c r="AA518" s="26">
        <f t="shared" si="372"/>
        <v>34.468771226065932</v>
      </c>
      <c r="AB518" s="26">
        <f t="shared" si="373"/>
        <v>-88.916796780674744</v>
      </c>
      <c r="AC518" s="26">
        <f t="shared" si="374"/>
        <v>5.3621443048041764</v>
      </c>
      <c r="AD518" s="26">
        <f t="shared" si="375"/>
        <v>57.358730862325878</v>
      </c>
      <c r="AE518" s="26">
        <f t="shared" si="376"/>
        <v>-3.5908726294163875</v>
      </c>
      <c r="AF518" s="26">
        <f t="shared" si="377"/>
        <v>-121.54079516382538</v>
      </c>
      <c r="AG518" s="26">
        <f t="shared" si="395"/>
        <v>64.334182199278899</v>
      </c>
      <c r="AH518" s="26">
        <f t="shared" si="378"/>
        <v>-152.78631868901425</v>
      </c>
      <c r="AI518" s="26">
        <f t="shared" si="379"/>
        <v>-89.999998685360438</v>
      </c>
      <c r="AJ518" s="26">
        <f t="shared" si="380"/>
        <v>78.763597424896773</v>
      </c>
      <c r="AK518" s="26">
        <f t="shared" si="381"/>
        <v>89.993393936223967</v>
      </c>
      <c r="AL518" s="27">
        <f t="shared" si="382"/>
        <v>-32.745306162508861</v>
      </c>
      <c r="AM518" s="26">
        <f t="shared" si="383"/>
        <v>-88.679021345308442</v>
      </c>
      <c r="AN518" s="26">
        <f t="shared" si="396"/>
        <v>-18.825990929194781</v>
      </c>
      <c r="AO518" s="26">
        <f t="shared" si="397"/>
        <v>-83.426810254085623</v>
      </c>
      <c r="AP518" s="26">
        <f t="shared" si="403"/>
        <v>-61.259836156542221</v>
      </c>
      <c r="AQ518" s="26">
        <f t="shared" si="404"/>
        <v>-172.11243634853054</v>
      </c>
      <c r="AR518" s="25">
        <f t="shared" si="398"/>
        <v>18.562359853877492</v>
      </c>
      <c r="AS518" s="25">
        <f t="shared" si="399"/>
        <v>-26.547178687726607</v>
      </c>
      <c r="AT518" s="56">
        <f t="shared" si="405"/>
        <v>-64.850708785958602</v>
      </c>
      <c r="AU518" s="57">
        <f t="shared" si="384"/>
        <v>-293.65323151235589</v>
      </c>
      <c r="AV518" s="26">
        <f t="shared" si="385"/>
        <v>8.2745224391062564E-4</v>
      </c>
      <c r="AW518" s="26">
        <f t="shared" si="386"/>
        <v>0.79085169600437266</v>
      </c>
      <c r="AX518" s="27">
        <f t="shared" si="387"/>
        <v>-8.2745224391037725E-4</v>
      </c>
      <c r="AY518" s="26">
        <f t="shared" si="388"/>
        <v>-0.79085169600437266</v>
      </c>
      <c r="AZ518" s="28">
        <f t="shared" si="389"/>
        <v>2.4839071771642907E-16</v>
      </c>
      <c r="BA518" s="29">
        <f t="shared" si="390"/>
        <v>0</v>
      </c>
      <c r="BB518" s="5">
        <f t="shared" si="406"/>
        <v>-111.76385118487801</v>
      </c>
      <c r="BC518" s="5">
        <f t="shared" si="407"/>
        <v>-460.3646840399598</v>
      </c>
      <c r="BD518" s="5">
        <f t="shared" si="391"/>
        <v>-280.3646840399598</v>
      </c>
      <c r="BE518" s="31"/>
      <c r="BF518" s="40">
        <f t="shared" si="392"/>
        <v>-112</v>
      </c>
      <c r="BG518" s="40">
        <f t="shared" si="393"/>
        <v>-460</v>
      </c>
      <c r="BH518" s="40">
        <f t="shared" si="394"/>
        <v>-280</v>
      </c>
      <c r="BL518" s="26">
        <f t="shared" si="400"/>
        <v>-11.151420807827055</v>
      </c>
      <c r="BM518" s="26">
        <f t="shared" si="401"/>
        <v>-73.92069565184336</v>
      </c>
      <c r="BO518" s="238" t="str">
        <f t="shared" si="408"/>
        <v>13803842.6460311i</v>
      </c>
      <c r="BP518" s="238" t="str">
        <f t="shared" si="409"/>
        <v>-0.000793124843142256-0.0162704117511294i</v>
      </c>
      <c r="BQ518" s="238">
        <f t="shared" si="410"/>
        <v>-35.76172159109236</v>
      </c>
      <c r="BR518" s="238">
        <f t="shared" si="411"/>
        <v>-92.790756875760565</v>
      </c>
    </row>
    <row r="519" spans="22:70" x14ac:dyDescent="0.35">
      <c r="V519" s="24">
        <v>6.1500000000000696</v>
      </c>
      <c r="W519" s="30">
        <f t="shared" si="369"/>
        <v>14125375.446229823</v>
      </c>
      <c r="X519" s="25">
        <f t="shared" si="402"/>
        <v>26.994438391274116</v>
      </c>
      <c r="Y519" s="26">
        <f t="shared" si="370"/>
        <v>-70.6162265338005</v>
      </c>
      <c r="Z519" s="26">
        <f t="shared" si="371"/>
        <v>-89.98312237582266</v>
      </c>
      <c r="AA519" s="26">
        <f t="shared" si="372"/>
        <v>34.668701371509137</v>
      </c>
      <c r="AB519" s="26">
        <f t="shared" si="373"/>
        <v>-88.941447820502077</v>
      </c>
      <c r="AC519" s="26">
        <f t="shared" si="374"/>
        <v>5.5049025571624437</v>
      </c>
      <c r="AD519" s="26">
        <f t="shared" si="375"/>
        <v>57.955018472101884</v>
      </c>
      <c r="AE519" s="26">
        <f t="shared" si="376"/>
        <v>-3.4481842138548036</v>
      </c>
      <c r="AF519" s="26">
        <f t="shared" si="377"/>
        <v>-120.96955172422285</v>
      </c>
      <c r="AG519" s="26">
        <f t="shared" si="395"/>
        <v>64.334182199278899</v>
      </c>
      <c r="AH519" s="26">
        <f t="shared" si="378"/>
        <v>-152.98631868901424</v>
      </c>
      <c r="AI519" s="26">
        <f t="shared" si="379"/>
        <v>-89.999998715285287</v>
      </c>
      <c r="AJ519" s="26">
        <f t="shared" si="380"/>
        <v>78.963597422298349</v>
      </c>
      <c r="AK519" s="26">
        <f t="shared" si="381"/>
        <v>89.99354430859276</v>
      </c>
      <c r="AL519" s="27">
        <f t="shared" si="382"/>
        <v>-32.945202279875716</v>
      </c>
      <c r="AM519" s="26">
        <f t="shared" si="383"/>
        <v>-88.709080197001427</v>
      </c>
      <c r="AN519" s="26">
        <f t="shared" si="396"/>
        <v>-19.023428821518941</v>
      </c>
      <c r="AO519" s="26">
        <f t="shared" si="397"/>
        <v>-83.57516883602004</v>
      </c>
      <c r="AP519" s="26">
        <f t="shared" si="403"/>
        <v>-61.657170168831648</v>
      </c>
      <c r="AQ519" s="26">
        <f t="shared" si="404"/>
        <v>-172.29070343971398</v>
      </c>
      <c r="AR519" s="25">
        <f t="shared" si="398"/>
        <v>18.562359853877492</v>
      </c>
      <c r="AS519" s="25">
        <f t="shared" si="399"/>
        <v>-26.547178687726607</v>
      </c>
      <c r="AT519" s="56">
        <f t="shared" si="405"/>
        <v>-65.105354382686457</v>
      </c>
      <c r="AU519" s="57">
        <f t="shared" si="384"/>
        <v>-293.26025516393685</v>
      </c>
      <c r="AV519" s="26">
        <f t="shared" si="385"/>
        <v>8.6644497696366759E-4</v>
      </c>
      <c r="AW519" s="26">
        <f t="shared" si="386"/>
        <v>0.80927057640072508</v>
      </c>
      <c r="AX519" s="27">
        <f t="shared" si="387"/>
        <v>-8.6644497696358215E-4</v>
      </c>
      <c r="AY519" s="26">
        <f t="shared" si="388"/>
        <v>-0.80927057640072508</v>
      </c>
      <c r="AZ519" s="28">
        <f t="shared" si="389"/>
        <v>8.5435131191857749E-17</v>
      </c>
      <c r="BA519" s="29">
        <f t="shared" si="390"/>
        <v>0</v>
      </c>
      <c r="BB519" s="5">
        <f t="shared" si="406"/>
        <v>-112.40428877417801</v>
      </c>
      <c r="BC519" s="5">
        <f t="shared" si="407"/>
        <v>-460.42723010994519</v>
      </c>
      <c r="BD519" s="5">
        <f t="shared" si="391"/>
        <v>-280.42723010994519</v>
      </c>
      <c r="BE519" s="41"/>
      <c r="BF519" s="40">
        <f t="shared" si="392"/>
        <v>-112</v>
      </c>
      <c r="BG519" s="40">
        <f t="shared" si="393"/>
        <v>-460</v>
      </c>
      <c r="BH519" s="40">
        <f t="shared" si="394"/>
        <v>-280</v>
      </c>
      <c r="BL519" s="26">
        <f t="shared" si="400"/>
        <v>-11.336400560409528</v>
      </c>
      <c r="BM519" s="26">
        <f t="shared" si="401"/>
        <v>-74.268391393681895</v>
      </c>
      <c r="BO519" s="238" t="str">
        <f t="shared" si="408"/>
        <v>14125375.4462298i</v>
      </c>
      <c r="BP519" s="238" t="str">
        <f t="shared" si="409"/>
        <v>-0.000804917247169061-0.0158970785316334i</v>
      </c>
      <c r="BQ519" s="238">
        <f t="shared" si="410"/>
        <v>-35.962533831082027</v>
      </c>
      <c r="BR519" s="238">
        <f t="shared" si="411"/>
        <v>-92.898583552326457</v>
      </c>
    </row>
    <row r="520" spans="22:70" x14ac:dyDescent="0.35">
      <c r="V520" s="24">
        <v>6.1600000000000703</v>
      </c>
      <c r="W520" s="32">
        <f t="shared" si="369"/>
        <v>14454397.707461633</v>
      </c>
      <c r="X520" s="25">
        <f t="shared" si="402"/>
        <v>26.994438391274116</v>
      </c>
      <c r="Y520" s="26">
        <f t="shared" si="370"/>
        <v>-70.816226516839734</v>
      </c>
      <c r="Z520" s="26">
        <f t="shared" si="371"/>
        <v>-89.983506557431127</v>
      </c>
      <c r="AA520" s="26">
        <f t="shared" si="372"/>
        <v>34.868634659876435</v>
      </c>
      <c r="AB520" s="26">
        <f t="shared" si="373"/>
        <v>-88.965538112886165</v>
      </c>
      <c r="AC520" s="26">
        <f t="shared" si="374"/>
        <v>5.6495236836864269</v>
      </c>
      <c r="AD520" s="26">
        <f t="shared" si="375"/>
        <v>58.545337334150453</v>
      </c>
      <c r="AE520" s="26">
        <f t="shared" si="376"/>
        <v>-3.3036297820027567</v>
      </c>
      <c r="AF520" s="26">
        <f t="shared" si="377"/>
        <v>-120.40370733616683</v>
      </c>
      <c r="AG520" s="26">
        <f t="shared" si="395"/>
        <v>64.334182199278899</v>
      </c>
      <c r="AH520" s="26">
        <f t="shared" si="378"/>
        <v>-153.18631868901426</v>
      </c>
      <c r="AI520" s="26">
        <f t="shared" si="379"/>
        <v>-89.999998744528966</v>
      </c>
      <c r="AJ520" s="26">
        <f t="shared" si="380"/>
        <v>79.163597419816895</v>
      </c>
      <c r="AK520" s="26">
        <f t="shared" si="381"/>
        <v>89.993691258068651</v>
      </c>
      <c r="AL520" s="27">
        <f t="shared" si="382"/>
        <v>-33.145103070411594</v>
      </c>
      <c r="AM520" s="26">
        <f t="shared" si="383"/>
        <v>-88.738455512475355</v>
      </c>
      <c r="AN520" s="26">
        <f t="shared" si="396"/>
        <v>-19.220980615880727</v>
      </c>
      <c r="AO520" s="26">
        <f t="shared" si="397"/>
        <v>-83.720234011564727</v>
      </c>
      <c r="AP520" s="26">
        <f t="shared" si="403"/>
        <v>-62.054622756210783</v>
      </c>
      <c r="AQ520" s="26">
        <f t="shared" si="404"/>
        <v>-172.46499701050038</v>
      </c>
      <c r="AR520" s="25">
        <f t="shared" si="398"/>
        <v>18.562359853877492</v>
      </c>
      <c r="AS520" s="25">
        <f t="shared" si="399"/>
        <v>-26.547178687726607</v>
      </c>
      <c r="AT520" s="56">
        <f t="shared" si="405"/>
        <v>-65.358252538213534</v>
      </c>
      <c r="AU520" s="57">
        <f t="shared" si="384"/>
        <v>-292.86870434666719</v>
      </c>
      <c r="AV520" s="26">
        <f t="shared" si="385"/>
        <v>9.0727500568366917E-4</v>
      </c>
      <c r="AW520" s="26">
        <f t="shared" si="386"/>
        <v>0.82811831444097994</v>
      </c>
      <c r="AX520" s="27">
        <f t="shared" si="387"/>
        <v>-9.0727500568399161E-4</v>
      </c>
      <c r="AY520" s="26">
        <f t="shared" si="388"/>
        <v>-0.82811831444097994</v>
      </c>
      <c r="AZ520" s="28">
        <f t="shared" si="389"/>
        <v>-3.2244172609718902E-16</v>
      </c>
      <c r="BA520" s="29">
        <f t="shared" si="390"/>
        <v>0</v>
      </c>
      <c r="BB520" s="5">
        <f t="shared" si="406"/>
        <v>-113.04364918177784</v>
      </c>
      <c r="BC520" s="5">
        <f t="shared" si="407"/>
        <v>-460.48595306595581</v>
      </c>
      <c r="BD520" s="5">
        <f t="shared" si="391"/>
        <v>-280.48595306595581</v>
      </c>
      <c r="BE520" s="31"/>
      <c r="BF520" s="40">
        <f t="shared" si="392"/>
        <v>-113</v>
      </c>
      <c r="BG520" s="40">
        <f t="shared" si="393"/>
        <v>-460</v>
      </c>
      <c r="BH520" s="40">
        <f t="shared" si="394"/>
        <v>-280</v>
      </c>
      <c r="BL520" s="26">
        <f t="shared" si="400"/>
        <v>-11.522007678546608</v>
      </c>
      <c r="BM520" s="26">
        <f t="shared" si="401"/>
        <v>-74.609325089034144</v>
      </c>
      <c r="BO520" s="238" t="str">
        <f t="shared" si="408"/>
        <v>14454397.7074616i</v>
      </c>
      <c r="BP520" s="238" t="str">
        <f t="shared" si="409"/>
        <v>-0.000816159831288845-0.0155321582335284i</v>
      </c>
      <c r="BQ520" s="238">
        <f t="shared" si="410"/>
        <v>-36.163388965017688</v>
      </c>
      <c r="BR520" s="238">
        <f t="shared" si="411"/>
        <v>-93.007923630254481</v>
      </c>
    </row>
    <row r="521" spans="22:70" x14ac:dyDescent="0.35">
      <c r="V521" s="24">
        <v>6.1700000000000701</v>
      </c>
      <c r="W521" s="32">
        <f t="shared" si="369"/>
        <v>14791083.881684486</v>
      </c>
      <c r="X521" s="25">
        <f t="shared" si="402"/>
        <v>26.994438391274116</v>
      </c>
      <c r="Y521" s="26">
        <f t="shared" si="370"/>
        <v>-71.016226500642318</v>
      </c>
      <c r="Z521" s="26">
        <f t="shared" si="371"/>
        <v>-89.983881993999972</v>
      </c>
      <c r="AA521" s="26">
        <f t="shared" si="372"/>
        <v>35.068570949805164</v>
      </c>
      <c r="AB521" s="26">
        <f t="shared" si="373"/>
        <v>-88.989080396729477</v>
      </c>
      <c r="AC521" s="26">
        <f t="shared" si="374"/>
        <v>5.7959698031509319</v>
      </c>
      <c r="AD521" s="26">
        <f t="shared" si="375"/>
        <v>59.129499113425744</v>
      </c>
      <c r="AE521" s="26">
        <f t="shared" si="376"/>
        <v>-3.1572473564121069</v>
      </c>
      <c r="AF521" s="26">
        <f t="shared" si="377"/>
        <v>-119.8434632773037</v>
      </c>
      <c r="AG521" s="26">
        <f t="shared" si="395"/>
        <v>64.334182199278899</v>
      </c>
      <c r="AH521" s="26">
        <f t="shared" si="378"/>
        <v>-153.38631868901425</v>
      </c>
      <c r="AI521" s="26">
        <f t="shared" si="379"/>
        <v>-89.999998773106967</v>
      </c>
      <c r="AJ521" s="26">
        <f t="shared" si="380"/>
        <v>79.36359741744711</v>
      </c>
      <c r="AK521" s="26">
        <f t="shared" si="381"/>
        <v>89.99383486256616</v>
      </c>
      <c r="AL521" s="27">
        <f t="shared" si="382"/>
        <v>-33.34500832399322</v>
      </c>
      <c r="AM521" s="26">
        <f t="shared" si="383"/>
        <v>-88.767162805103837</v>
      </c>
      <c r="AN521" s="26">
        <f t="shared" si="396"/>
        <v>-19.418641308613829</v>
      </c>
      <c r="AO521" s="26">
        <f t="shared" si="397"/>
        <v>-83.862075252823786</v>
      </c>
      <c r="AP521" s="26">
        <f t="shared" si="403"/>
        <v>-62.452188704895285</v>
      </c>
      <c r="AQ521" s="26">
        <f t="shared" si="404"/>
        <v>-172.63540196846844</v>
      </c>
      <c r="AR521" s="25">
        <f t="shared" si="398"/>
        <v>18.562359853877492</v>
      </c>
      <c r="AS521" s="25">
        <f t="shared" si="399"/>
        <v>-26.547178687726607</v>
      </c>
      <c r="AT521" s="56">
        <f t="shared" si="405"/>
        <v>-65.609436061307392</v>
      </c>
      <c r="AU521" s="57">
        <f t="shared" si="384"/>
        <v>-292.47886524577211</v>
      </c>
      <c r="AV521" s="26">
        <f t="shared" si="385"/>
        <v>9.5002888295341362E-4</v>
      </c>
      <c r="AW521" s="26">
        <f t="shared" si="386"/>
        <v>0.84740488711962947</v>
      </c>
      <c r="AX521" s="27">
        <f t="shared" si="387"/>
        <v>-9.5002888295328634E-4</v>
      </c>
      <c r="AY521" s="26">
        <f t="shared" si="388"/>
        <v>-0.84740488711962947</v>
      </c>
      <c r="AZ521" s="28">
        <f t="shared" si="389"/>
        <v>1.2728533504979822E-16</v>
      </c>
      <c r="BA521" s="29">
        <f t="shared" si="390"/>
        <v>0</v>
      </c>
      <c r="BB521" s="5">
        <f t="shared" si="406"/>
        <v>-113.68194275428414</v>
      </c>
      <c r="BC521" s="5">
        <f t="shared" si="407"/>
        <v>-460.54127950904228</v>
      </c>
      <c r="BD521" s="5">
        <f t="shared" si="391"/>
        <v>-280.54127950904228</v>
      </c>
      <c r="BE521" s="31"/>
      <c r="BF521" s="40">
        <f t="shared" si="392"/>
        <v>-114</v>
      </c>
      <c r="BG521" s="40">
        <f t="shared" si="393"/>
        <v>-461</v>
      </c>
      <c r="BH521" s="40">
        <f t="shared" si="394"/>
        <v>-281</v>
      </c>
      <c r="BL521" s="26">
        <f t="shared" si="400"/>
        <v>-11.708217912140782</v>
      </c>
      <c r="BM521" s="26">
        <f t="shared" si="401"/>
        <v>-74.94358089435849</v>
      </c>
      <c r="BO521" s="238" t="str">
        <f t="shared" si="408"/>
        <v>14791083.8816845i</v>
      </c>
      <c r="BP521" s="238" t="str">
        <f t="shared" si="409"/>
        <v>-0.000826876418885946-0.0151754586147838i</v>
      </c>
      <c r="BQ521" s="238">
        <f t="shared" si="410"/>
        <v>-36.364288780835963</v>
      </c>
      <c r="BR521" s="238">
        <f t="shared" si="411"/>
        <v>-93.11883336891168</v>
      </c>
    </row>
    <row r="522" spans="22:70" x14ac:dyDescent="0.35">
      <c r="V522" s="24">
        <v>6.1800000000000699</v>
      </c>
      <c r="W522" s="30">
        <f t="shared" si="369"/>
        <v>15135612.484364549</v>
      </c>
      <c r="X522" s="25">
        <f t="shared" si="402"/>
        <v>26.994438391274116</v>
      </c>
      <c r="Y522" s="26">
        <f t="shared" si="370"/>
        <v>-71.216226485173905</v>
      </c>
      <c r="Z522" s="26">
        <f t="shared" si="371"/>
        <v>-89.984248884590471</v>
      </c>
      <c r="AA522" s="26">
        <f t="shared" si="372"/>
        <v>35.268510106286968</v>
      </c>
      <c r="AB522" s="26">
        <f t="shared" si="373"/>
        <v>-89.012087122646946</v>
      </c>
      <c r="AC522" s="26">
        <f t="shared" si="374"/>
        <v>5.9442023028125615</v>
      </c>
      <c r="AD522" s="26">
        <f t="shared" si="375"/>
        <v>59.707327728679353</v>
      </c>
      <c r="AE522" s="26">
        <f t="shared" si="376"/>
        <v>-3.0090756848002602</v>
      </c>
      <c r="AF522" s="26">
        <f t="shared" si="377"/>
        <v>-119.28900827855804</v>
      </c>
      <c r="AG522" s="26">
        <f t="shared" si="395"/>
        <v>64.334182199278899</v>
      </c>
      <c r="AH522" s="26">
        <f t="shared" si="378"/>
        <v>-153.58631868901423</v>
      </c>
      <c r="AI522" s="26">
        <f t="shared" si="379"/>
        <v>-89.999998801034465</v>
      </c>
      <c r="AJ522" s="26">
        <f t="shared" si="380"/>
        <v>79.563597415183992</v>
      </c>
      <c r="AK522" s="26">
        <f t="shared" si="381"/>
        <v>89.993975198226295</v>
      </c>
      <c r="AL522" s="27">
        <f t="shared" si="382"/>
        <v>-33.544917839936524</v>
      </c>
      <c r="AM522" s="26">
        <f t="shared" si="383"/>
        <v>-88.795217238187391</v>
      </c>
      <c r="AN522" s="26">
        <f t="shared" si="396"/>
        <v>-19.616406110637122</v>
      </c>
      <c r="AO522" s="26">
        <f t="shared" si="397"/>
        <v>-84.000760807836983</v>
      </c>
      <c r="AP522" s="26">
        <f t="shared" si="403"/>
        <v>-62.849863025124989</v>
      </c>
      <c r="AQ522" s="26">
        <f t="shared" si="404"/>
        <v>-172.80200164883254</v>
      </c>
      <c r="AR522" s="25">
        <f t="shared" si="398"/>
        <v>18.562359853877492</v>
      </c>
      <c r="AS522" s="25">
        <f t="shared" si="399"/>
        <v>-26.547178687726607</v>
      </c>
      <c r="AT522" s="56">
        <f t="shared" si="405"/>
        <v>-65.858938709925255</v>
      </c>
      <c r="AU522" s="57">
        <f t="shared" si="384"/>
        <v>-292.09100992739059</v>
      </c>
      <c r="AV522" s="26">
        <f t="shared" si="385"/>
        <v>9.947972372771252E-4</v>
      </c>
      <c r="AW522" s="26">
        <f t="shared" si="386"/>
        <v>0.86714050294000722</v>
      </c>
      <c r="AX522" s="27">
        <f t="shared" si="387"/>
        <v>-9.9479723727745892E-4</v>
      </c>
      <c r="AY522" s="26">
        <f t="shared" si="388"/>
        <v>-0.86714050294000722</v>
      </c>
      <c r="AZ522" s="28">
        <f t="shared" si="389"/>
        <v>-3.3371742869103826E-16</v>
      </c>
      <c r="BA522" s="29">
        <f t="shared" si="390"/>
        <v>0</v>
      </c>
      <c r="BB522" s="5">
        <f t="shared" si="406"/>
        <v>-114.31918165606365</v>
      </c>
      <c r="BC522" s="5">
        <f t="shared" si="407"/>
        <v>-460.59362466020423</v>
      </c>
      <c r="BD522" s="5">
        <f t="shared" si="391"/>
        <v>-280.59362466020423</v>
      </c>
      <c r="BE522" s="41"/>
      <c r="BF522" s="40">
        <f t="shared" si="392"/>
        <v>-114</v>
      </c>
      <c r="BG522" s="40">
        <f t="shared" si="393"/>
        <v>-461</v>
      </c>
      <c r="BH522" s="40">
        <f t="shared" si="394"/>
        <v>-281</v>
      </c>
      <c r="BL522" s="26">
        <f t="shared" si="400"/>
        <v>-11.895007787387634</v>
      </c>
      <c r="BM522" s="26">
        <f t="shared" si="401"/>
        <v>-75.271244991296328</v>
      </c>
      <c r="BO522" s="238" t="str">
        <f t="shared" si="408"/>
        <v>15135612.4843645i</v>
      </c>
      <c r="BP522" s="238" t="str">
        <f t="shared" si="409"/>
        <v>-0.000837089722038984-0.0148267917219561i</v>
      </c>
      <c r="BQ522" s="238">
        <f t="shared" si="410"/>
        <v>-36.565235158750767</v>
      </c>
      <c r="BR522" s="238">
        <f t="shared" si="411"/>
        <v>-93.231369741517312</v>
      </c>
    </row>
    <row r="523" spans="22:70" x14ac:dyDescent="0.35">
      <c r="V523" s="24">
        <v>6.1900000000000697</v>
      </c>
      <c r="W523" s="32">
        <f t="shared" si="369"/>
        <v>15488166.189127307</v>
      </c>
      <c r="X523" s="25">
        <f t="shared" si="402"/>
        <v>26.994438391274116</v>
      </c>
      <c r="Y523" s="26">
        <f t="shared" si="370"/>
        <v>-71.416226470401668</v>
      </c>
      <c r="Z523" s="26">
        <f t="shared" si="371"/>
        <v>-89.984607423732797</v>
      </c>
      <c r="AA523" s="26">
        <f t="shared" si="372"/>
        <v>35.468452000382442</v>
      </c>
      <c r="AB523" s="26">
        <f t="shared" si="373"/>
        <v>-89.034570459415903</v>
      </c>
      <c r="AC523" s="26">
        <f t="shared" si="374"/>
        <v>6.0941819491152476</v>
      </c>
      <c r="AD523" s="26">
        <f t="shared" si="375"/>
        <v>60.278659365496729</v>
      </c>
      <c r="AE523" s="26">
        <f t="shared" si="376"/>
        <v>-2.8591541296298626</v>
      </c>
      <c r="AF523" s="26">
        <f t="shared" si="377"/>
        <v>-118.74051851765196</v>
      </c>
      <c r="AG523" s="26">
        <f t="shared" si="395"/>
        <v>64.334182199278899</v>
      </c>
      <c r="AH523" s="26">
        <f t="shared" si="378"/>
        <v>-153.78631868901422</v>
      </c>
      <c r="AI523" s="26">
        <f t="shared" si="379"/>
        <v>-89.999998828326255</v>
      </c>
      <c r="AJ523" s="26">
        <f t="shared" si="380"/>
        <v>79.763597413022694</v>
      </c>
      <c r="AK523" s="26">
        <f t="shared" si="381"/>
        <v>89.994112339456876</v>
      </c>
      <c r="AL523" s="27">
        <f t="shared" si="382"/>
        <v>-33.74483142657332</v>
      </c>
      <c r="AM523" s="26">
        <f t="shared" si="383"/>
        <v>-88.822633632718691</v>
      </c>
      <c r="AN523" s="26">
        <f t="shared" si="396"/>
        <v>-19.814270438707233</v>
      </c>
      <c r="AO523" s="26">
        <f t="shared" si="397"/>
        <v>-84.136357705602407</v>
      </c>
      <c r="AP523" s="26">
        <f t="shared" si="403"/>
        <v>-63.247640941993183</v>
      </c>
      <c r="AQ523" s="26">
        <f t="shared" si="404"/>
        <v>-172.96487782719049</v>
      </c>
      <c r="AR523" s="25">
        <f t="shared" si="398"/>
        <v>18.562359853877492</v>
      </c>
      <c r="AS523" s="25">
        <f t="shared" si="399"/>
        <v>-26.547178687726607</v>
      </c>
      <c r="AT523" s="56">
        <f t="shared" si="405"/>
        <v>-66.10679507162304</v>
      </c>
      <c r="AU523" s="57">
        <f t="shared" si="384"/>
        <v>-291.70539634484248</v>
      </c>
      <c r="AV523" s="26">
        <f t="shared" si="385"/>
        <v>1.0416749645222937E-3</v>
      </c>
      <c r="AW523" s="26">
        <f t="shared" si="386"/>
        <v>0.88733560724355609</v>
      </c>
      <c r="AX523" s="27">
        <f t="shared" si="387"/>
        <v>-1.0416749645221651E-3</v>
      </c>
      <c r="AY523" s="26">
        <f t="shared" si="388"/>
        <v>-0.88733560724355609</v>
      </c>
      <c r="AZ523" s="28">
        <f t="shared" si="389"/>
        <v>1.2858637765678083E-16</v>
      </c>
      <c r="BA523" s="29">
        <f t="shared" si="390"/>
        <v>0</v>
      </c>
      <c r="BB523" s="5">
        <f t="shared" si="406"/>
        <v>-114.95537974199863</v>
      </c>
      <c r="BC523" s="5">
        <f t="shared" si="407"/>
        <v>-460.64339214843216</v>
      </c>
      <c r="BD523" s="5">
        <f t="shared" si="391"/>
        <v>-280.64339214843216</v>
      </c>
      <c r="BE523" s="31"/>
      <c r="BF523" s="40">
        <f t="shared" si="392"/>
        <v>-115</v>
      </c>
      <c r="BG523" s="40">
        <f t="shared" si="393"/>
        <v>-461</v>
      </c>
      <c r="BH523" s="40">
        <f t="shared" si="394"/>
        <v>-281</v>
      </c>
      <c r="BL523" s="26">
        <f t="shared" si="400"/>
        <v>-12.082354595370976</v>
      </c>
      <c r="BM523" s="26">
        <f t="shared" si="401"/>
        <v>-75.592405346768572</v>
      </c>
      <c r="BO523" s="238" t="str">
        <f t="shared" si="408"/>
        <v>15488166.1891273i</v>
      </c>
      <c r="BP523" s="238" t="str">
        <f t="shared" si="409"/>
        <v>-0.00084682138953044-0.0144859737961032i</v>
      </c>
      <c r="BQ523" s="238">
        <f t="shared" si="410"/>
        <v>-36.766230075004614</v>
      </c>
      <c r="BR523" s="238">
        <f t="shared" si="411"/>
        <v>-93.345590456821085</v>
      </c>
    </row>
    <row r="524" spans="22:70" x14ac:dyDescent="0.35">
      <c r="V524" s="24">
        <v>6.2000000000000703</v>
      </c>
      <c r="W524" s="32">
        <f t="shared" si="369"/>
        <v>15848931.924613714</v>
      </c>
      <c r="X524" s="25">
        <f t="shared" si="402"/>
        <v>26.994438391274116</v>
      </c>
      <c r="Y524" s="26">
        <f t="shared" si="370"/>
        <v>-71.616226456294328</v>
      </c>
      <c r="Z524" s="26">
        <f t="shared" si="371"/>
        <v>-89.984957801528992</v>
      </c>
      <c r="AA524" s="26">
        <f t="shared" si="372"/>
        <v>35.66839650894871</v>
      </c>
      <c r="AB524" s="26">
        <f t="shared" si="373"/>
        <v>-89.056542300286594</v>
      </c>
      <c r="AC524" s="26">
        <f t="shared" si="374"/>
        <v>6.2458689959632387</v>
      </c>
      <c r="AD524" s="26">
        <f t="shared" si="375"/>
        <v>60.843342441886421</v>
      </c>
      <c r="AE524" s="26">
        <f t="shared" si="376"/>
        <v>-2.7075225601082629</v>
      </c>
      <c r="AF524" s="26">
        <f t="shared" si="377"/>
        <v>-118.19815765992917</v>
      </c>
      <c r="AG524" s="26">
        <f t="shared" si="395"/>
        <v>64.334182199278899</v>
      </c>
      <c r="AH524" s="26">
        <f t="shared" si="378"/>
        <v>-153.98631868901424</v>
      </c>
      <c r="AI524" s="26">
        <f t="shared" si="379"/>
        <v>-89.999998854996818</v>
      </c>
      <c r="AJ524" s="26">
        <f t="shared" si="380"/>
        <v>79.963597410958712</v>
      </c>
      <c r="AK524" s="26">
        <f t="shared" si="381"/>
        <v>89.994246358971992</v>
      </c>
      <c r="AL524" s="27">
        <f t="shared" si="382"/>
        <v>-33.944748900847074</v>
      </c>
      <c r="AM524" s="26">
        <f t="shared" si="383"/>
        <v>-88.849426474984284</v>
      </c>
      <c r="AN524" s="26">
        <f t="shared" si="396"/>
        <v>-20.012229906987859</v>
      </c>
      <c r="AO524" s="26">
        <f t="shared" si="397"/>
        <v>-84.268931762402673</v>
      </c>
      <c r="AP524" s="26">
        <f t="shared" si="403"/>
        <v>-63.645517886611557</v>
      </c>
      <c r="AQ524" s="26">
        <f t="shared" si="404"/>
        <v>-173.12411073341178</v>
      </c>
      <c r="AR524" s="25">
        <f t="shared" si="398"/>
        <v>18.562359853877492</v>
      </c>
      <c r="AS524" s="25">
        <f t="shared" si="399"/>
        <v>-26.547178687726607</v>
      </c>
      <c r="AT524" s="56">
        <f t="shared" si="405"/>
        <v>-66.353040446719817</v>
      </c>
      <c r="AU524" s="57">
        <f t="shared" si="384"/>
        <v>-291.32226839334095</v>
      </c>
      <c r="AV524" s="26">
        <f t="shared" si="385"/>
        <v>1.0907614286655184E-3</v>
      </c>
      <c r="AW524" s="26">
        <f t="shared" si="386"/>
        <v>0.90800088765873044</v>
      </c>
      <c r="AX524" s="27">
        <f t="shared" si="387"/>
        <v>-1.0907614286653784E-3</v>
      </c>
      <c r="AY524" s="26">
        <f t="shared" si="388"/>
        <v>-0.90800088765873044</v>
      </c>
      <c r="AZ524" s="28">
        <f t="shared" si="389"/>
        <v>1.4007892068512717E-16</v>
      </c>
      <c r="BA524" s="29">
        <f t="shared" si="390"/>
        <v>0</v>
      </c>
      <c r="BB524" s="5">
        <f t="shared" si="406"/>
        <v>-115.59055243210018</v>
      </c>
      <c r="BC524" s="5">
        <f t="shared" si="407"/>
        <v>-460.6909738590366</v>
      </c>
      <c r="BD524" s="5">
        <f t="shared" si="391"/>
        <v>-280.6909738590366</v>
      </c>
      <c r="BE524" s="31"/>
      <c r="BF524" s="40">
        <f t="shared" si="392"/>
        <v>-116</v>
      </c>
      <c r="BG524" s="40">
        <f t="shared" si="393"/>
        <v>-461</v>
      </c>
      <c r="BH524" s="40">
        <f t="shared" si="394"/>
        <v>-281</v>
      </c>
      <c r="BL524" s="26">
        <f t="shared" si="400"/>
        <v>-12.270236379580396</v>
      </c>
      <c r="BM524" s="26">
        <f t="shared" si="401"/>
        <v>-75.907151485104407</v>
      </c>
      <c r="BO524" s="238" t="str">
        <f t="shared" si="408"/>
        <v>15848931.9246137i</v>
      </c>
      <c r="BP524" s="238" t="str">
        <f t="shared" si="409"/>
        <v>-0.000856092052636366-0.0141528251806148i</v>
      </c>
      <c r="BQ524" s="238">
        <f t="shared" si="410"/>
        <v>-36.967275605799969</v>
      </c>
      <c r="BR524" s="238">
        <f t="shared" si="411"/>
        <v>-93.461553980591262</v>
      </c>
    </row>
    <row r="525" spans="22:70" x14ac:dyDescent="0.35">
      <c r="V525" s="24">
        <v>6.2100000000000701</v>
      </c>
      <c r="W525" s="30">
        <f t="shared" si="369"/>
        <v>16218100.973591939</v>
      </c>
      <c r="X525" s="25">
        <f t="shared" si="402"/>
        <v>26.994438391274116</v>
      </c>
      <c r="Y525" s="26">
        <f t="shared" si="370"/>
        <v>-71.8162264428219</v>
      </c>
      <c r="Z525" s="26">
        <f t="shared" si="371"/>
        <v>-89.985300203753937</v>
      </c>
      <c r="AA525" s="26">
        <f t="shared" si="372"/>
        <v>35.868343514378999</v>
      </c>
      <c r="AB525" s="26">
        <f t="shared" si="373"/>
        <v>-89.078014269156029</v>
      </c>
      <c r="AC525" s="26">
        <f t="shared" si="374"/>
        <v>6.3992232900783108</v>
      </c>
      <c r="AD525" s="26">
        <f t="shared" si="375"/>
        <v>61.401237529046902</v>
      </c>
      <c r="AE525" s="26">
        <f t="shared" si="376"/>
        <v>-2.5542212470904744</v>
      </c>
      <c r="AF525" s="26">
        <f t="shared" si="377"/>
        <v>-117.66207694386304</v>
      </c>
      <c r="AG525" s="26">
        <f t="shared" si="395"/>
        <v>64.334182199278899</v>
      </c>
      <c r="AH525" s="26">
        <f t="shared" si="378"/>
        <v>-154.18631868901426</v>
      </c>
      <c r="AI525" s="26">
        <f t="shared" si="379"/>
        <v>-89.999998881060264</v>
      </c>
      <c r="AJ525" s="26">
        <f t="shared" si="380"/>
        <v>80.163597408987627</v>
      </c>
      <c r="AK525" s="26">
        <f t="shared" si="381"/>
        <v>89.994377327830563</v>
      </c>
      <c r="AL525" s="27">
        <f t="shared" si="382"/>
        <v>-34.144670087926407</v>
      </c>
      <c r="AM525" s="26">
        <f t="shared" si="383"/>
        <v>-88.875609924006284</v>
      </c>
      <c r="AN525" s="26">
        <f t="shared" si="396"/>
        <v>-20.210280318927602</v>
      </c>
      <c r="AO525" s="26">
        <f t="shared" si="397"/>
        <v>-84.398547589320913</v>
      </c>
      <c r="AP525" s="26">
        <f t="shared" si="403"/>
        <v>-64.043489487601732</v>
      </c>
      <c r="AQ525" s="26">
        <f t="shared" si="404"/>
        <v>-173.2797790665569</v>
      </c>
      <c r="AR525" s="25">
        <f t="shared" si="398"/>
        <v>18.562359853877492</v>
      </c>
      <c r="AS525" s="25">
        <f t="shared" si="399"/>
        <v>-26.547178687726607</v>
      </c>
      <c r="AT525" s="56">
        <f t="shared" si="405"/>
        <v>-66.597710734692214</v>
      </c>
      <c r="AU525" s="57">
        <f t="shared" si="384"/>
        <v>-290.94185601041994</v>
      </c>
      <c r="AV525" s="26">
        <f t="shared" si="385"/>
        <v>1.1421606719578424E-3</v>
      </c>
      <c r="AW525" s="26">
        <f t="shared" si="386"/>
        <v>0.92914727967195188</v>
      </c>
      <c r="AX525" s="27">
        <f t="shared" si="387"/>
        <v>-1.1421606719580573E-3</v>
      </c>
      <c r="AY525" s="26">
        <f t="shared" si="388"/>
        <v>-0.92914727967195188</v>
      </c>
      <c r="AZ525" s="28">
        <f t="shared" si="389"/>
        <v>-2.1488887058662698E-16</v>
      </c>
      <c r="BA525" s="29">
        <f t="shared" si="390"/>
        <v>0</v>
      </c>
      <c r="BB525" s="5">
        <f t="shared" si="406"/>
        <v>-116.2247165885973</v>
      </c>
      <c r="BC525" s="5">
        <f t="shared" si="407"/>
        <v>-460.73674983933216</v>
      </c>
      <c r="BD525" s="5">
        <f t="shared" si="391"/>
        <v>-280.73674983933216</v>
      </c>
      <c r="BE525" s="41"/>
      <c r="BF525" s="40">
        <f t="shared" si="392"/>
        <v>-116</v>
      </c>
      <c r="BG525" s="40">
        <f t="shared" si="393"/>
        <v>-461</v>
      </c>
      <c r="BH525" s="40">
        <f t="shared" si="394"/>
        <v>-281</v>
      </c>
      <c r="BL525" s="26">
        <f t="shared" si="400"/>
        <v>-12.45863192248682</v>
      </c>
      <c r="BM525" s="26">
        <f t="shared" si="401"/>
        <v>-76.215574272027808</v>
      </c>
      <c r="BO525" s="238" t="str">
        <f t="shared" si="408"/>
        <v>16218100.9735919i</v>
      </c>
      <c r="BP525" s="238" t="str">
        <f t="shared" si="409"/>
        <v>-0.000864921368792196-0.0138271702309326i</v>
      </c>
      <c r="BQ525" s="238">
        <f t="shared" si="410"/>
        <v>-37.168373931418273</v>
      </c>
      <c r="BR525" s="238">
        <f t="shared" si="411"/>
        <v>-93.579319556884414</v>
      </c>
    </row>
    <row r="526" spans="22:70" x14ac:dyDescent="0.35">
      <c r="V526" s="24">
        <v>6.2200000000000699</v>
      </c>
      <c r="W526" s="32">
        <f t="shared" si="369"/>
        <v>16595869.074378304</v>
      </c>
      <c r="X526" s="25">
        <f t="shared" si="402"/>
        <v>26.994438391274116</v>
      </c>
      <c r="Y526" s="26">
        <f t="shared" si="370"/>
        <v>-72.016226429955836</v>
      </c>
      <c r="Z526" s="26">
        <f t="shared" si="371"/>
        <v>-89.985634811953688</v>
      </c>
      <c r="AA526" s="26">
        <f t="shared" si="372"/>
        <v>36.068292904354159</v>
      </c>
      <c r="AB526" s="26">
        <f t="shared" si="373"/>
        <v>-89.098997726607834</v>
      </c>
      <c r="AC526" s="26">
        <f t="shared" si="374"/>
        <v>6.5542043730109576</v>
      </c>
      <c r="AD526" s="26">
        <f t="shared" si="375"/>
        <v>61.952217230128703</v>
      </c>
      <c r="AE526" s="26">
        <f t="shared" si="376"/>
        <v>-2.3992907613166032</v>
      </c>
      <c r="AF526" s="26">
        <f t="shared" si="377"/>
        <v>-117.13241530843283</v>
      </c>
      <c r="AG526" s="26">
        <f t="shared" si="395"/>
        <v>64.334182199278899</v>
      </c>
      <c r="AH526" s="26">
        <f t="shared" si="378"/>
        <v>-154.38631868901425</v>
      </c>
      <c r="AI526" s="26">
        <f t="shared" si="379"/>
        <v>-89.999998906530436</v>
      </c>
      <c r="AJ526" s="26">
        <f t="shared" si="380"/>
        <v>80.363597407105232</v>
      </c>
      <c r="AK526" s="26">
        <f t="shared" si="381"/>
        <v>89.994505315474001</v>
      </c>
      <c r="AL526" s="27">
        <f t="shared" si="382"/>
        <v>-34.344594820836328</v>
      </c>
      <c r="AM526" s="26">
        <f t="shared" si="383"/>
        <v>-88.901197818826148</v>
      </c>
      <c r="AN526" s="26">
        <f t="shared" si="396"/>
        <v>-20.408417659438758</v>
      </c>
      <c r="AO526" s="26">
        <f t="shared" si="397"/>
        <v>-84.525268600841272</v>
      </c>
      <c r="AP526" s="26">
        <f t="shared" si="403"/>
        <v>-64.441551562905204</v>
      </c>
      <c r="AQ526" s="26">
        <f t="shared" si="404"/>
        <v>-173.43196001072386</v>
      </c>
      <c r="AR526" s="25">
        <f t="shared" si="398"/>
        <v>18.562359853877492</v>
      </c>
      <c r="AS526" s="25">
        <f t="shared" si="399"/>
        <v>-26.547178687726607</v>
      </c>
      <c r="AT526" s="56">
        <f t="shared" si="405"/>
        <v>-66.840842324221811</v>
      </c>
      <c r="AU526" s="57">
        <f t="shared" si="384"/>
        <v>-290.56437531915668</v>
      </c>
      <c r="AV526" s="26">
        <f t="shared" si="385"/>
        <v>1.19598163497102E-3</v>
      </c>
      <c r="AW526" s="26">
        <f t="shared" si="386"/>
        <v>0.95078597232317874</v>
      </c>
      <c r="AX526" s="27">
        <f t="shared" si="387"/>
        <v>-1.1959816349706247E-3</v>
      </c>
      <c r="AY526" s="26">
        <f t="shared" si="388"/>
        <v>-0.95078597232317874</v>
      </c>
      <c r="AZ526" s="28">
        <f t="shared" si="389"/>
        <v>3.9530011208821492E-16</v>
      </c>
      <c r="BA526" s="29">
        <f t="shared" si="390"/>
        <v>0</v>
      </c>
      <c r="BB526" s="5">
        <f t="shared" si="406"/>
        <v>-116.85789039605885</v>
      </c>
      <c r="BC526" s="5">
        <f t="shared" si="407"/>
        <v>-460.78108825850973</v>
      </c>
      <c r="BD526" s="5">
        <f t="shared" si="391"/>
        <v>-280.78108825850973</v>
      </c>
      <c r="BE526" s="31"/>
      <c r="BF526" s="40">
        <f t="shared" si="392"/>
        <v>-117</v>
      </c>
      <c r="BG526" s="40">
        <f t="shared" si="393"/>
        <v>-461</v>
      </c>
      <c r="BH526" s="40">
        <f t="shared" si="394"/>
        <v>-281</v>
      </c>
      <c r="BL526" s="26">
        <f t="shared" si="400"/>
        <v>-12.647520731304136</v>
      </c>
      <c r="BM526" s="26">
        <f t="shared" si="401"/>
        <v>-76.517765710288074</v>
      </c>
      <c r="BO526" s="238" t="str">
        <f t="shared" si="408"/>
        <v>16595869.0743783i</v>
      </c>
      <c r="BP526" s="238" t="str">
        <f t="shared" si="409"/>
        <v>-0.000873328063226369-0.0135088372261358i</v>
      </c>
      <c r="BQ526" s="238">
        <f t="shared" si="410"/>
        <v>-37.369527340532905</v>
      </c>
      <c r="BR526" s="238">
        <f t="shared" si="411"/>
        <v>-93.698947229064999</v>
      </c>
    </row>
    <row r="527" spans="22:70" x14ac:dyDescent="0.35">
      <c r="V527" s="24">
        <v>6.2300000000000697</v>
      </c>
      <c r="W527" s="32">
        <f t="shared" si="369"/>
        <v>16982436.524620201</v>
      </c>
      <c r="X527" s="25">
        <f t="shared" si="402"/>
        <v>26.994438391274116</v>
      </c>
      <c r="Y527" s="26">
        <f t="shared" si="370"/>
        <v>-72.216226417668835</v>
      </c>
      <c r="Z527" s="26">
        <f t="shared" si="371"/>
        <v>-89.985961803541883</v>
      </c>
      <c r="AA527" s="26">
        <f t="shared" si="372"/>
        <v>36.268244571605088</v>
      </c>
      <c r="AB527" s="26">
        <f t="shared" si="373"/>
        <v>-89.119503775820817</v>
      </c>
      <c r="AC527" s="26">
        <f t="shared" si="374"/>
        <v>6.7107715794274005</v>
      </c>
      <c r="AD527" s="26">
        <f t="shared" si="375"/>
        <v>62.496166019956092</v>
      </c>
      <c r="AE527" s="26">
        <f t="shared" si="376"/>
        <v>-2.242771875362231</v>
      </c>
      <c r="AF527" s="26">
        <f t="shared" si="377"/>
        <v>-116.60929955940662</v>
      </c>
      <c r="AG527" s="26">
        <f t="shared" si="395"/>
        <v>64.334182199278899</v>
      </c>
      <c r="AH527" s="26">
        <f t="shared" si="378"/>
        <v>-154.58631868901423</v>
      </c>
      <c r="AI527" s="26">
        <f t="shared" si="379"/>
        <v>-89.999998931420848</v>
      </c>
      <c r="AJ527" s="26">
        <f t="shared" si="380"/>
        <v>80.563597405307576</v>
      </c>
      <c r="AK527" s="26">
        <f t="shared" si="381"/>
        <v>89.994630389763046</v>
      </c>
      <c r="AL527" s="27">
        <f t="shared" si="382"/>
        <v>-34.544522940105608</v>
      </c>
      <c r="AM527" s="26">
        <f t="shared" si="383"/>
        <v>-88.926203685633922</v>
      </c>
      <c r="AN527" s="26">
        <f t="shared" si="396"/>
        <v>-20.606638087368534</v>
      </c>
      <c r="AO527" s="26">
        <f t="shared" si="397"/>
        <v>-84.649157024433705</v>
      </c>
      <c r="AP527" s="26">
        <f t="shared" si="403"/>
        <v>-64.839700111901905</v>
      </c>
      <c r="AQ527" s="26">
        <f t="shared" si="404"/>
        <v>-173.58072925172542</v>
      </c>
      <c r="AR527" s="25">
        <f t="shared" si="398"/>
        <v>18.562359853877492</v>
      </c>
      <c r="AS527" s="25">
        <f t="shared" si="399"/>
        <v>-26.547178687726607</v>
      </c>
      <c r="AT527" s="56">
        <f t="shared" si="405"/>
        <v>-67.082471987264142</v>
      </c>
      <c r="AU527" s="57">
        <f t="shared" si="384"/>
        <v>-290.19002881113204</v>
      </c>
      <c r="AV527" s="26">
        <f t="shared" si="385"/>
        <v>1.2523383869549995E-3</v>
      </c>
      <c r="AW527" s="26">
        <f t="shared" si="386"/>
        <v>0.97292841402856034</v>
      </c>
      <c r="AX527" s="27">
        <f t="shared" si="387"/>
        <v>-1.2523383869551593E-3</v>
      </c>
      <c r="AY527" s="26">
        <f t="shared" si="388"/>
        <v>-0.97292841402856034</v>
      </c>
      <c r="AZ527" s="28">
        <f t="shared" si="389"/>
        <v>-1.5981140022436335E-16</v>
      </c>
      <c r="BA527" s="29">
        <f t="shared" si="390"/>
        <v>0</v>
      </c>
      <c r="BB527" s="5">
        <f t="shared" si="406"/>
        <v>-117.49009324504185</v>
      </c>
      <c r="BC527" s="5">
        <f t="shared" si="407"/>
        <v>-460.82434541835426</v>
      </c>
      <c r="BD527" s="5">
        <f t="shared" si="391"/>
        <v>-280.82434541835426</v>
      </c>
      <c r="BE527" s="31"/>
      <c r="BF527" s="40">
        <f t="shared" si="392"/>
        <v>-117</v>
      </c>
      <c r="BG527" s="40">
        <f t="shared" si="393"/>
        <v>-461</v>
      </c>
      <c r="BH527" s="40">
        <f t="shared" si="394"/>
        <v>-281</v>
      </c>
      <c r="BL527" s="26">
        <f t="shared" si="400"/>
        <v>-12.836883023055616</v>
      </c>
      <c r="BM527" s="26">
        <f t="shared" si="401"/>
        <v>-76.813818746681818</v>
      </c>
      <c r="BO527" s="238" t="str">
        <f t="shared" si="408"/>
        <v>16982436.5246202i</v>
      </c>
      <c r="BP527" s="238" t="str">
        <f t="shared" si="409"/>
        <v>-0.000881329968649547-0.0131976582823682i</v>
      </c>
      <c r="BQ527" s="238">
        <f t="shared" si="410"/>
        <v>-37.570738234722086</v>
      </c>
      <c r="BR527" s="238">
        <f t="shared" si="411"/>
        <v>-93.820497860540371</v>
      </c>
    </row>
    <row r="528" spans="22:70" x14ac:dyDescent="0.35">
      <c r="V528" s="24">
        <v>6.2400000000000704</v>
      </c>
      <c r="W528" s="30">
        <f t="shared" si="369"/>
        <v>17378008.287496608</v>
      </c>
      <c r="X528" s="25">
        <f t="shared" si="402"/>
        <v>26.994438391274116</v>
      </c>
      <c r="Y528" s="26">
        <f t="shared" si="370"/>
        <v>-72.416226405934864</v>
      </c>
      <c r="Z528" s="26">
        <f t="shared" si="371"/>
        <v>-89.98628135189368</v>
      </c>
      <c r="AA528" s="26">
        <f t="shared" si="372"/>
        <v>36.468198413685954</v>
      </c>
      <c r="AB528" s="26">
        <f t="shared" si="373"/>
        <v>-89.13954326834849</v>
      </c>
      <c r="AC528" s="26">
        <f t="shared" si="374"/>
        <v>6.8688841313479347</v>
      </c>
      <c r="AD528" s="26">
        <f t="shared" si="375"/>
        <v>63.032980048781667</v>
      </c>
      <c r="AE528" s="26">
        <f t="shared" si="376"/>
        <v>-2.0847054696268597</v>
      </c>
      <c r="AF528" s="26">
        <f t="shared" si="377"/>
        <v>-116.09284457146049</v>
      </c>
      <c r="AG528" s="26">
        <f t="shared" si="395"/>
        <v>64.334182199278899</v>
      </c>
      <c r="AH528" s="26">
        <f t="shared" si="378"/>
        <v>-154.78631868901425</v>
      </c>
      <c r="AI528" s="26">
        <f t="shared" si="379"/>
        <v>-89.999998955744672</v>
      </c>
      <c r="AJ528" s="26">
        <f t="shared" si="380"/>
        <v>80.763597403590822</v>
      </c>
      <c r="AK528" s="26">
        <f t="shared" si="381"/>
        <v>89.994752617013731</v>
      </c>
      <c r="AL528" s="27">
        <f t="shared" si="382"/>
        <v>-34.744454293430103</v>
      </c>
      <c r="AM528" s="26">
        <f t="shared" si="383"/>
        <v>-88.950640744745314</v>
      </c>
      <c r="AN528" s="26">
        <f t="shared" si="396"/>
        <v>-20.80493792825478</v>
      </c>
      <c r="AO528" s="26">
        <f t="shared" si="397"/>
        <v>-84.770273911030714</v>
      </c>
      <c r="AP528" s="26">
        <f t="shared" si="403"/>
        <v>-65.237931307829413</v>
      </c>
      <c r="AQ528" s="26">
        <f t="shared" si="404"/>
        <v>-173.72616099450698</v>
      </c>
      <c r="AR528" s="25">
        <f t="shared" si="398"/>
        <v>18.562359853877492</v>
      </c>
      <c r="AS528" s="25">
        <f t="shared" si="399"/>
        <v>-26.547178687726607</v>
      </c>
      <c r="AT528" s="56">
        <f t="shared" si="405"/>
        <v>-67.322636777456268</v>
      </c>
      <c r="AU528" s="57">
        <f t="shared" si="384"/>
        <v>-289.81900556596747</v>
      </c>
      <c r="AV528" s="26">
        <f t="shared" si="385"/>
        <v>1.3113503670098233E-3</v>
      </c>
      <c r="AW528" s="26">
        <f t="shared" si="386"/>
        <v>0.99558631853278012</v>
      </c>
      <c r="AX528" s="27">
        <f t="shared" si="387"/>
        <v>-1.311350367009487E-3</v>
      </c>
      <c r="AY528" s="26">
        <f t="shared" si="388"/>
        <v>-0.99558631853278012</v>
      </c>
      <c r="AZ528" s="28">
        <f t="shared" si="389"/>
        <v>3.3631951390500348E-16</v>
      </c>
      <c r="BA528" s="29">
        <f t="shared" si="390"/>
        <v>0</v>
      </c>
      <c r="BB528" s="5">
        <f t="shared" si="406"/>
        <v>-118.1213456197011</v>
      </c>
      <c r="BC528" s="5">
        <f t="shared" si="407"/>
        <v>-460.86686581132568</v>
      </c>
      <c r="BD528" s="5">
        <f t="shared" si="391"/>
        <v>-280.86686581132568</v>
      </c>
      <c r="BE528" s="41"/>
      <c r="BF528" s="40">
        <f t="shared" si="392"/>
        <v>-118</v>
      </c>
      <c r="BG528" s="40">
        <f t="shared" si="393"/>
        <v>-461</v>
      </c>
      <c r="BH528" s="40">
        <f t="shared" si="394"/>
        <v>-281</v>
      </c>
      <c r="BL528" s="26">
        <f t="shared" si="400"/>
        <v>-13.02669970905635</v>
      </c>
      <c r="BM528" s="26">
        <f t="shared" si="401"/>
        <v>-77.103827090185078</v>
      </c>
      <c r="BO528" s="238" t="str">
        <f t="shared" si="408"/>
        <v>17378008.2874966i</v>
      </c>
      <c r="BP528" s="238" t="str">
        <f t="shared" si="409"/>
        <v>-0.000888944063083176-0.0128934692680818i</v>
      </c>
      <c r="BQ528" s="238">
        <f t="shared" si="410"/>
        <v>-37.77200913318849</v>
      </c>
      <c r="BR528" s="238">
        <f t="shared" si="411"/>
        <v>-93.944033155173145</v>
      </c>
    </row>
    <row r="529" spans="22:70" x14ac:dyDescent="0.35">
      <c r="V529" s="24">
        <v>6.2500000000000702</v>
      </c>
      <c r="W529" s="32">
        <f t="shared" si="369"/>
        <v>17782794.100392114</v>
      </c>
      <c r="X529" s="25">
        <f t="shared" si="402"/>
        <v>26.994438391274116</v>
      </c>
      <c r="Y529" s="26">
        <f t="shared" si="370"/>
        <v>-72.616226394728969</v>
      </c>
      <c r="Z529" s="26">
        <f t="shared" si="371"/>
        <v>-89.986593626437781</v>
      </c>
      <c r="AA529" s="26">
        <f t="shared" si="372"/>
        <v>36.668154332757403</v>
      </c>
      <c r="AB529" s="26">
        <f t="shared" si="373"/>
        <v>-89.159126809772545</v>
      </c>
      <c r="AC529" s="26">
        <f t="shared" si="374"/>
        <v>7.0285012280640586</v>
      </c>
      <c r="AD529" s="26">
        <f t="shared" si="375"/>
        <v>63.562566913214866</v>
      </c>
      <c r="AE529" s="26">
        <f t="shared" si="376"/>
        <v>-1.9251324426333909</v>
      </c>
      <c r="AF529" s="26">
        <f t="shared" si="377"/>
        <v>-115.58315352299546</v>
      </c>
      <c r="AG529" s="26">
        <f t="shared" si="395"/>
        <v>64.334182199278899</v>
      </c>
      <c r="AH529" s="26">
        <f t="shared" si="378"/>
        <v>-154.98631868901424</v>
      </c>
      <c r="AI529" s="26">
        <f t="shared" si="379"/>
        <v>-89.999998979514828</v>
      </c>
      <c r="AJ529" s="26">
        <f t="shared" si="380"/>
        <v>80.963597401951318</v>
      </c>
      <c r="AK529" s="26">
        <f t="shared" si="381"/>
        <v>89.994872062032556</v>
      </c>
      <c r="AL529" s="27">
        <f t="shared" si="382"/>
        <v>-34.944388735350984</v>
      </c>
      <c r="AM529" s="26">
        <f t="shared" si="383"/>
        <v>-88.974521917429698</v>
      </c>
      <c r="AN529" s="26">
        <f t="shared" si="396"/>
        <v>-21.00331366735773</v>
      </c>
      <c r="AO529" s="26">
        <f t="shared" si="397"/>
        <v>-84.888679146307965</v>
      </c>
      <c r="AP529" s="26">
        <f t="shared" si="403"/>
        <v>-65.636241490492736</v>
      </c>
      <c r="AQ529" s="26">
        <f t="shared" si="404"/>
        <v>-173.86832798121992</v>
      </c>
      <c r="AR529" s="25">
        <f t="shared" si="398"/>
        <v>18.562359853877492</v>
      </c>
      <c r="AS529" s="25">
        <f t="shared" si="399"/>
        <v>-26.547178687726607</v>
      </c>
      <c r="AT529" s="56">
        <f t="shared" si="405"/>
        <v>-67.561373933126134</v>
      </c>
      <c r="AU529" s="57">
        <f t="shared" si="384"/>
        <v>-289.45148150421539</v>
      </c>
      <c r="AV529" s="26">
        <f t="shared" si="385"/>
        <v>1.3731426365844123E-3</v>
      </c>
      <c r="AW529" s="26">
        <f t="shared" si="386"/>
        <v>1.0187716709936565</v>
      </c>
      <c r="AX529" s="27">
        <f t="shared" si="387"/>
        <v>-1.3731426365847117E-3</v>
      </c>
      <c r="AY529" s="26">
        <f t="shared" si="388"/>
        <v>-1.0187716709936565</v>
      </c>
      <c r="AZ529" s="28">
        <f t="shared" si="389"/>
        <v>-2.9945664004049632E-16</v>
      </c>
      <c r="BA529" s="29">
        <f t="shared" si="390"/>
        <v>0</v>
      </c>
      <c r="BB529" s="5">
        <f t="shared" si="406"/>
        <v>-118.7516689897345</v>
      </c>
      <c r="BC529" s="5">
        <f t="shared" si="407"/>
        <v>-460.90898222243447</v>
      </c>
      <c r="BD529" s="5">
        <f t="shared" si="391"/>
        <v>-280.90898222243447</v>
      </c>
      <c r="BE529" s="31"/>
      <c r="BF529" s="40">
        <f t="shared" si="392"/>
        <v>-119</v>
      </c>
      <c r="BG529" s="40">
        <f t="shared" si="393"/>
        <v>-461</v>
      </c>
      <c r="BH529" s="40">
        <f t="shared" si="394"/>
        <v>-281</v>
      </c>
      <c r="BL529" s="26">
        <f t="shared" si="400"/>
        <v>-13.216952378914632</v>
      </c>
      <c r="BM529" s="26">
        <f t="shared" si="401"/>
        <v>-77.387885040888193</v>
      </c>
      <c r="BO529" s="238" t="str">
        <f t="shared" si="408"/>
        <v>17782794.1003921i</v>
      </c>
      <c r="BP529" s="238" t="str">
        <f t="shared" si="409"/>
        <v>-0.000896186505907623-0.01259610972107i</v>
      </c>
      <c r="BQ529" s="238">
        <f t="shared" si="410"/>
        <v>-37.973342677693729</v>
      </c>
      <c r="BR529" s="238">
        <f t="shared" si="411"/>
        <v>-94.069615677330916</v>
      </c>
    </row>
    <row r="530" spans="22:70" x14ac:dyDescent="0.35">
      <c r="V530" s="24">
        <v>6.26000000000007</v>
      </c>
      <c r="W530" s="32">
        <f t="shared" si="369"/>
        <v>18197008.586102787</v>
      </c>
      <c r="X530" s="25">
        <f t="shared" si="402"/>
        <v>26.994438391274116</v>
      </c>
      <c r="Y530" s="26">
        <f t="shared" si="370"/>
        <v>-72.816226384027445</v>
      </c>
      <c r="Z530" s="26">
        <f t="shared" si="371"/>
        <v>-89.986898792746189</v>
      </c>
      <c r="AA530" s="26">
        <f t="shared" si="372"/>
        <v>36.86811223537979</v>
      </c>
      <c r="AB530" s="26">
        <f t="shared" si="373"/>
        <v>-89.178264765232555</v>
      </c>
      <c r="AC530" s="26">
        <f t="shared" si="374"/>
        <v>7.1895821315131805</v>
      </c>
      <c r="AD530" s="26">
        <f t="shared" si="375"/>
        <v>64.084845397498626</v>
      </c>
      <c r="AE530" s="26">
        <f t="shared" si="376"/>
        <v>-1.7640936258603581</v>
      </c>
      <c r="AF530" s="26">
        <f t="shared" si="377"/>
        <v>-115.08031816048013</v>
      </c>
      <c r="AG530" s="26">
        <f t="shared" si="395"/>
        <v>64.334182199278899</v>
      </c>
      <c r="AH530" s="26">
        <f t="shared" si="378"/>
        <v>-155.18631868901426</v>
      </c>
      <c r="AI530" s="26">
        <f t="shared" si="379"/>
        <v>-89.999999002743905</v>
      </c>
      <c r="AJ530" s="26">
        <f t="shared" si="380"/>
        <v>81.163597400385612</v>
      </c>
      <c r="AK530" s="26">
        <f t="shared" si="381"/>
        <v>89.994988788150863</v>
      </c>
      <c r="AL530" s="27">
        <f t="shared" si="382"/>
        <v>-35.144326126947661</v>
      </c>
      <c r="AM530" s="26">
        <f t="shared" si="383"/>
        <v>-88.997859832591558</v>
      </c>
      <c r="AN530" s="26">
        <f t="shared" si="396"/>
        <v>-21.201761942960037</v>
      </c>
      <c r="AO530" s="26">
        <f t="shared" si="397"/>
        <v>-85.004431462688473</v>
      </c>
      <c r="AP530" s="26">
        <f t="shared" si="403"/>
        <v>-66.03462715925744</v>
      </c>
      <c r="AQ530" s="26">
        <f t="shared" si="404"/>
        <v>-174.00730150987306</v>
      </c>
      <c r="AR530" s="25">
        <f t="shared" si="398"/>
        <v>18.562359853877492</v>
      </c>
      <c r="AS530" s="25">
        <f t="shared" si="399"/>
        <v>-26.547178687726607</v>
      </c>
      <c r="AT530" s="56">
        <f t="shared" si="405"/>
        <v>-67.798720785117794</v>
      </c>
      <c r="AU530" s="57">
        <f t="shared" si="384"/>
        <v>-289.08761967035321</v>
      </c>
      <c r="AV530" s="26">
        <f t="shared" si="385"/>
        <v>1.4378461437969106E-3</v>
      </c>
      <c r="AW530" s="26">
        <f t="shared" si="386"/>
        <v>1.0424967342016693</v>
      </c>
      <c r="AX530" s="27">
        <f t="shared" si="387"/>
        <v>-1.4378461437971435E-3</v>
      </c>
      <c r="AY530" s="26">
        <f t="shared" si="388"/>
        <v>-1.0424967342016693</v>
      </c>
      <c r="AZ530" s="28">
        <f t="shared" si="389"/>
        <v>-2.3288662664988635E-16</v>
      </c>
      <c r="BA530" s="29">
        <f t="shared" si="390"/>
        <v>0</v>
      </c>
      <c r="BB530" s="5">
        <f t="shared" si="406"/>
        <v>-119.38108570697891</v>
      </c>
      <c r="BC530" s="5">
        <f t="shared" si="407"/>
        <v>-460.95101587128727</v>
      </c>
      <c r="BD530" s="5">
        <f t="shared" si="391"/>
        <v>-280.95101587128727</v>
      </c>
      <c r="BE530" s="31"/>
      <c r="BF530" s="40">
        <f t="shared" si="392"/>
        <v>-119</v>
      </c>
      <c r="BG530" s="40">
        <f t="shared" si="393"/>
        <v>-461</v>
      </c>
      <c r="BH530" s="40">
        <f t="shared" si="394"/>
        <v>-281</v>
      </c>
      <c r="BL530" s="26">
        <f t="shared" si="400"/>
        <v>-13.407623284147757</v>
      </c>
      <c r="BM530" s="26">
        <f t="shared" si="401"/>
        <v>-77.666087329405485</v>
      </c>
      <c r="BO530" s="238" t="str">
        <f t="shared" si="408"/>
        <v>18197008.5861028i</v>
      </c>
      <c r="BP530" s="238" t="str">
        <f t="shared" si="409"/>
        <v>-0.000903072672206563-0.0123054227672674i</v>
      </c>
      <c r="BQ530" s="238">
        <f t="shared" si="410"/>
        <v>-38.174741637713353</v>
      </c>
      <c r="BR530" s="238">
        <f t="shared" si="411"/>
        <v>-94.197308871528577</v>
      </c>
    </row>
    <row r="531" spans="22:70" x14ac:dyDescent="0.35">
      <c r="V531" s="24">
        <v>6.2700000000000697</v>
      </c>
      <c r="W531" s="30">
        <f t="shared" si="369"/>
        <v>18620871.366631694</v>
      </c>
      <c r="X531" s="25">
        <f t="shared" si="402"/>
        <v>26.994438391274116</v>
      </c>
      <c r="Y531" s="26">
        <f t="shared" si="370"/>
        <v>-73.016226373807569</v>
      </c>
      <c r="Z531" s="26">
        <f t="shared" si="371"/>
        <v>-89.987197012622076</v>
      </c>
      <c r="AA531" s="26">
        <f t="shared" si="372"/>
        <v>37.068072032315349</v>
      </c>
      <c r="AB531" s="26">
        <f t="shared" si="373"/>
        <v>-89.196967264834299</v>
      </c>
      <c r="AC531" s="26">
        <f t="shared" si="374"/>
        <v>7.3520862469383239</v>
      </c>
      <c r="AD531" s="26">
        <f t="shared" si="375"/>
        <v>64.599745188303913</v>
      </c>
      <c r="AE531" s="26">
        <f t="shared" si="376"/>
        <v>-1.6016297032797802</v>
      </c>
      <c r="AF531" s="26">
        <f t="shared" si="377"/>
        <v>-114.58441908915246</v>
      </c>
      <c r="AG531" s="26">
        <f t="shared" si="395"/>
        <v>64.334182199278899</v>
      </c>
      <c r="AH531" s="26">
        <f t="shared" si="378"/>
        <v>-155.38631868901425</v>
      </c>
      <c r="AI531" s="26">
        <f t="shared" si="379"/>
        <v>-89.999999025444225</v>
      </c>
      <c r="AJ531" s="26">
        <f t="shared" si="380"/>
        <v>81.363597398890391</v>
      </c>
      <c r="AK531" s="26">
        <f t="shared" si="381"/>
        <v>89.995102857258374</v>
      </c>
      <c r="AL531" s="27">
        <f t="shared" si="382"/>
        <v>-35.344266335544098</v>
      </c>
      <c r="AM531" s="26">
        <f t="shared" si="383"/>
        <v>-89.020666833308283</v>
      </c>
      <c r="AN531" s="26">
        <f t="shared" si="396"/>
        <v>-21.400279539926107</v>
      </c>
      <c r="AO531" s="26">
        <f t="shared" si="397"/>
        <v>-85.117588451993271</v>
      </c>
      <c r="AP531" s="26">
        <f t="shared" si="403"/>
        <v>-66.433084966315164</v>
      </c>
      <c r="AQ531" s="26">
        <f t="shared" si="404"/>
        <v>-174.14315145348741</v>
      </c>
      <c r="AR531" s="25">
        <f t="shared" si="398"/>
        <v>18.562359853877492</v>
      </c>
      <c r="AS531" s="25">
        <f t="shared" si="399"/>
        <v>-26.547178687726607</v>
      </c>
      <c r="AT531" s="56">
        <f t="shared" si="405"/>
        <v>-68.034714669594948</v>
      </c>
      <c r="AU531" s="57">
        <f t="shared" si="384"/>
        <v>-288.72757054263985</v>
      </c>
      <c r="AV531" s="26">
        <f t="shared" si="385"/>
        <v>1.5055980001691704E-3</v>
      </c>
      <c r="AW531" s="26">
        <f t="shared" si="386"/>
        <v>1.0667740549370053</v>
      </c>
      <c r="AX531" s="27">
        <f t="shared" si="387"/>
        <v>-1.5055980001690275E-3</v>
      </c>
      <c r="AY531" s="26">
        <f t="shared" si="388"/>
        <v>-1.0667740549370053</v>
      </c>
      <c r="AZ531" s="28">
        <f t="shared" si="389"/>
        <v>1.4289784633358948E-16</v>
      </c>
      <c r="BA531" s="29">
        <f t="shared" si="390"/>
        <v>0</v>
      </c>
      <c r="BB531" s="5">
        <f t="shared" si="406"/>
        <v>-120.00961890691498</v>
      </c>
      <c r="BC531" s="5">
        <f t="shared" si="407"/>
        <v>-460.99327659066967</v>
      </c>
      <c r="BD531" s="5">
        <f t="shared" si="391"/>
        <v>-280.99327659066967</v>
      </c>
      <c r="BE531" s="41"/>
      <c r="BF531" s="40">
        <f t="shared" si="392"/>
        <v>-120</v>
      </c>
      <c r="BG531" s="40">
        <f t="shared" si="393"/>
        <v>-461</v>
      </c>
      <c r="BH531" s="40">
        <f t="shared" si="394"/>
        <v>-281</v>
      </c>
      <c r="BL531" s="26">
        <f t="shared" si="400"/>
        <v>-13.598695321499488</v>
      </c>
      <c r="BM531" s="26">
        <f t="shared" si="401"/>
        <v>-77.938528966414765</v>
      </c>
      <c r="BO531" s="238" t="str">
        <f t="shared" si="408"/>
        <v>18620871.3666317i</v>
      </c>
      <c r="BP531" s="238" t="str">
        <f t="shared" si="409"/>
        <v>-0.000909617185480798-0.0120212550412899i</v>
      </c>
      <c r="BQ531" s="238">
        <f t="shared" si="410"/>
        <v>-38.376208915820541</v>
      </c>
      <c r="BR531" s="238">
        <f t="shared" si="411"/>
        <v>-94.327177081615034</v>
      </c>
    </row>
    <row r="532" spans="22:70" x14ac:dyDescent="0.35">
      <c r="V532" s="24">
        <v>6.2800000000000704</v>
      </c>
      <c r="W532" s="32">
        <f t="shared" si="369"/>
        <v>19054607.179635592</v>
      </c>
      <c r="X532" s="25">
        <f t="shared" si="402"/>
        <v>26.994438391274116</v>
      </c>
      <c r="Y532" s="26">
        <f t="shared" si="370"/>
        <v>-73.216226364047671</v>
      </c>
      <c r="Z532" s="26">
        <f t="shared" si="371"/>
        <v>-89.987488444185502</v>
      </c>
      <c r="AA532" s="26">
        <f t="shared" si="372"/>
        <v>37.268033638339467</v>
      </c>
      <c r="AB532" s="26">
        <f t="shared" si="373"/>
        <v>-89.215244208939424</v>
      </c>
      <c r="AC532" s="26">
        <f t="shared" si="374"/>
        <v>7.5159731987079574</v>
      </c>
      <c r="AD532" s="26">
        <f t="shared" si="375"/>
        <v>65.107206566182498</v>
      </c>
      <c r="AE532" s="26">
        <f t="shared" si="376"/>
        <v>-1.4377811357261301</v>
      </c>
      <c r="AF532" s="26">
        <f t="shared" si="377"/>
        <v>-114.09552608694244</v>
      </c>
      <c r="AG532" s="26">
        <f t="shared" si="395"/>
        <v>64.334182199278899</v>
      </c>
      <c r="AH532" s="26">
        <f t="shared" si="378"/>
        <v>-155.58631868901426</v>
      </c>
      <c r="AI532" s="26">
        <f t="shared" si="379"/>
        <v>-89.999999047627838</v>
      </c>
      <c r="AJ532" s="26">
        <f t="shared" si="380"/>
        <v>81.563597397462473</v>
      </c>
      <c r="AK532" s="26">
        <f t="shared" si="381"/>
        <v>89.995214329836017</v>
      </c>
      <c r="AL532" s="27">
        <f t="shared" si="382"/>
        <v>-35.544209234428564</v>
      </c>
      <c r="AM532" s="26">
        <f t="shared" si="383"/>
        <v>-89.042954983226849</v>
      </c>
      <c r="AN532" s="26">
        <f t="shared" si="396"/>
        <v>-21.598863383513343</v>
      </c>
      <c r="AO532" s="26">
        <f t="shared" si="397"/>
        <v>-85.228206578668164</v>
      </c>
      <c r="AP532" s="26">
        <f t="shared" si="403"/>
        <v>-66.831611710214801</v>
      </c>
      <c r="AQ532" s="26">
        <f t="shared" si="404"/>
        <v>-174.27594627968682</v>
      </c>
      <c r="AR532" s="25">
        <f t="shared" si="398"/>
        <v>18.562359853877492</v>
      </c>
      <c r="AS532" s="25">
        <f t="shared" si="399"/>
        <v>-26.547178687726607</v>
      </c>
      <c r="AT532" s="56">
        <f t="shared" si="405"/>
        <v>-68.269392845940928</v>
      </c>
      <c r="AU532" s="57">
        <f t="shared" si="384"/>
        <v>-288.37147236662929</v>
      </c>
      <c r="AV532" s="26">
        <f t="shared" si="385"/>
        <v>1.5765417703250096E-3</v>
      </c>
      <c r="AW532" s="26">
        <f t="shared" si="386"/>
        <v>1.0916164704668645</v>
      </c>
      <c r="AX532" s="27">
        <f t="shared" si="387"/>
        <v>-1.5765417703246098E-3</v>
      </c>
      <c r="AY532" s="26">
        <f t="shared" si="388"/>
        <v>-1.0916164704668645</v>
      </c>
      <c r="AZ532" s="28">
        <f t="shared" si="389"/>
        <v>3.9985376121265404E-16</v>
      </c>
      <c r="BA532" s="29">
        <f t="shared" si="390"/>
        <v>0</v>
      </c>
      <c r="BB532" s="5">
        <f t="shared" si="406"/>
        <v>-120.63729241528713</v>
      </c>
      <c r="BC532" s="5">
        <f t="shared" si="407"/>
        <v>-461.0360630380531</v>
      </c>
      <c r="BD532" s="5">
        <f t="shared" si="391"/>
        <v>-281.0360630380531</v>
      </c>
      <c r="BE532" s="31"/>
      <c r="BF532" s="40">
        <f t="shared" si="392"/>
        <v>-121</v>
      </c>
      <c r="BG532" s="40">
        <f t="shared" si="393"/>
        <v>-461</v>
      </c>
      <c r="BH532" s="40">
        <f t="shared" si="394"/>
        <v>-281</v>
      </c>
      <c r="BL532" s="26">
        <f t="shared" si="400"/>
        <v>-13.790152016040269</v>
      </c>
      <c r="BM532" s="26">
        <f t="shared" si="401"/>
        <v>-78.205305101970566</v>
      </c>
      <c r="BO532" s="238" t="str">
        <f t="shared" si="408"/>
        <v>19054607.1796356i</v>
      </c>
      <c r="BP532" s="238" t="str">
        <f t="shared" si="409"/>
        <v>-0.000915833948801743-0.0117434566086899i</v>
      </c>
      <c r="BQ532" s="238">
        <f t="shared" si="410"/>
        <v>-38.577747553305933</v>
      </c>
      <c r="BR532" s="238">
        <f t="shared" si="411"/>
        <v>-94.459285569453229</v>
      </c>
    </row>
    <row r="533" spans="22:70" x14ac:dyDescent="0.35">
      <c r="V533" s="24">
        <v>6.2900000000000702</v>
      </c>
      <c r="W533" s="32">
        <f t="shared" si="369"/>
        <v>19498445.997583646</v>
      </c>
      <c r="X533" s="25">
        <f t="shared" si="402"/>
        <v>26.994438391274116</v>
      </c>
      <c r="Y533" s="26">
        <f t="shared" si="370"/>
        <v>-73.41622635472703</v>
      </c>
      <c r="Z533" s="26">
        <f t="shared" si="371"/>
        <v>-89.987773241957257</v>
      </c>
      <c r="AA533" s="26">
        <f t="shared" si="372"/>
        <v>37.467996972060284</v>
      </c>
      <c r="AB533" s="26">
        <f t="shared" si="373"/>
        <v>-89.233105273338722</v>
      </c>
      <c r="AC533" s="26">
        <f t="shared" si="374"/>
        <v>7.6812029012145855</v>
      </c>
      <c r="AD533" s="26">
        <f t="shared" si="375"/>
        <v>65.607180076755</v>
      </c>
      <c r="AE533" s="26">
        <f t="shared" si="376"/>
        <v>-1.2725880901780444</v>
      </c>
      <c r="AF533" s="26">
        <f t="shared" si="377"/>
        <v>-113.61369843854096</v>
      </c>
      <c r="AG533" s="26">
        <f t="shared" si="395"/>
        <v>64.334182199278899</v>
      </c>
      <c r="AH533" s="26">
        <f t="shared" si="378"/>
        <v>-155.78631868901425</v>
      </c>
      <c r="AI533" s="26">
        <f t="shared" si="379"/>
        <v>-89.999999069306469</v>
      </c>
      <c r="AJ533" s="26">
        <f t="shared" si="380"/>
        <v>81.763597396098788</v>
      </c>
      <c r="AK533" s="26">
        <f t="shared" si="381"/>
        <v>89.995323264988045</v>
      </c>
      <c r="AL533" s="27">
        <f t="shared" si="382"/>
        <v>-35.74415470258571</v>
      </c>
      <c r="AM533" s="26">
        <f t="shared" si="383"/>
        <v>-89.064736072822356</v>
      </c>
      <c r="AN533" s="26">
        <f t="shared" si="396"/>
        <v>-21.797510533426685</v>
      </c>
      <c r="AO533" s="26">
        <f t="shared" si="397"/>
        <v>-85.336341193520468</v>
      </c>
      <c r="AP533" s="26">
        <f t="shared" si="403"/>
        <v>-67.230204329648956</v>
      </c>
      <c r="AQ533" s="26">
        <f t="shared" si="404"/>
        <v>-174.40575307066126</v>
      </c>
      <c r="AR533" s="25">
        <f t="shared" si="398"/>
        <v>18.562359853877492</v>
      </c>
      <c r="AS533" s="25">
        <f t="shared" si="399"/>
        <v>-26.547178687726607</v>
      </c>
      <c r="AT533" s="56">
        <f t="shared" si="405"/>
        <v>-68.502792419827003</v>
      </c>
      <c r="AU533" s="57">
        <f t="shared" si="384"/>
        <v>-288.01945150920221</v>
      </c>
      <c r="AV533" s="26">
        <f t="shared" si="385"/>
        <v>1.6508277752746011E-3</v>
      </c>
      <c r="AW533" s="26">
        <f t="shared" si="386"/>
        <v>1.1170371151856953</v>
      </c>
      <c r="AX533" s="27">
        <f t="shared" si="387"/>
        <v>-1.6508277752747291E-3</v>
      </c>
      <c r="AY533" s="26">
        <f t="shared" si="388"/>
        <v>-1.1170371151856953</v>
      </c>
      <c r="AZ533" s="28">
        <f t="shared" si="389"/>
        <v>-1.2793585635328952E-16</v>
      </c>
      <c r="BA533" s="29">
        <f t="shared" si="390"/>
        <v>0</v>
      </c>
      <c r="BB533" s="5">
        <f t="shared" si="406"/>
        <v>-121.2641306599908</v>
      </c>
      <c r="BC533" s="5">
        <f t="shared" si="407"/>
        <v>-461.07966293646291</v>
      </c>
      <c r="BD533" s="5">
        <f t="shared" si="391"/>
        <v>-281.07966293646291</v>
      </c>
      <c r="BE533" s="31"/>
      <c r="BF533" s="40">
        <f t="shared" si="392"/>
        <v>-121</v>
      </c>
      <c r="BG533" s="40">
        <f t="shared" si="393"/>
        <v>-461</v>
      </c>
      <c r="BH533" s="40">
        <f t="shared" si="394"/>
        <v>-281</v>
      </c>
      <c r="BL533" s="26">
        <f t="shared" si="400"/>
        <v>-13.981977504123385</v>
      </c>
      <c r="BM533" s="26">
        <f t="shared" si="401"/>
        <v>-78.466510894224328</v>
      </c>
      <c r="BO533" s="238" t="str">
        <f t="shared" si="408"/>
        <v>19498445.9975836i</v>
      </c>
      <c r="BP533" s="238" t="str">
        <f t="shared" si="409"/>
        <v>-0.000921736174471533-0.0114718808899029i</v>
      </c>
      <c r="BQ533" s="238">
        <f t="shared" si="410"/>
        <v>-38.77936073604041</v>
      </c>
      <c r="BR533" s="238">
        <f t="shared" si="411"/>
        <v>-94.593700533036383</v>
      </c>
    </row>
    <row r="534" spans="22:70" x14ac:dyDescent="0.35">
      <c r="V534" s="24">
        <v>6.30000000000007</v>
      </c>
      <c r="W534" s="30">
        <f t="shared" si="369"/>
        <v>19952623.149692025</v>
      </c>
      <c r="X534" s="25">
        <f t="shared" si="402"/>
        <v>26.994438391274116</v>
      </c>
      <c r="Y534" s="26">
        <f t="shared" si="370"/>
        <v>-73.616226345825865</v>
      </c>
      <c r="Z534" s="26">
        <f t="shared" si="371"/>
        <v>-89.988051556940846</v>
      </c>
      <c r="AA534" s="26">
        <f t="shared" si="372"/>
        <v>37.66796195574652</v>
      </c>
      <c r="AB534" s="26">
        <f t="shared" si="373"/>
        <v>-89.250559914311324</v>
      </c>
      <c r="AC534" s="26">
        <f t="shared" si="374"/>
        <v>7.8477356248126293</v>
      </c>
      <c r="AD534" s="26">
        <f t="shared" si="375"/>
        <v>66.099626184628633</v>
      </c>
      <c r="AE534" s="26">
        <f t="shared" si="376"/>
        <v>-1.1060903739925996</v>
      </c>
      <c r="AF534" s="26">
        <f t="shared" si="377"/>
        <v>-113.13898528662354</v>
      </c>
      <c r="AG534" s="26">
        <f t="shared" si="395"/>
        <v>64.334182199278899</v>
      </c>
      <c r="AH534" s="26">
        <f t="shared" si="378"/>
        <v>-155.98631868901424</v>
      </c>
      <c r="AI534" s="26">
        <f t="shared" si="379"/>
        <v>-89.999999090491642</v>
      </c>
      <c r="AJ534" s="26">
        <f t="shared" si="380"/>
        <v>81.96359739479648</v>
      </c>
      <c r="AK534" s="26">
        <f t="shared" si="381"/>
        <v>89.995429720473325</v>
      </c>
      <c r="AL534" s="27">
        <f t="shared" si="382"/>
        <v>-35.944102624440859</v>
      </c>
      <c r="AM534" s="26">
        <f t="shared" si="383"/>
        <v>-89.086021625520729</v>
      </c>
      <c r="AN534" s="26">
        <f t="shared" si="396"/>
        <v>-21.996218178108808</v>
      </c>
      <c r="AO534" s="26">
        <f t="shared" si="397"/>
        <v>-85.442046547903871</v>
      </c>
      <c r="AP534" s="26">
        <f t="shared" si="403"/>
        <v>-67.628859897488525</v>
      </c>
      <c r="AQ534" s="26">
        <f t="shared" si="404"/>
        <v>-174.53263754344292</v>
      </c>
      <c r="AR534" s="25">
        <f t="shared" si="398"/>
        <v>18.562359853877492</v>
      </c>
      <c r="AS534" s="25">
        <f t="shared" si="399"/>
        <v>-26.547178687726607</v>
      </c>
      <c r="AT534" s="56">
        <f t="shared" si="405"/>
        <v>-68.734950271481125</v>
      </c>
      <c r="AU534" s="57">
        <f t="shared" si="384"/>
        <v>-287.67162283006644</v>
      </c>
      <c r="AV534" s="26">
        <f t="shared" si="385"/>
        <v>1.728613409904822E-3</v>
      </c>
      <c r="AW534" s="26">
        <f t="shared" si="386"/>
        <v>1.1430494274011151</v>
      </c>
      <c r="AX534" s="27">
        <f t="shared" si="387"/>
        <v>-1.7286134099044309E-3</v>
      </c>
      <c r="AY534" s="26">
        <f t="shared" si="388"/>
        <v>-1.1430494274011151</v>
      </c>
      <c r="AZ534" s="28">
        <f t="shared" si="389"/>
        <v>3.9118014383277E-16</v>
      </c>
      <c r="BA534" s="29">
        <f t="shared" si="390"/>
        <v>0</v>
      </c>
      <c r="BB534" s="5">
        <f t="shared" si="406"/>
        <v>-121.89015858833585</v>
      </c>
      <c r="BC534" s="5">
        <f t="shared" si="407"/>
        <v>-461.12435334122836</v>
      </c>
      <c r="BD534" s="5">
        <f t="shared" si="391"/>
        <v>-281.12435334122836</v>
      </c>
      <c r="BE534" s="41"/>
      <c r="BF534" s="40">
        <f t="shared" si="392"/>
        <v>-122</v>
      </c>
      <c r="BG534" s="40">
        <f t="shared" si="393"/>
        <v>-461</v>
      </c>
      <c r="BH534" s="40">
        <f t="shared" si="394"/>
        <v>-281</v>
      </c>
      <c r="BL534" s="26">
        <f t="shared" si="400"/>
        <v>-14.174156516264496</v>
      </c>
      <c r="BM534" s="26">
        <f t="shared" si="401"/>
        <v>-78.722241387180432</v>
      </c>
      <c r="BO534" s="238" t="str">
        <f t="shared" si="408"/>
        <v>19952623.149692i</v>
      </c>
      <c r="BP534" s="238" t="str">
        <f t="shared" si="409"/>
        <v>-0.000927336412253973-0.0112063845858584i</v>
      </c>
      <c r="BQ534" s="238">
        <f t="shared" si="410"/>
        <v>-38.981051800590222</v>
      </c>
      <c r="BR534" s="238">
        <f t="shared" si="411"/>
        <v>-94.730489123981471</v>
      </c>
    </row>
    <row r="535" spans="22:70" x14ac:dyDescent="0.35">
      <c r="V535" s="24">
        <v>6.3100000000000698</v>
      </c>
      <c r="W535" s="32">
        <f t="shared" si="369"/>
        <v>20417379.446698599</v>
      </c>
      <c r="X535" s="25">
        <f t="shared" si="402"/>
        <v>26.994438391274116</v>
      </c>
      <c r="Y535" s="26">
        <f t="shared" si="370"/>
        <v>-73.816226337325347</v>
      </c>
      <c r="Z535" s="26">
        <f t="shared" si="371"/>
        <v>-89.988323536702509</v>
      </c>
      <c r="AA535" s="26">
        <f t="shared" si="372"/>
        <v>37.867928515162937</v>
      </c>
      <c r="AB535" s="26">
        <f t="shared" si="373"/>
        <v>-89.267617373572278</v>
      </c>
      <c r="AC535" s="26">
        <f t="shared" si="374"/>
        <v>8.0155320567938624</v>
      </c>
      <c r="AD535" s="26">
        <f t="shared" si="375"/>
        <v>66.58451491293242</v>
      </c>
      <c r="AE535" s="26">
        <f t="shared" si="376"/>
        <v>-0.93832737409443112</v>
      </c>
      <c r="AF535" s="26">
        <f t="shared" si="377"/>
        <v>-112.67142599734235</v>
      </c>
      <c r="AG535" s="26">
        <f t="shared" si="395"/>
        <v>64.334182199278899</v>
      </c>
      <c r="AH535" s="26">
        <f t="shared" si="378"/>
        <v>-156.18631868901423</v>
      </c>
      <c r="AI535" s="26">
        <f t="shared" si="379"/>
        <v>-89.999999111194583</v>
      </c>
      <c r="AJ535" s="26">
        <f t="shared" si="380"/>
        <v>82.163597393552806</v>
      </c>
      <c r="AK535" s="26">
        <f t="shared" si="381"/>
        <v>89.995533752735938</v>
      </c>
      <c r="AL535" s="27">
        <f t="shared" si="382"/>
        <v>-36.144052889615679</v>
      </c>
      <c r="AM535" s="26">
        <f t="shared" si="383"/>
        <v>-89.106822903688581</v>
      </c>
      <c r="AN535" s="26">
        <f t="shared" si="396"/>
        <v>-22.194983629257901</v>
      </c>
      <c r="AO535" s="26">
        <f t="shared" si="397"/>
        <v>-85.545375808294352</v>
      </c>
      <c r="AP535" s="26">
        <f t="shared" si="403"/>
        <v>-68.027575615056108</v>
      </c>
      <c r="AQ535" s="26">
        <f t="shared" si="404"/>
        <v>-174.65666407044159</v>
      </c>
      <c r="AR535" s="25">
        <f t="shared" si="398"/>
        <v>18.562359853877492</v>
      </c>
      <c r="AS535" s="25">
        <f t="shared" si="399"/>
        <v>-26.547178687726607</v>
      </c>
      <c r="AT535" s="56">
        <f t="shared" si="405"/>
        <v>-68.965902989150536</v>
      </c>
      <c r="AU535" s="57">
        <f t="shared" si="384"/>
        <v>-287.32809006778393</v>
      </c>
      <c r="AV535" s="26">
        <f t="shared" si="385"/>
        <v>1.810063475340992E-3</v>
      </c>
      <c r="AW535" s="26">
        <f t="shared" si="386"/>
        <v>1.1696671562682581</v>
      </c>
      <c r="AX535" s="27">
        <f t="shared" si="387"/>
        <v>-1.8100634753414669E-3</v>
      </c>
      <c r="AY535" s="26">
        <f t="shared" si="388"/>
        <v>-1.1696671562682581</v>
      </c>
      <c r="AZ535" s="28">
        <f t="shared" si="389"/>
        <v>-4.7488055154865094E-16</v>
      </c>
      <c r="BA535" s="29">
        <f t="shared" si="390"/>
        <v>0</v>
      </c>
      <c r="BB535" s="5">
        <f t="shared" si="406"/>
        <v>-122.51540158974591</v>
      </c>
      <c r="BC535" s="5">
        <f t="shared" si="407"/>
        <v>-461.17040092922991</v>
      </c>
      <c r="BD535" s="5">
        <f t="shared" si="391"/>
        <v>-281.17040092922991</v>
      </c>
      <c r="BE535" s="31"/>
      <c r="BF535" s="40">
        <f t="shared" si="392"/>
        <v>-123</v>
      </c>
      <c r="BG535" s="40">
        <f t="shared" si="393"/>
        <v>-461</v>
      </c>
      <c r="BH535" s="40">
        <f t="shared" si="394"/>
        <v>-281</v>
      </c>
      <c r="BL535" s="26">
        <f t="shared" si="400"/>
        <v>-14.366674360005124</v>
      </c>
      <c r="BM535" s="26">
        <f t="shared" si="401"/>
        <v>-78.972591397112595</v>
      </c>
      <c r="BO535" s="238" t="str">
        <f t="shared" si="408"/>
        <v>20417379.4466986i</v>
      </c>
      <c r="BP535" s="238" t="str">
        <f t="shared" si="409"/>
        <v>-0.000932646576237666-0.0109468276052335i</v>
      </c>
      <c r="BQ535" s="238">
        <f t="shared" si="410"/>
        <v>-39.18282424059025</v>
      </c>
      <c r="BR535" s="238">
        <f t="shared" si="411"/>
        <v>-94.869719464333414</v>
      </c>
    </row>
    <row r="536" spans="22:70" x14ac:dyDescent="0.35">
      <c r="V536" s="24">
        <v>6.3200000000000696</v>
      </c>
      <c r="W536" s="32">
        <f t="shared" si="369"/>
        <v>20892961.308543772</v>
      </c>
      <c r="X536" s="25">
        <f t="shared" si="402"/>
        <v>26.994438391274116</v>
      </c>
      <c r="Y536" s="26">
        <f t="shared" si="370"/>
        <v>-74.016226329207399</v>
      </c>
      <c r="Z536" s="26">
        <f t="shared" si="371"/>
        <v>-89.988589325449468</v>
      </c>
      <c r="AA536" s="26">
        <f t="shared" si="372"/>
        <v>38.067896579413166</v>
      </c>
      <c r="AB536" s="26">
        <f t="shared" si="373"/>
        <v>-89.284286683110821</v>
      </c>
      <c r="AC536" s="26">
        <f t="shared" si="374"/>
        <v>8.1845533574335505</v>
      </c>
      <c r="AD536" s="26">
        <f t="shared" si="375"/>
        <v>67.061825471234229</v>
      </c>
      <c r="AE536" s="26">
        <f t="shared" si="376"/>
        <v>-0.76933800108656669</v>
      </c>
      <c r="AF536" s="26">
        <f t="shared" si="377"/>
        <v>-112.21105053732605</v>
      </c>
      <c r="AG536" s="26">
        <f t="shared" si="395"/>
        <v>64.334182199278899</v>
      </c>
      <c r="AH536" s="26">
        <f t="shared" si="378"/>
        <v>-156.38631868901425</v>
      </c>
      <c r="AI536" s="26">
        <f t="shared" si="379"/>
        <v>-89.99999913142625</v>
      </c>
      <c r="AJ536" s="26">
        <f t="shared" si="380"/>
        <v>82.363597392365108</v>
      </c>
      <c r="AK536" s="26">
        <f t="shared" si="381"/>
        <v>89.995635416935158</v>
      </c>
      <c r="AL536" s="27">
        <f t="shared" si="382"/>
        <v>-36.344005392694676</v>
      </c>
      <c r="AM536" s="26">
        <f t="shared" si="383"/>
        <v>-89.127150914492489</v>
      </c>
      <c r="AN536" s="26">
        <f t="shared" si="396"/>
        <v>-22.393804316565223</v>
      </c>
      <c r="AO536" s="26">
        <f t="shared" si="397"/>
        <v>-85.646381071203976</v>
      </c>
      <c r="AP536" s="26">
        <f t="shared" si="403"/>
        <v>-68.426348806630131</v>
      </c>
      <c r="AQ536" s="26">
        <f t="shared" si="404"/>
        <v>-174.77789570018757</v>
      </c>
      <c r="AR536" s="25">
        <f t="shared" si="398"/>
        <v>18.562359853877492</v>
      </c>
      <c r="AS536" s="25">
        <f t="shared" si="399"/>
        <v>-26.547178687726607</v>
      </c>
      <c r="AT536" s="56">
        <f t="shared" si="405"/>
        <v>-69.195686807716697</v>
      </c>
      <c r="AU536" s="57">
        <f t="shared" si="384"/>
        <v>-286.98894623751363</v>
      </c>
      <c r="AV536" s="26">
        <f t="shared" si="385"/>
        <v>1.8953505268871301E-3</v>
      </c>
      <c r="AW536" s="26">
        <f t="shared" si="386"/>
        <v>1.1969043688753016</v>
      </c>
      <c r="AX536" s="27">
        <f t="shared" si="387"/>
        <v>-1.895350526887165E-3</v>
      </c>
      <c r="AY536" s="26">
        <f t="shared" si="388"/>
        <v>-1.1969043688753016</v>
      </c>
      <c r="AZ536" s="28">
        <f t="shared" si="389"/>
        <v>-3.4911309954033243E-17</v>
      </c>
      <c r="BA536" s="29">
        <f t="shared" si="390"/>
        <v>0</v>
      </c>
      <c r="BB536" s="5">
        <f t="shared" si="406"/>
        <v>-123.13988542391658</v>
      </c>
      <c r="BC536" s="5">
        <f t="shared" si="407"/>
        <v>-461.21806230739003</v>
      </c>
      <c r="BD536" s="5">
        <f t="shared" si="391"/>
        <v>-281.21806230739003</v>
      </c>
      <c r="BE536" s="31"/>
      <c r="BF536" s="40">
        <f t="shared" si="392"/>
        <v>-123</v>
      </c>
      <c r="BG536" s="40">
        <f t="shared" si="393"/>
        <v>-461</v>
      </c>
      <c r="BH536" s="40">
        <f t="shared" si="394"/>
        <v>-281</v>
      </c>
      <c r="BL536" s="26">
        <f t="shared" si="400"/>
        <v>-14.559516902815076</v>
      </c>
      <c r="BM536" s="26">
        <f t="shared" si="401"/>
        <v>-79.217655407265383</v>
      </c>
      <c r="BO536" s="238" t="str">
        <f t="shared" si="408"/>
        <v>20892961.3085438i</v>
      </c>
      <c r="BP536" s="238" t="str">
        <f t="shared" si="409"/>
        <v>-0.000937677970390166-0.010693072993323i</v>
      </c>
      <c r="BQ536" s="238">
        <f t="shared" si="410"/>
        <v>-39.384681713384808</v>
      </c>
      <c r="BR536" s="238">
        <f t="shared" si="411"/>
        <v>-95.011460662611</v>
      </c>
    </row>
    <row r="537" spans="22:70" x14ac:dyDescent="0.35">
      <c r="V537" s="24">
        <v>6.3300000000000702</v>
      </c>
      <c r="W537" s="30">
        <f t="shared" si="369"/>
        <v>21379620.895025812</v>
      </c>
      <c r="X537" s="25">
        <f t="shared" si="402"/>
        <v>26.994438391274116</v>
      </c>
      <c r="Y537" s="26">
        <f t="shared" si="370"/>
        <v>-74.216226321454855</v>
      </c>
      <c r="Z537" s="26">
        <f t="shared" si="371"/>
        <v>-89.988849064106361</v>
      </c>
      <c r="AA537" s="26">
        <f t="shared" si="372"/>
        <v>38.267866080789702</v>
      </c>
      <c r="AB537" s="26">
        <f t="shared" si="373"/>
        <v>-89.300576669921583</v>
      </c>
      <c r="AC537" s="26">
        <f t="shared" si="374"/>
        <v>8.3547612111722476</v>
      </c>
      <c r="AD537" s="26">
        <f t="shared" si="375"/>
        <v>67.531545874467596</v>
      </c>
      <c r="AE537" s="26">
        <f t="shared" si="376"/>
        <v>-0.59916063821878929</v>
      </c>
      <c r="AF537" s="26">
        <f t="shared" si="377"/>
        <v>-111.75787985956033</v>
      </c>
      <c r="AG537" s="26">
        <f t="shared" si="395"/>
        <v>64.334182199278899</v>
      </c>
      <c r="AH537" s="26">
        <f t="shared" si="378"/>
        <v>-156.58631868901426</v>
      </c>
      <c r="AI537" s="26">
        <f t="shared" si="379"/>
        <v>-89.999999151197414</v>
      </c>
      <c r="AJ537" s="26">
        <f t="shared" si="380"/>
        <v>82.563597391230857</v>
      </c>
      <c r="AK537" s="26">
        <f t="shared" si="381"/>
        <v>89.995734766974707</v>
      </c>
      <c r="AL537" s="27">
        <f t="shared" si="382"/>
        <v>-36.543960033002364</v>
      </c>
      <c r="AM537" s="26">
        <f t="shared" si="383"/>
        <v>-89.147016415630574</v>
      </c>
      <c r="AN537" s="26">
        <f t="shared" si="396"/>
        <v>-22.592677782665113</v>
      </c>
      <c r="AO537" s="26">
        <f t="shared" si="397"/>
        <v>-85.745113378382882</v>
      </c>
      <c r="AP537" s="26">
        <f t="shared" si="403"/>
        <v>-68.825176914171976</v>
      </c>
      <c r="AQ537" s="26">
        <f t="shared" si="404"/>
        <v>-174.89639417823616</v>
      </c>
      <c r="AR537" s="25">
        <f t="shared" si="398"/>
        <v>18.562359853877492</v>
      </c>
      <c r="AS537" s="25">
        <f t="shared" si="399"/>
        <v>-26.547178687726607</v>
      </c>
      <c r="AT537" s="56">
        <f t="shared" si="405"/>
        <v>-69.424337552390767</v>
      </c>
      <c r="AU537" s="57">
        <f t="shared" si="384"/>
        <v>-286.65427403779648</v>
      </c>
      <c r="AV537" s="26">
        <f t="shared" si="385"/>
        <v>1.9846552382414089E-3</v>
      </c>
      <c r="AW537" s="26">
        <f t="shared" si="386"/>
        <v>1.2247754574830036</v>
      </c>
      <c r="AX537" s="27">
        <f t="shared" si="387"/>
        <v>-1.9846552382411374E-3</v>
      </c>
      <c r="AY537" s="26">
        <f t="shared" si="388"/>
        <v>-1.2247754574830036</v>
      </c>
      <c r="AZ537" s="28">
        <f t="shared" si="389"/>
        <v>2.7148422399037031E-16</v>
      </c>
      <c r="BA537" s="29">
        <f t="shared" si="390"/>
        <v>0</v>
      </c>
      <c r="BB537" s="5">
        <f t="shared" si="406"/>
        <v>-123.76363615441738</v>
      </c>
      <c r="BC537" s="5">
        <f t="shared" si="407"/>
        <v>-461.2675843372827</v>
      </c>
      <c r="BD537" s="5">
        <f t="shared" si="391"/>
        <v>-281.2675843372827</v>
      </c>
      <c r="BE537" s="41"/>
      <c r="BF537" s="40">
        <f t="shared" si="392"/>
        <v>-124</v>
      </c>
      <c r="BG537" s="40">
        <f t="shared" si="393"/>
        <v>-461</v>
      </c>
      <c r="BH537" s="40">
        <f t="shared" si="394"/>
        <v>-281</v>
      </c>
      <c r="BL537" s="26">
        <f t="shared" si="400"/>
        <v>-14.752670555083407</v>
      </c>
      <c r="BM537" s="26">
        <f t="shared" si="401"/>
        <v>-79.457527470467298</v>
      </c>
      <c r="BO537" s="238" t="str">
        <f t="shared" si="408"/>
        <v>21379620.8950258i</v>
      </c>
      <c r="BP537" s="238" t="str">
        <f t="shared" si="409"/>
        <v>-0.000942441312859419-0.0104449868625031i</v>
      </c>
      <c r="BQ537" s="238">
        <f t="shared" si="410"/>
        <v>-39.586628046943211</v>
      </c>
      <c r="BR537" s="238">
        <f t="shared" si="411"/>
        <v>-95.155782829018889</v>
      </c>
    </row>
    <row r="538" spans="22:70" x14ac:dyDescent="0.35">
      <c r="V538" s="24">
        <v>6.34000000000007</v>
      </c>
      <c r="W538" s="32">
        <f t="shared" si="369"/>
        <v>21877616.239499096</v>
      </c>
      <c r="X538" s="25">
        <f t="shared" si="402"/>
        <v>26.994438391274116</v>
      </c>
      <c r="Y538" s="26">
        <f t="shared" si="370"/>
        <v>-74.416226314051201</v>
      </c>
      <c r="Z538" s="26">
        <f t="shared" si="371"/>
        <v>-89.989102890390043</v>
      </c>
      <c r="AA538" s="26">
        <f t="shared" si="372"/>
        <v>38.467836954630464</v>
      </c>
      <c r="AB538" s="26">
        <f t="shared" si="373"/>
        <v>-89.316495960630775</v>
      </c>
      <c r="AC538" s="26">
        <f t="shared" si="374"/>
        <v>8.5261178730254734</v>
      </c>
      <c r="AD538" s="26">
        <f t="shared" si="375"/>
        <v>67.99367255534537</v>
      </c>
      <c r="AE538" s="26">
        <f t="shared" si="376"/>
        <v>-0.42783309512114798</v>
      </c>
      <c r="AF538" s="26">
        <f t="shared" si="377"/>
        <v>-111.31192629567545</v>
      </c>
      <c r="AG538" s="26">
        <f t="shared" si="395"/>
        <v>64.334182199278899</v>
      </c>
      <c r="AH538" s="26">
        <f t="shared" si="378"/>
        <v>-156.78631868901425</v>
      </c>
      <c r="AI538" s="26">
        <f t="shared" si="379"/>
        <v>-89.999999170518521</v>
      </c>
      <c r="AJ538" s="26">
        <f t="shared" si="380"/>
        <v>82.763597390147666</v>
      </c>
      <c r="AK538" s="26">
        <f t="shared" si="381"/>
        <v>89.995831855531293</v>
      </c>
      <c r="AL538" s="27">
        <f t="shared" si="382"/>
        <v>-36.743916714390224</v>
      </c>
      <c r="AM538" s="26">
        <f t="shared" si="383"/>
        <v>-89.166429920938668</v>
      </c>
      <c r="AN538" s="26">
        <f t="shared" si="396"/>
        <v>-22.791601678289659</v>
      </c>
      <c r="AO538" s="26">
        <f t="shared" si="397"/>
        <v>-85.841622732264057</v>
      </c>
      <c r="AP538" s="26">
        <f t="shared" si="403"/>
        <v>-69.224057492267576</v>
      </c>
      <c r="AQ538" s="26">
        <f t="shared" si="404"/>
        <v>-175.01221996818995</v>
      </c>
      <c r="AR538" s="25">
        <f t="shared" si="398"/>
        <v>18.562359853877492</v>
      </c>
      <c r="AS538" s="25">
        <f t="shared" si="399"/>
        <v>-26.547178687726607</v>
      </c>
      <c r="AT538" s="56">
        <f t="shared" si="405"/>
        <v>-69.651890587388721</v>
      </c>
      <c r="AU538" s="57">
        <f t="shared" si="384"/>
        <v>-286.32414626386537</v>
      </c>
      <c r="AV538" s="26">
        <f t="shared" si="385"/>
        <v>2.0781667827713111E-3</v>
      </c>
      <c r="AW538" s="26">
        <f t="shared" si="386"/>
        <v>1.2532951469209985</v>
      </c>
      <c r="AX538" s="27">
        <f t="shared" si="387"/>
        <v>-2.0781667827714746E-3</v>
      </c>
      <c r="AY538" s="26">
        <f t="shared" si="388"/>
        <v>-1.2532951469209985</v>
      </c>
      <c r="AZ538" s="28">
        <f t="shared" si="389"/>
        <v>-1.6349768761081407E-16</v>
      </c>
      <c r="BA538" s="29">
        <f t="shared" si="390"/>
        <v>0</v>
      </c>
      <c r="BB538" s="5">
        <f t="shared" si="406"/>
        <v>-124.3866800876893</v>
      </c>
      <c r="BC538" s="5">
        <f t="shared" si="407"/>
        <v>-461.31920447289542</v>
      </c>
      <c r="BD538" s="5">
        <f t="shared" si="391"/>
        <v>-281.31920447289542</v>
      </c>
      <c r="BE538" s="31"/>
      <c r="BF538" s="40">
        <f t="shared" si="392"/>
        <v>-124</v>
      </c>
      <c r="BG538" s="40">
        <f t="shared" si="393"/>
        <v>-461</v>
      </c>
      <c r="BH538" s="40">
        <f t="shared" si="394"/>
        <v>-281</v>
      </c>
      <c r="BL538" s="26">
        <f t="shared" si="400"/>
        <v>-14.946122253241807</v>
      </c>
      <c r="BM538" s="26">
        <f t="shared" si="401"/>
        <v>-79.692301119284508</v>
      </c>
      <c r="BO538" s="238" t="str">
        <f t="shared" si="408"/>
        <v>21877616.2394991i</v>
      </c>
      <c r="BP538" s="238" t="str">
        <f t="shared" si="409"/>
        <v>-0.000946946759076465-0.0102024383242646i</v>
      </c>
      <c r="BQ538" s="238">
        <f t="shared" si="410"/>
        <v>-39.788667247058768</v>
      </c>
      <c r="BR538" s="238">
        <f t="shared" si="411"/>
        <v>-95.302757089745583</v>
      </c>
    </row>
    <row r="539" spans="22:70" x14ac:dyDescent="0.35">
      <c r="V539" s="24">
        <v>6.3500000000000698</v>
      </c>
      <c r="W539" s="32">
        <f t="shared" si="369"/>
        <v>22387211.385687009</v>
      </c>
      <c r="X539" s="25">
        <f t="shared" si="402"/>
        <v>26.994438391274116</v>
      </c>
      <c r="Y539" s="26">
        <f t="shared" si="370"/>
        <v>-74.616226306980764</v>
      </c>
      <c r="Z539" s="26">
        <f t="shared" si="371"/>
        <v>-89.989350938882538</v>
      </c>
      <c r="AA539" s="26">
        <f t="shared" si="372"/>
        <v>38.667809139181955</v>
      </c>
      <c r="AB539" s="26">
        <f t="shared" si="373"/>
        <v>-89.332052986020017</v>
      </c>
      <c r="AC539" s="26">
        <f t="shared" si="374"/>
        <v>8.6985862103388385</v>
      </c>
      <c r="AD539" s="26">
        <f t="shared" si="375"/>
        <v>68.448209972581026</v>
      </c>
      <c r="AE539" s="26">
        <f t="shared" si="376"/>
        <v>-0.25539256618585426</v>
      </c>
      <c r="AF539" s="26">
        <f t="shared" si="377"/>
        <v>-110.87319395232151</v>
      </c>
      <c r="AG539" s="26">
        <f t="shared" si="395"/>
        <v>64.334182199278899</v>
      </c>
      <c r="AH539" s="26">
        <f t="shared" si="378"/>
        <v>-156.98631868901424</v>
      </c>
      <c r="AI539" s="26">
        <f t="shared" si="379"/>
        <v>-89.999999189399816</v>
      </c>
      <c r="AJ539" s="26">
        <f t="shared" si="380"/>
        <v>82.963597389113204</v>
      </c>
      <c r="AK539" s="26">
        <f t="shared" si="381"/>
        <v>89.995926734082545</v>
      </c>
      <c r="AL539" s="27">
        <f t="shared" si="382"/>
        <v>-36.943875345033433</v>
      </c>
      <c r="AM539" s="26">
        <f t="shared" si="383"/>
        <v>-89.185401705873829</v>
      </c>
      <c r="AN539" s="26">
        <f t="shared" si="396"/>
        <v>-22.990573757621036</v>
      </c>
      <c r="AO539" s="26">
        <f t="shared" si="397"/>
        <v>-85.93595811160813</v>
      </c>
      <c r="AP539" s="26">
        <f t="shared" si="403"/>
        <v>-69.622988203276606</v>
      </c>
      <c r="AQ539" s="26">
        <f t="shared" si="404"/>
        <v>-175.12543227279923</v>
      </c>
      <c r="AR539" s="25">
        <f t="shared" si="398"/>
        <v>18.562359853877492</v>
      </c>
      <c r="AS539" s="25">
        <f t="shared" si="399"/>
        <v>-26.547178687726607</v>
      </c>
      <c r="AT539" s="56">
        <f t="shared" si="405"/>
        <v>-69.878380769462467</v>
      </c>
      <c r="AU539" s="57">
        <f t="shared" si="384"/>
        <v>-285.99862622512074</v>
      </c>
      <c r="AV539" s="26">
        <f t="shared" si="385"/>
        <v>2.1760832326185304E-3</v>
      </c>
      <c r="AW539" s="26">
        <f t="shared" si="386"/>
        <v>1.2824785021437073</v>
      </c>
      <c r="AX539" s="27">
        <f t="shared" si="387"/>
        <v>-2.1760832326187069E-3</v>
      </c>
      <c r="AY539" s="26">
        <f t="shared" si="388"/>
        <v>-1.2824785021437073</v>
      </c>
      <c r="AZ539" s="28">
        <f t="shared" si="389"/>
        <v>-1.7650811368064012E-16</v>
      </c>
      <c r="BA539" s="29">
        <f t="shared" si="390"/>
        <v>0</v>
      </c>
      <c r="BB539" s="5">
        <f t="shared" si="406"/>
        <v>-125.00904371736058</v>
      </c>
      <c r="BC539" s="5">
        <f t="shared" si="407"/>
        <v>-461.37315110873135</v>
      </c>
      <c r="BD539" s="5">
        <f t="shared" si="391"/>
        <v>-281.37315110873135</v>
      </c>
      <c r="BE539" s="31"/>
      <c r="BF539" s="40">
        <f t="shared" si="392"/>
        <v>-125</v>
      </c>
      <c r="BG539" s="40">
        <f t="shared" si="393"/>
        <v>-461</v>
      </c>
      <c r="BH539" s="40">
        <f t="shared" si="394"/>
        <v>-281</v>
      </c>
      <c r="BL539" s="26">
        <f t="shared" si="400"/>
        <v>-15.139859443060026</v>
      </c>
      <c r="BM539" s="26">
        <f t="shared" si="401"/>
        <v>-79.922069283350552</v>
      </c>
      <c r="BO539" s="238" t="str">
        <f t="shared" si="408"/>
        <v>22387211.385687i</v>
      </c>
      <c r="BP539" s="238" t="str">
        <f t="shared" si="409"/>
        <v>-0.000951203923711148-0.00996529942279393i</v>
      </c>
      <c r="BQ539" s="238">
        <f t="shared" si="410"/>
        <v>-39.990803504838084</v>
      </c>
      <c r="BR539" s="238">
        <f t="shared" si="411"/>
        <v>-95.452455600260095</v>
      </c>
    </row>
    <row r="540" spans="22:70" x14ac:dyDescent="0.35">
      <c r="V540" s="24">
        <v>6.3600000000000696</v>
      </c>
      <c r="W540" s="30">
        <f t="shared" si="369"/>
        <v>22908676.527681425</v>
      </c>
      <c r="X540" s="25">
        <f t="shared" si="402"/>
        <v>26.994438391274116</v>
      </c>
      <c r="Y540" s="26">
        <f t="shared" si="370"/>
        <v>-74.81622630022855</v>
      </c>
      <c r="Z540" s="26">
        <f t="shared" si="371"/>
        <v>-89.989593341102392</v>
      </c>
      <c r="AA540" s="26">
        <f t="shared" si="372"/>
        <v>38.867782575468574</v>
      </c>
      <c r="AB540" s="26">
        <f t="shared" si="373"/>
        <v>-89.347255985449408</v>
      </c>
      <c r="AC540" s="26">
        <f t="shared" si="374"/>
        <v>8.8721297400267787</v>
      </c>
      <c r="AD540" s="26">
        <f t="shared" si="375"/>
        <v>68.895170217073982</v>
      </c>
      <c r="AE540" s="26">
        <f t="shared" si="376"/>
        <v>-8.1875593459081131E-2</v>
      </c>
      <c r="AF540" s="26">
        <f t="shared" si="377"/>
        <v>-110.44167910947782</v>
      </c>
      <c r="AG540" s="26">
        <f t="shared" si="395"/>
        <v>64.334182199278899</v>
      </c>
      <c r="AH540" s="26">
        <f t="shared" si="378"/>
        <v>-157.18631868901423</v>
      </c>
      <c r="AI540" s="26">
        <f t="shared" si="379"/>
        <v>-89.999999207851332</v>
      </c>
      <c r="AJ540" s="26">
        <f t="shared" si="380"/>
        <v>83.163597388125311</v>
      </c>
      <c r="AK540" s="26">
        <f t="shared" si="381"/>
        <v>89.996019452934306</v>
      </c>
      <c r="AL540" s="27">
        <f t="shared" si="382"/>
        <v>-37.143835837236551</v>
      </c>
      <c r="AM540" s="26">
        <f t="shared" si="383"/>
        <v>-89.203941812877389</v>
      </c>
      <c r="AN540" s="26">
        <f t="shared" si="396"/>
        <v>-23.18959187383415</v>
      </c>
      <c r="AO540" s="26">
        <f t="shared" si="397"/>
        <v>-86.028167487309148</v>
      </c>
      <c r="AP540" s="26">
        <f t="shared" si="403"/>
        <v>-70.021966812680716</v>
      </c>
      <c r="AQ540" s="26">
        <f t="shared" si="404"/>
        <v>-175.23608905510355</v>
      </c>
      <c r="AR540" s="25">
        <f t="shared" si="398"/>
        <v>18.562359853877492</v>
      </c>
      <c r="AS540" s="25">
        <f t="shared" si="399"/>
        <v>-26.547178687726607</v>
      </c>
      <c r="AT540" s="56">
        <f t="shared" si="405"/>
        <v>-70.10384240613979</v>
      </c>
      <c r="AU540" s="57">
        <f t="shared" si="384"/>
        <v>-285.67776816458138</v>
      </c>
      <c r="AV540" s="26">
        <f t="shared" si="385"/>
        <v>2.2786119764855138E-3</v>
      </c>
      <c r="AW540" s="26">
        <f t="shared" si="386"/>
        <v>1.3123409359486449</v>
      </c>
      <c r="AX540" s="27">
        <f t="shared" si="387"/>
        <v>-2.2786119764855763E-3</v>
      </c>
      <c r="AY540" s="26">
        <f t="shared" si="388"/>
        <v>-1.3123409359486449</v>
      </c>
      <c r="AZ540" s="28">
        <f t="shared" si="389"/>
        <v>-6.2450045135165055E-17</v>
      </c>
      <c r="BA540" s="29">
        <f t="shared" si="390"/>
        <v>0</v>
      </c>
      <c r="BB540" s="5">
        <f t="shared" si="406"/>
        <v>-125.63075367377779</v>
      </c>
      <c r="BC540" s="5">
        <f t="shared" si="407"/>
        <v>-461.42964393560999</v>
      </c>
      <c r="BD540" s="5">
        <f t="shared" si="391"/>
        <v>-281.42964393560999</v>
      </c>
      <c r="BE540" s="41"/>
      <c r="BF540" s="40">
        <f t="shared" si="392"/>
        <v>-126</v>
      </c>
      <c r="BG540" s="40">
        <f t="shared" si="393"/>
        <v>-461</v>
      </c>
      <c r="BH540" s="40">
        <f t="shared" si="394"/>
        <v>-281</v>
      </c>
      <c r="BL540" s="26">
        <f t="shared" si="400"/>
        <v>-15.333870063147865</v>
      </c>
      <c r="BM540" s="26">
        <f t="shared" si="401"/>
        <v>-80.146924213512946</v>
      </c>
      <c r="BO540" s="238" t="str">
        <f t="shared" si="408"/>
        <v>22908676.5276814i</v>
      </c>
      <c r="BP540" s="238" t="str">
        <f t="shared" si="409"/>
        <v>-0.000955221901530455-0.00973344507007747i</v>
      </c>
      <c r="BQ540" s="238">
        <f t="shared" si="410"/>
        <v>-40.193041204490129</v>
      </c>
      <c r="BR540" s="238">
        <f t="shared" si="411"/>
        <v>-95.604951557515676</v>
      </c>
    </row>
    <row r="541" spans="22:70" x14ac:dyDescent="0.35">
      <c r="V541" s="24">
        <v>6.3700000000000703</v>
      </c>
      <c r="W541" s="32">
        <f t="shared" si="369"/>
        <v>23442288.15320304</v>
      </c>
      <c r="X541" s="25">
        <f t="shared" si="402"/>
        <v>26.994438391274116</v>
      </c>
      <c r="Y541" s="26">
        <f t="shared" si="370"/>
        <v>-75.01622629378025</v>
      </c>
      <c r="Z541" s="26">
        <f t="shared" si="371"/>
        <v>-89.989830225574437</v>
      </c>
      <c r="AA541" s="26">
        <f t="shared" si="372"/>
        <v>39.067757207167574</v>
      </c>
      <c r="AB541" s="26">
        <f t="shared" si="373"/>
        <v>-89.362113011182473</v>
      </c>
      <c r="AC541" s="26">
        <f t="shared" si="374"/>
        <v>9.0467126614514299</v>
      </c>
      <c r="AD541" s="26">
        <f t="shared" si="375"/>
        <v>69.334572618048568</v>
      </c>
      <c r="AE541" s="26">
        <f t="shared" si="376"/>
        <v>9.2681966112870384E-2</v>
      </c>
      <c r="AF541" s="26">
        <f t="shared" si="377"/>
        <v>-110.01737061870834</v>
      </c>
      <c r="AG541" s="26">
        <f t="shared" si="395"/>
        <v>64.334182199278899</v>
      </c>
      <c r="AH541" s="26">
        <f t="shared" si="378"/>
        <v>-157.38631868901425</v>
      </c>
      <c r="AI541" s="26">
        <f t="shared" si="379"/>
        <v>-89.999999225882831</v>
      </c>
      <c r="AJ541" s="26">
        <f t="shared" si="380"/>
        <v>83.363597387181883</v>
      </c>
      <c r="AK541" s="26">
        <f t="shared" si="381"/>
        <v>89.99611006124735</v>
      </c>
      <c r="AL541" s="27">
        <f t="shared" si="382"/>
        <v>-37.343798107247949</v>
      </c>
      <c r="AM541" s="26">
        <f t="shared" si="383"/>
        <v>-89.222060056620194</v>
      </c>
      <c r="AN541" s="26">
        <f t="shared" si="396"/>
        <v>-23.388653974822677</v>
      </c>
      <c r="AO541" s="26">
        <f t="shared" si="397"/>
        <v>-86.118297838324921</v>
      </c>
      <c r="AP541" s="26">
        <f t="shared" si="403"/>
        <v>-70.420991184624086</v>
      </c>
      <c r="AQ541" s="26">
        <f t="shared" si="404"/>
        <v>-175.3442470595806</v>
      </c>
      <c r="AR541" s="25">
        <f t="shared" si="398"/>
        <v>18.562359853877492</v>
      </c>
      <c r="AS541" s="25">
        <f t="shared" si="399"/>
        <v>-26.547178687726607</v>
      </c>
      <c r="AT541" s="56">
        <f t="shared" si="405"/>
        <v>-70.328309218511208</v>
      </c>
      <c r="AU541" s="57">
        <f t="shared" si="384"/>
        <v>-285.36161767828895</v>
      </c>
      <c r="AV541" s="26">
        <f t="shared" si="385"/>
        <v>2.385970156935108E-3</v>
      </c>
      <c r="AW541" s="26">
        <f t="shared" si="386"/>
        <v>1.3428982168599384</v>
      </c>
      <c r="AX541" s="27">
        <f t="shared" si="387"/>
        <v>-2.3859701569349328E-3</v>
      </c>
      <c r="AY541" s="26">
        <f t="shared" si="388"/>
        <v>-1.3428982168599384</v>
      </c>
      <c r="AZ541" s="28">
        <f t="shared" si="389"/>
        <v>1.7520707107365752E-16</v>
      </c>
      <c r="BA541" s="29">
        <f t="shared" si="390"/>
        <v>0</v>
      </c>
      <c r="BB541" s="5">
        <f t="shared" si="406"/>
        <v>-126.25183667862694</v>
      </c>
      <c r="BC541" s="5">
        <f t="shared" si="407"/>
        <v>-461.48889430169527</v>
      </c>
      <c r="BD541" s="5">
        <f t="shared" si="391"/>
        <v>-281.48889430169527</v>
      </c>
      <c r="BE541" s="31"/>
      <c r="BF541" s="40">
        <f t="shared" si="392"/>
        <v>-126</v>
      </c>
      <c r="BG541" s="40">
        <f t="shared" si="393"/>
        <v>-461</v>
      </c>
      <c r="BH541" s="40">
        <f t="shared" si="394"/>
        <v>-281</v>
      </c>
      <c r="BL541" s="26">
        <f t="shared" si="400"/>
        <v>-15.528142528694275</v>
      </c>
      <c r="BM541" s="26">
        <f t="shared" si="401"/>
        <v>-80.366957412445672</v>
      </c>
      <c r="BO541" s="238" t="str">
        <f t="shared" si="408"/>
        <v>23442288.153203i</v>
      </c>
      <c r="BP541" s="238" t="str">
        <f t="shared" si="409"/>
        <v>-0.000959009287207132-0.00950675298250929i</v>
      </c>
      <c r="BQ541" s="238">
        <f t="shared" si="410"/>
        <v>-40.395384931421468</v>
      </c>
      <c r="BR541" s="238">
        <f t="shared" si="411"/>
        <v>-95.76031921096066</v>
      </c>
    </row>
    <row r="542" spans="22:70" x14ac:dyDescent="0.35">
      <c r="V542" s="24">
        <v>6.3800000000000701</v>
      </c>
      <c r="W542" s="32">
        <f t="shared" si="369"/>
        <v>23988329.190198813</v>
      </c>
      <c r="X542" s="25">
        <f t="shared" si="402"/>
        <v>26.994438391274116</v>
      </c>
      <c r="Y542" s="26">
        <f t="shared" si="370"/>
        <v>-75.216226287622177</v>
      </c>
      <c r="Z542" s="26">
        <f t="shared" si="371"/>
        <v>-89.990061717897916</v>
      </c>
      <c r="AA542" s="26">
        <f t="shared" si="372"/>
        <v>39.26773298048986</v>
      </c>
      <c r="AB542" s="26">
        <f t="shared" si="373"/>
        <v>-89.376631932614572</v>
      </c>
      <c r="AC542" s="26">
        <f t="shared" si="374"/>
        <v>9.2222998851130953</v>
      </c>
      <c r="AD542" s="26">
        <f t="shared" si="375"/>
        <v>69.766443350968615</v>
      </c>
      <c r="AE542" s="26">
        <f t="shared" si="376"/>
        <v>0.26824496925489427</v>
      </c>
      <c r="AF542" s="26">
        <f t="shared" si="377"/>
        <v>-109.60025029954389</v>
      </c>
      <c r="AG542" s="26">
        <f t="shared" si="395"/>
        <v>64.334182199278899</v>
      </c>
      <c r="AH542" s="26">
        <f t="shared" si="378"/>
        <v>-157.58631868901426</v>
      </c>
      <c r="AI542" s="26">
        <f t="shared" si="379"/>
        <v>-89.999999243503893</v>
      </c>
      <c r="AJ542" s="26">
        <f t="shared" si="380"/>
        <v>83.563597386280932</v>
      </c>
      <c r="AK542" s="26">
        <f t="shared" si="381"/>
        <v>89.996198607063405</v>
      </c>
      <c r="AL542" s="27">
        <f t="shared" si="382"/>
        <v>-37.543762075082554</v>
      </c>
      <c r="AM542" s="26">
        <f t="shared" si="383"/>
        <v>-89.23976602913244</v>
      </c>
      <c r="AN542" s="26">
        <f t="shared" si="396"/>
        <v>-23.587758099101798</v>
      </c>
      <c r="AO542" s="26">
        <f t="shared" si="397"/>
        <v>-86.206395167698531</v>
      </c>
      <c r="AP542" s="26">
        <f t="shared" si="403"/>
        <v>-70.820059277638791</v>
      </c>
      <c r="AQ542" s="26">
        <f t="shared" si="404"/>
        <v>-175.44996183327146</v>
      </c>
      <c r="AR542" s="25">
        <f t="shared" si="398"/>
        <v>18.562359853877492</v>
      </c>
      <c r="AS542" s="25">
        <f t="shared" si="399"/>
        <v>-26.547178687726607</v>
      </c>
      <c r="AT542" s="56">
        <f t="shared" si="405"/>
        <v>-70.551814308383896</v>
      </c>
      <c r="AU542" s="57">
        <f t="shared" si="384"/>
        <v>-285.05021213281532</v>
      </c>
      <c r="AV542" s="26">
        <f t="shared" si="385"/>
        <v>2.498385128154975E-3</v>
      </c>
      <c r="AW542" s="26">
        <f t="shared" si="386"/>
        <v>1.3741664771798887</v>
      </c>
      <c r="AX542" s="27">
        <f t="shared" si="387"/>
        <v>-2.4983851281553619E-3</v>
      </c>
      <c r="AY542" s="26">
        <f t="shared" si="388"/>
        <v>-1.3741664771798887</v>
      </c>
      <c r="AZ542" s="28">
        <f t="shared" si="389"/>
        <v>-3.8684333514282798E-16</v>
      </c>
      <c r="BA542" s="29">
        <f t="shared" si="390"/>
        <v>0</v>
      </c>
      <c r="BB542" s="5">
        <f t="shared" si="406"/>
        <v>-126.87231950450084</v>
      </c>
      <c r="BC542" s="5">
        <f t="shared" si="407"/>
        <v>-461.55110557645264</v>
      </c>
      <c r="BD542" s="5">
        <f t="shared" si="391"/>
        <v>-281.55110557645264</v>
      </c>
      <c r="BE542" s="31"/>
      <c r="BF542" s="40">
        <f t="shared" si="392"/>
        <v>-127</v>
      </c>
      <c r="BG542" s="40">
        <f t="shared" si="393"/>
        <v>-462</v>
      </c>
      <c r="BH542" s="40">
        <f t="shared" si="394"/>
        <v>-282</v>
      </c>
      <c r="BL542" s="26">
        <f t="shared" si="400"/>
        <v>-15.722665715470274</v>
      </c>
      <c r="BM542" s="26">
        <f t="shared" si="401"/>
        <v>-80.582259571385677</v>
      </c>
      <c r="BO542" s="238" t="str">
        <f t="shared" si="408"/>
        <v>23988329.1901988i</v>
      </c>
      <c r="BP542" s="238" t="str">
        <f t="shared" si="409"/>
        <v>-0.000962574194124489-0.00928510361897907i</v>
      </c>
      <c r="BQ542" s="238">
        <f t="shared" si="410"/>
        <v>-40.597839480646662</v>
      </c>
      <c r="BR542" s="238">
        <f t="shared" si="411"/>
        <v>-95.918633872251633</v>
      </c>
    </row>
    <row r="543" spans="22:70" x14ac:dyDescent="0.35">
      <c r="V543" s="24">
        <v>6.3900000000000698</v>
      </c>
      <c r="W543" s="30">
        <f t="shared" si="369"/>
        <v>24547089.156854298</v>
      </c>
      <c r="X543" s="25">
        <f t="shared" si="402"/>
        <v>26.994438391274116</v>
      </c>
      <c r="Y543" s="26">
        <f t="shared" si="370"/>
        <v>-75.416226281741245</v>
      </c>
      <c r="Z543" s="26">
        <f t="shared" si="371"/>
        <v>-89.990287940813104</v>
      </c>
      <c r="AA543" s="26">
        <f t="shared" si="372"/>
        <v>39.467709844066093</v>
      </c>
      <c r="AB543" s="26">
        <f t="shared" si="373"/>
        <v>-89.39082044040731</v>
      </c>
      <c r="AC543" s="26">
        <f t="shared" si="374"/>
        <v>9.398857057335789</v>
      </c>
      <c r="AD543" s="26">
        <f t="shared" si="375"/>
        <v>70.1908150488822</v>
      </c>
      <c r="AE543" s="26">
        <f t="shared" si="376"/>
        <v>0.44477901093475225</v>
      </c>
      <c r="AF543" s="26">
        <f t="shared" si="377"/>
        <v>-109.19029333233823</v>
      </c>
      <c r="AG543" s="26">
        <f t="shared" si="395"/>
        <v>64.334182199278899</v>
      </c>
      <c r="AH543" s="26">
        <f t="shared" si="378"/>
        <v>-157.78631868901425</v>
      </c>
      <c r="AI543" s="26">
        <f t="shared" si="379"/>
        <v>-89.999999260723854</v>
      </c>
      <c r="AJ543" s="26">
        <f t="shared" si="380"/>
        <v>83.76359738542051</v>
      </c>
      <c r="AK543" s="26">
        <f t="shared" si="381"/>
        <v>89.996285137330645</v>
      </c>
      <c r="AL543" s="27">
        <f t="shared" si="382"/>
        <v>-37.743727664352676</v>
      </c>
      <c r="AM543" s="26">
        <f t="shared" si="383"/>
        <v>-89.257069104820275</v>
      </c>
      <c r="AN543" s="26">
        <f t="shared" si="396"/>
        <v>-23.786902371881045</v>
      </c>
      <c r="AO543" s="26">
        <f t="shared" si="397"/>
        <v>-86.292504518640243</v>
      </c>
      <c r="AP543" s="26">
        <f t="shared" si="403"/>
        <v>-71.219169140548559</v>
      </c>
      <c r="AQ543" s="26">
        <f t="shared" si="404"/>
        <v>-175.55328774685373</v>
      </c>
      <c r="AR543" s="25">
        <f t="shared" si="398"/>
        <v>18.562359853877492</v>
      </c>
      <c r="AS543" s="25">
        <f t="shared" si="399"/>
        <v>-26.547178687726607</v>
      </c>
      <c r="AT543" s="56">
        <f t="shared" si="405"/>
        <v>-70.774390129613806</v>
      </c>
      <c r="AU543" s="57">
        <f t="shared" si="384"/>
        <v>-284.74358107919193</v>
      </c>
      <c r="AV543" s="26">
        <f t="shared" si="385"/>
        <v>2.6160949350907785E-3</v>
      </c>
      <c r="AW543" s="26">
        <f t="shared" si="386"/>
        <v>1.4061622212113811</v>
      </c>
      <c r="AX543" s="27">
        <f t="shared" si="387"/>
        <v>-2.6160949350908743E-3</v>
      </c>
      <c r="AY543" s="26">
        <f t="shared" si="388"/>
        <v>-1.4061622212113811</v>
      </c>
      <c r="AZ543" s="28">
        <f t="shared" si="389"/>
        <v>-9.5843472047718592E-17</v>
      </c>
      <c r="BA543" s="29">
        <f t="shared" si="390"/>
        <v>0</v>
      </c>
      <c r="BB543" s="5">
        <f t="shared" si="406"/>
        <v>-127.49222893925277</v>
      </c>
      <c r="BC543" s="5">
        <f t="shared" si="407"/>
        <v>-461.61647351540785</v>
      </c>
      <c r="BD543" s="5">
        <f t="shared" si="391"/>
        <v>-281.61647351540785</v>
      </c>
      <c r="BE543" s="41"/>
      <c r="BF543" s="40">
        <f t="shared" si="392"/>
        <v>-127</v>
      </c>
      <c r="BG543" s="40">
        <f t="shared" si="393"/>
        <v>-462</v>
      </c>
      <c r="BH543" s="40">
        <f t="shared" si="394"/>
        <v>-282</v>
      </c>
      <c r="BL543" s="26">
        <f t="shared" si="400"/>
        <v>-15.917428944118617</v>
      </c>
      <c r="BM543" s="26">
        <f t="shared" si="401"/>
        <v>-80.792920512660302</v>
      </c>
      <c r="BO543" s="238" t="str">
        <f t="shared" si="408"/>
        <v>24547089.1568543i</v>
      </c>
      <c r="BP543" s="238" t="str">
        <f t="shared" si="409"/>
        <v>-0.000965924272221431-0.00906838012042044i</v>
      </c>
      <c r="BQ543" s="238">
        <f t="shared" si="410"/>
        <v>-40.800409865520351</v>
      </c>
      <c r="BR543" s="238">
        <f t="shared" si="411"/>
        <v>-96.079971923555604</v>
      </c>
    </row>
    <row r="544" spans="22:70" x14ac:dyDescent="0.35">
      <c r="V544" s="24">
        <v>6.4000000000000696</v>
      </c>
      <c r="W544" s="32">
        <f t="shared" si="369"/>
        <v>25118864.315099843</v>
      </c>
      <c r="X544" s="25">
        <f t="shared" si="402"/>
        <v>26.994438391274116</v>
      </c>
      <c r="Y544" s="26">
        <f t="shared" si="370"/>
        <v>-75.616226276124991</v>
      </c>
      <c r="Z544" s="26">
        <f t="shared" si="371"/>
        <v>-89.990509014266337</v>
      </c>
      <c r="AA544" s="26">
        <f t="shared" si="372"/>
        <v>39.667687748837849</v>
      </c>
      <c r="AB544" s="26">
        <f t="shared" si="373"/>
        <v>-89.404686050530614</v>
      </c>
      <c r="AC544" s="26">
        <f t="shared" si="374"/>
        <v>9.5763505811403888</v>
      </c>
      <c r="AD544" s="26">
        <f t="shared" si="375"/>
        <v>70.60772641868509</v>
      </c>
      <c r="AE544" s="26">
        <f t="shared" si="376"/>
        <v>0.62225044512736361</v>
      </c>
      <c r="AF544" s="26">
        <f t="shared" si="377"/>
        <v>-108.78746864611186</v>
      </c>
      <c r="AG544" s="26">
        <f t="shared" si="395"/>
        <v>64.334182199278899</v>
      </c>
      <c r="AH544" s="26">
        <f t="shared" si="378"/>
        <v>-157.98631868901421</v>
      </c>
      <c r="AI544" s="26">
        <f t="shared" si="379"/>
        <v>-89.999999277551822</v>
      </c>
      <c r="AJ544" s="26">
        <f t="shared" si="380"/>
        <v>83.963597384598799</v>
      </c>
      <c r="AK544" s="26">
        <f t="shared" si="381"/>
        <v>89.996369697928529</v>
      </c>
      <c r="AL544" s="27">
        <f t="shared" si="382"/>
        <v>-37.943694802106229</v>
      </c>
      <c r="AM544" s="26">
        <f t="shared" si="383"/>
        <v>-89.273978445371696</v>
      </c>
      <c r="AN544" s="26">
        <f t="shared" si="396"/>
        <v>-23.986085001300633</v>
      </c>
      <c r="AO544" s="26">
        <f t="shared" si="397"/>
        <v>-86.376669990641304</v>
      </c>
      <c r="AP544" s="26">
        <f t="shared" si="403"/>
        <v>-71.618318908543372</v>
      </c>
      <c r="AQ544" s="26">
        <f t="shared" si="404"/>
        <v>-175.65427801563629</v>
      </c>
      <c r="AR544" s="25">
        <f t="shared" si="398"/>
        <v>18.562359853877492</v>
      </c>
      <c r="AS544" s="25">
        <f t="shared" si="399"/>
        <v>-26.547178687726607</v>
      </c>
      <c r="AT544" s="56">
        <f t="shared" si="405"/>
        <v>-70.996068463416009</v>
      </c>
      <c r="AU544" s="57">
        <f t="shared" si="384"/>
        <v>-284.44174666174814</v>
      </c>
      <c r="AV544" s="26">
        <f t="shared" si="385"/>
        <v>2.7393488149663053E-3</v>
      </c>
      <c r="AW544" s="26">
        <f t="shared" si="386"/>
        <v>1.4389023336539084</v>
      </c>
      <c r="AX544" s="27">
        <f t="shared" si="387"/>
        <v>-2.7393488149666185E-3</v>
      </c>
      <c r="AY544" s="26">
        <f t="shared" si="388"/>
        <v>-1.4389023336539084</v>
      </c>
      <c r="AZ544" s="28">
        <f t="shared" si="389"/>
        <v>-3.1311758741381368E-16</v>
      </c>
      <c r="BA544" s="29">
        <f t="shared" si="390"/>
        <v>0</v>
      </c>
      <c r="BB544" s="5">
        <f t="shared" si="406"/>
        <v>-128.11159175496533</v>
      </c>
      <c r="BC544" s="5">
        <f t="shared" si="407"/>
        <v>-461.68518662375163</v>
      </c>
      <c r="BD544" s="5">
        <f t="shared" si="391"/>
        <v>-281.68518662375163</v>
      </c>
      <c r="BE544" s="31"/>
      <c r="BF544" s="40">
        <f t="shared" si="392"/>
        <v>-128</v>
      </c>
      <c r="BG544" s="40">
        <f t="shared" si="393"/>
        <v>-462</v>
      </c>
      <c r="BH544" s="40">
        <f t="shared" si="394"/>
        <v>-282</v>
      </c>
      <c r="BL544" s="26">
        <f t="shared" si="400"/>
        <v>-16.112421964749675</v>
      </c>
      <c r="BM544" s="26">
        <f t="shared" si="401"/>
        <v>-80.999029137682825</v>
      </c>
      <c r="BO544" s="238" t="str">
        <f t="shared" si="408"/>
        <v>25118864.3150998i</v>
      </c>
      <c r="BP544" s="238" t="str">
        <f t="shared" si="409"/>
        <v>-0.000969066724920121-0.00885646825079817i</v>
      </c>
      <c r="BQ544" s="238">
        <f t="shared" si="410"/>
        <v>-41.003101326799637</v>
      </c>
      <c r="BR544" s="238">
        <f t="shared" si="411"/>
        <v>-96.244410824320653</v>
      </c>
    </row>
    <row r="545" spans="22:70" x14ac:dyDescent="0.35">
      <c r="V545" s="24">
        <v>6.4100000000000703</v>
      </c>
      <c r="W545" s="32">
        <f t="shared" si="369"/>
        <v>25703957.827692818</v>
      </c>
      <c r="X545" s="25">
        <f t="shared" si="402"/>
        <v>26.994438391274116</v>
      </c>
      <c r="Y545" s="26">
        <f t="shared" si="370"/>
        <v>-75.816226270761533</v>
      </c>
      <c r="Z545" s="26">
        <f t="shared" si="371"/>
        <v>-89.990725055473703</v>
      </c>
      <c r="AA545" s="26">
        <f t="shared" si="372"/>
        <v>39.86766664795379</v>
      </c>
      <c r="AB545" s="26">
        <f t="shared" si="373"/>
        <v>-89.418236108214529</v>
      </c>
      <c r="AC545" s="26">
        <f t="shared" si="374"/>
        <v>9.7547476335051986</v>
      </c>
      <c r="AD545" s="26">
        <f t="shared" si="375"/>
        <v>71.017221863632699</v>
      </c>
      <c r="AE545" s="26">
        <f t="shared" si="376"/>
        <v>0.80062640197157187</v>
      </c>
      <c r="AF545" s="26">
        <f t="shared" si="377"/>
        <v>-108.39173930005552</v>
      </c>
      <c r="AG545" s="26">
        <f t="shared" si="395"/>
        <v>64.334182199278899</v>
      </c>
      <c r="AH545" s="26">
        <f t="shared" si="378"/>
        <v>-158.18631868901426</v>
      </c>
      <c r="AI545" s="26">
        <f t="shared" si="379"/>
        <v>-89.999999293996751</v>
      </c>
      <c r="AJ545" s="26">
        <f t="shared" si="380"/>
        <v>84.163597383814107</v>
      </c>
      <c r="AK545" s="26">
        <f t="shared" si="381"/>
        <v>89.996452333692233</v>
      </c>
      <c r="AL545" s="27">
        <f t="shared" si="382"/>
        <v>-38.143663418672411</v>
      </c>
      <c r="AM545" s="26">
        <f t="shared" si="383"/>
        <v>-89.290503004553969</v>
      </c>
      <c r="AN545" s="26">
        <f t="shared" si="396"/>
        <v>-24.185304274825366</v>
      </c>
      <c r="AO545" s="26">
        <f t="shared" si="397"/>
        <v>-86.458934755593603</v>
      </c>
      <c r="AP545" s="26">
        <f t="shared" si="403"/>
        <v>-72.017506799419024</v>
      </c>
      <c r="AQ545" s="26">
        <f t="shared" si="404"/>
        <v>-175.7529847204521</v>
      </c>
      <c r="AR545" s="25">
        <f t="shared" si="398"/>
        <v>18.562359853877492</v>
      </c>
      <c r="AS545" s="25">
        <f t="shared" si="399"/>
        <v>-26.547178687726607</v>
      </c>
      <c r="AT545" s="56">
        <f t="shared" si="405"/>
        <v>-71.216880397447454</v>
      </c>
      <c r="AU545" s="57">
        <f t="shared" si="384"/>
        <v>-284.14472402050762</v>
      </c>
      <c r="AV545" s="26">
        <f t="shared" si="385"/>
        <v>2.8684077222070237E-3</v>
      </c>
      <c r="AW545" s="26">
        <f t="shared" si="386"/>
        <v>1.4724040881760154</v>
      </c>
      <c r="AX545" s="27">
        <f t="shared" si="387"/>
        <v>-2.8684077222065948E-3</v>
      </c>
      <c r="AY545" s="26">
        <f t="shared" si="388"/>
        <v>-1.4724040881760154</v>
      </c>
      <c r="AZ545" s="28">
        <f t="shared" si="389"/>
        <v>4.2891037943526555E-16</v>
      </c>
      <c r="BA545" s="29">
        <f t="shared" si="390"/>
        <v>0</v>
      </c>
      <c r="BB545" s="5">
        <f t="shared" si="406"/>
        <v>-128.7304346813504</v>
      </c>
      <c r="BC545" s="5">
        <f t="shared" si="407"/>
        <v>-461.75742651700062</v>
      </c>
      <c r="BD545" s="5">
        <f t="shared" si="391"/>
        <v>-281.75742651700062</v>
      </c>
      <c r="BE545" s="31"/>
      <c r="BF545" s="40">
        <f t="shared" si="392"/>
        <v>-129</v>
      </c>
      <c r="BG545" s="40">
        <f t="shared" si="393"/>
        <v>-462</v>
      </c>
      <c r="BH545" s="40">
        <f t="shared" si="394"/>
        <v>-282</v>
      </c>
      <c r="BL545" s="26">
        <f t="shared" si="400"/>
        <v>-16.307634941860297</v>
      </c>
      <c r="BM545" s="26">
        <f t="shared" si="401"/>
        <v>-81.200673380104803</v>
      </c>
      <c r="BO545" s="238" t="str">
        <f t="shared" si="408"/>
        <v>25703957.8276928i</v>
      </c>
      <c r="BP545" s="238" t="str">
        <f t="shared" si="409"/>
        <v>-0.00097200832517746-0.00864925633951551i</v>
      </c>
      <c r="BQ545" s="238">
        <f t="shared" si="410"/>
        <v>-41.205919342042662</v>
      </c>
      <c r="BR545" s="238">
        <f t="shared" si="411"/>
        <v>-96.412029116388169</v>
      </c>
    </row>
    <row r="546" spans="22:70" x14ac:dyDescent="0.35">
      <c r="V546" s="24">
        <v>6.4200000000000701</v>
      </c>
      <c r="W546" s="30">
        <f t="shared" si="369"/>
        <v>26302679.918958094</v>
      </c>
      <c r="X546" s="25">
        <f t="shared" si="402"/>
        <v>26.994438391274116</v>
      </c>
      <c r="Y546" s="26">
        <f t="shared" si="370"/>
        <v>-76.01622626563946</v>
      </c>
      <c r="Z546" s="26">
        <f t="shared" si="371"/>
        <v>-89.990936178983034</v>
      </c>
      <c r="AA546" s="26">
        <f t="shared" si="372"/>
        <v>40.067646496670235</v>
      </c>
      <c r="AB546" s="26">
        <f t="shared" si="373"/>
        <v>-89.431477791812782</v>
      </c>
      <c r="AC546" s="26">
        <f t="shared" si="374"/>
        <v>9.9340161792175703</v>
      </c>
      <c r="AD546" s="26">
        <f t="shared" si="375"/>
        <v>71.419351113272413</v>
      </c>
      <c r="AE546" s="26">
        <f t="shared" si="376"/>
        <v>0.97987480152246142</v>
      </c>
      <c r="AF546" s="26">
        <f t="shared" si="377"/>
        <v>-108.0030628575234</v>
      </c>
      <c r="AG546" s="26">
        <f t="shared" si="395"/>
        <v>64.334182199278899</v>
      </c>
      <c r="AH546" s="26">
        <f t="shared" si="378"/>
        <v>-158.38631868901425</v>
      </c>
      <c r="AI546" s="26">
        <f t="shared" si="379"/>
        <v>-89.999999310067352</v>
      </c>
      <c r="AJ546" s="26">
        <f t="shared" si="380"/>
        <v>84.363597383064715</v>
      </c>
      <c r="AK546" s="26">
        <f t="shared" si="381"/>
        <v>89.996533088436323</v>
      </c>
      <c r="AL546" s="27">
        <f t="shared" si="382"/>
        <v>-38.343633447514073</v>
      </c>
      <c r="AM546" s="26">
        <f t="shared" si="383"/>
        <v>-89.30665153290478</v>
      </c>
      <c r="AN546" s="26">
        <f t="shared" si="396"/>
        <v>-24.384558555789614</v>
      </c>
      <c r="AO546" s="26">
        <f t="shared" si="397"/>
        <v>-86.53934107389118</v>
      </c>
      <c r="AP546" s="26">
        <f t="shared" si="403"/>
        <v>-72.416731109974322</v>
      </c>
      <c r="AQ546" s="26">
        <f t="shared" si="404"/>
        <v>-175.84945882842698</v>
      </c>
      <c r="AR546" s="25">
        <f t="shared" si="398"/>
        <v>18.562359853877492</v>
      </c>
      <c r="AS546" s="25">
        <f t="shared" si="399"/>
        <v>-26.547178687726607</v>
      </c>
      <c r="AT546" s="56">
        <f t="shared" si="405"/>
        <v>-71.436856308451866</v>
      </c>
      <c r="AU546" s="57">
        <f t="shared" si="384"/>
        <v>-283.85252168595036</v>
      </c>
      <c r="AV546" s="26">
        <f t="shared" si="385"/>
        <v>3.003544877872349E-3</v>
      </c>
      <c r="AW546" s="26">
        <f t="shared" si="386"/>
        <v>1.5066851561668597</v>
      </c>
      <c r="AX546" s="27">
        <f t="shared" si="387"/>
        <v>-3.0035448778723711E-3</v>
      </c>
      <c r="AY546" s="26">
        <f t="shared" si="388"/>
        <v>-1.5066851561668597</v>
      </c>
      <c r="AZ546" s="28">
        <f t="shared" si="389"/>
        <v>-2.211772431870429E-17</v>
      </c>
      <c r="BA546" s="29">
        <f t="shared" si="390"/>
        <v>0</v>
      </c>
      <c r="BB546" s="5">
        <f t="shared" si="406"/>
        <v>-129.34878438339169</v>
      </c>
      <c r="BC546" s="5">
        <f t="shared" si="407"/>
        <v>-461.83336827708212</v>
      </c>
      <c r="BD546" s="5">
        <f t="shared" si="391"/>
        <v>-281.83336827708212</v>
      </c>
      <c r="BE546" s="41"/>
      <c r="BF546" s="40">
        <f t="shared" si="392"/>
        <v>-129</v>
      </c>
      <c r="BG546" s="40">
        <f t="shared" si="393"/>
        <v>-462</v>
      </c>
      <c r="BH546" s="40">
        <f t="shared" si="394"/>
        <v>-282</v>
      </c>
      <c r="BL546" s="26">
        <f t="shared" si="400"/>
        <v>-16.50305843958899</v>
      </c>
      <c r="BM546" s="26">
        <f t="shared" si="401"/>
        <v>-81.39794016382325</v>
      </c>
      <c r="BO546" s="238" t="str">
        <f t="shared" si="408"/>
        <v>26302679.9189581i</v>
      </c>
      <c r="BP546" s="238" t="str">
        <f t="shared" si="409"/>
        <v>-0.000974755430699739-0.0084466352252219i</v>
      </c>
      <c r="BQ546" s="238">
        <f t="shared" si="410"/>
        <v>-41.408869635350847</v>
      </c>
      <c r="BR546" s="238">
        <f t="shared" si="411"/>
        <v>-96.582906427308515</v>
      </c>
    </row>
    <row r="547" spans="22:70" x14ac:dyDescent="0.35">
      <c r="V547" s="24">
        <v>6.4300000000000699</v>
      </c>
      <c r="W547" s="32">
        <f t="shared" si="369"/>
        <v>26915348.039273527</v>
      </c>
      <c r="X547" s="25">
        <f t="shared" si="402"/>
        <v>26.994438391274116</v>
      </c>
      <c r="Y547" s="26">
        <f t="shared" si="370"/>
        <v>-76.216226260747916</v>
      </c>
      <c r="Z547" s="26">
        <f t="shared" si="371"/>
        <v>-89.991142496734824</v>
      </c>
      <c r="AA547" s="26">
        <f t="shared" si="372"/>
        <v>40.267627252256553</v>
      </c>
      <c r="AB547" s="26">
        <f t="shared" si="373"/>
        <v>-89.444418116579925</v>
      </c>
      <c r="AC547" s="26">
        <f t="shared" si="374"/>
        <v>10.114124981523469</v>
      </c>
      <c r="AD547" s="26">
        <f t="shared" si="375"/>
        <v>71.814168861821088</v>
      </c>
      <c r="AE547" s="26">
        <f t="shared" si="376"/>
        <v>1.1599643643062212</v>
      </c>
      <c r="AF547" s="26">
        <f t="shared" si="377"/>
        <v>-107.62139175149366</v>
      </c>
      <c r="AG547" s="26">
        <f t="shared" si="395"/>
        <v>64.334182199278899</v>
      </c>
      <c r="AH547" s="26">
        <f t="shared" si="378"/>
        <v>-158.58631868901423</v>
      </c>
      <c r="AI547" s="26">
        <f t="shared" si="379"/>
        <v>-89.999999325772137</v>
      </c>
      <c r="AJ547" s="26">
        <f t="shared" si="380"/>
        <v>84.563597382349059</v>
      </c>
      <c r="AK547" s="26">
        <f t="shared" si="381"/>
        <v>89.996612004978033</v>
      </c>
      <c r="AL547" s="27">
        <f t="shared" si="382"/>
        <v>-38.54360482508698</v>
      </c>
      <c r="AM547" s="26">
        <f t="shared" si="383"/>
        <v>-89.322432582319479</v>
      </c>
      <c r="AN547" s="26">
        <f t="shared" si="396"/>
        <v>-24.583846280088103</v>
      </c>
      <c r="AO547" s="26">
        <f t="shared" si="397"/>
        <v>-86.617930310492042</v>
      </c>
      <c r="AP547" s="26">
        <f t="shared" si="403"/>
        <v>-72.81599021256136</v>
      </c>
      <c r="AQ547" s="26">
        <f t="shared" si="404"/>
        <v>-175.94375021360563</v>
      </c>
      <c r="AR547" s="25">
        <f t="shared" si="398"/>
        <v>18.562359853877492</v>
      </c>
      <c r="AS547" s="25">
        <f t="shared" si="399"/>
        <v>-26.547178687726607</v>
      </c>
      <c r="AT547" s="56">
        <f t="shared" si="405"/>
        <v>-71.65602584825514</v>
      </c>
      <c r="AU547" s="57">
        <f t="shared" si="384"/>
        <v>-283.56514196509931</v>
      </c>
      <c r="AV547" s="26">
        <f t="shared" si="385"/>
        <v>3.1450463446922074E-3</v>
      </c>
      <c r="AW547" s="26">
        <f t="shared" si="386"/>
        <v>1.5417636156696823</v>
      </c>
      <c r="AX547" s="27">
        <f t="shared" si="387"/>
        <v>-3.145046344692056E-3</v>
      </c>
      <c r="AY547" s="26">
        <f t="shared" si="388"/>
        <v>-1.5417636156696823</v>
      </c>
      <c r="AZ547" s="28">
        <f t="shared" si="389"/>
        <v>1.5135462327897642E-16</v>
      </c>
      <c r="BA547" s="29">
        <f t="shared" si="390"/>
        <v>0</v>
      </c>
      <c r="BB547" s="5">
        <f t="shared" si="406"/>
        <v>-129.96666744303508</v>
      </c>
      <c r="BC547" s="5">
        <f t="shared" si="407"/>
        <v>-461.91318080237153</v>
      </c>
      <c r="BD547" s="5">
        <f t="shared" si="391"/>
        <v>-281.91318080237153</v>
      </c>
      <c r="BE547" s="31"/>
      <c r="BF547" s="40">
        <f t="shared" si="392"/>
        <v>-130</v>
      </c>
      <c r="BG547" s="40">
        <f t="shared" si="393"/>
        <v>-462</v>
      </c>
      <c r="BH547" s="40">
        <f t="shared" si="394"/>
        <v>-282</v>
      </c>
      <c r="BL547" s="26">
        <f t="shared" si="400"/>
        <v>-16.698683407319066</v>
      </c>
      <c r="BM547" s="26">
        <f t="shared" si="401"/>
        <v>-81.590915365554295</v>
      </c>
      <c r="BO547" s="238" t="str">
        <f t="shared" si="408"/>
        <v>26915348.0392735i</v>
      </c>
      <c r="BP547" s="238" t="str">
        <f t="shared" si="409"/>
        <v>-0.000977313998359075-0.00824849820100235i</v>
      </c>
      <c r="BQ547" s="238">
        <f t="shared" si="410"/>
        <v>-41.611958187460885</v>
      </c>
      <c r="BR547" s="238">
        <f t="shared" si="411"/>
        <v>-96.757123471717946</v>
      </c>
    </row>
    <row r="548" spans="22:70" x14ac:dyDescent="0.35">
      <c r="V548" s="24">
        <v>6.4400000000000697</v>
      </c>
      <c r="W548" s="32">
        <f t="shared" si="369"/>
        <v>27542287.033386134</v>
      </c>
      <c r="X548" s="25">
        <f t="shared" si="402"/>
        <v>26.994438391274116</v>
      </c>
      <c r="Y548" s="26">
        <f t="shared" si="370"/>
        <v>-76.416226256076527</v>
      </c>
      <c r="Z548" s="26">
        <f t="shared" si="371"/>
        <v>-89.991344118121418</v>
      </c>
      <c r="AA548" s="26">
        <f t="shared" si="372"/>
        <v>40.46760887390456</v>
      </c>
      <c r="AB548" s="26">
        <f t="shared" si="373"/>
        <v>-89.457063938363788</v>
      </c>
      <c r="AC548" s="26">
        <f t="shared" si="374"/>
        <v>10.295043609781317</v>
      </c>
      <c r="AD548" s="26">
        <f t="shared" si="375"/>
        <v>72.201734415868103</v>
      </c>
      <c r="AE548" s="26">
        <f t="shared" si="376"/>
        <v>1.3408646188834652</v>
      </c>
      <c r="AF548" s="26">
        <f t="shared" si="377"/>
        <v>-107.24667364061712</v>
      </c>
      <c r="AG548" s="26">
        <f t="shared" si="395"/>
        <v>64.334182199278899</v>
      </c>
      <c r="AH548" s="26">
        <f t="shared" si="378"/>
        <v>-158.78631868901425</v>
      </c>
      <c r="AI548" s="26">
        <f t="shared" si="379"/>
        <v>-89.999999341119434</v>
      </c>
      <c r="AJ548" s="26">
        <f t="shared" si="380"/>
        <v>84.763597381665591</v>
      </c>
      <c r="AK548" s="26">
        <f t="shared" si="381"/>
        <v>89.996689125159946</v>
      </c>
      <c r="AL548" s="27">
        <f t="shared" si="382"/>
        <v>-38.743577490705214</v>
      </c>
      <c r="AM548" s="26">
        <f t="shared" si="383"/>
        <v>-89.337854510536317</v>
      </c>
      <c r="AN548" s="26">
        <f t="shared" si="396"/>
        <v>-24.783165953006261</v>
      </c>
      <c r="AO548" s="26">
        <f t="shared" si="397"/>
        <v>-86.694742950919661</v>
      </c>
      <c r="AP548" s="26">
        <f t="shared" si="403"/>
        <v>-73.215282551781229</v>
      </c>
      <c r="AQ548" s="26">
        <f t="shared" si="404"/>
        <v>-176.03590767741548</v>
      </c>
      <c r="AR548" s="25">
        <f t="shared" si="398"/>
        <v>18.562359853877492</v>
      </c>
      <c r="AS548" s="25">
        <f t="shared" si="399"/>
        <v>-26.547178687726607</v>
      </c>
      <c r="AT548" s="56">
        <f t="shared" si="405"/>
        <v>-71.874417932897757</v>
      </c>
      <c r="AU548" s="57">
        <f t="shared" si="384"/>
        <v>-283.28258131803261</v>
      </c>
      <c r="AV548" s="26">
        <f t="shared" si="385"/>
        <v>3.2932116289227193E-3</v>
      </c>
      <c r="AW548" s="26">
        <f t="shared" si="386"/>
        <v>1.5776579604997811</v>
      </c>
      <c r="AX548" s="27">
        <f t="shared" si="387"/>
        <v>-3.2932116289226781E-3</v>
      </c>
      <c r="AY548" s="26">
        <f t="shared" si="388"/>
        <v>-1.5776579604997811</v>
      </c>
      <c r="AZ548" s="28">
        <f t="shared" si="389"/>
        <v>4.1199682554449168E-17</v>
      </c>
      <c r="BA548" s="29">
        <f t="shared" si="390"/>
        <v>0</v>
      </c>
      <c r="BB548" s="5">
        <f t="shared" si="406"/>
        <v>-130.58411034472837</v>
      </c>
      <c r="BC548" s="5">
        <f t="shared" si="407"/>
        <v>-461.99702715034732</v>
      </c>
      <c r="BD548" s="5">
        <f t="shared" si="391"/>
        <v>-281.99702715034732</v>
      </c>
      <c r="BE548" s="31"/>
      <c r="BF548" s="40">
        <f t="shared" si="392"/>
        <v>-131</v>
      </c>
      <c r="BG548" s="40">
        <f t="shared" si="393"/>
        <v>-462</v>
      </c>
      <c r="BH548" s="40">
        <f t="shared" si="394"/>
        <v>-282</v>
      </c>
      <c r="BL548" s="26">
        <f t="shared" si="400"/>
        <v>-16.894501165638008</v>
      </c>
      <c r="BM548" s="26">
        <f t="shared" si="401"/>
        <v>-81.779683781693592</v>
      </c>
      <c r="BO548" s="238" t="str">
        <f t="shared" si="408"/>
        <v>27542287.0333861i</v>
      </c>
      <c r="BP548" s="238" t="str">
        <f t="shared" si="409"/>
        <v>-0.00097968959784855-0.00805474096093065i</v>
      </c>
      <c r="BQ548" s="238">
        <f t="shared" si="410"/>
        <v>-41.815191246192605</v>
      </c>
      <c r="BR548" s="238">
        <f t="shared" si="411"/>
        <v>-96.93476205062106</v>
      </c>
    </row>
    <row r="549" spans="22:70" x14ac:dyDescent="0.35">
      <c r="V549" s="24">
        <v>6.4500000000000703</v>
      </c>
      <c r="W549" s="30">
        <f t="shared" si="369"/>
        <v>28183829.312649161</v>
      </c>
      <c r="X549" s="25">
        <f t="shared" si="402"/>
        <v>26.994438391274116</v>
      </c>
      <c r="Y549" s="26">
        <f t="shared" si="370"/>
        <v>-76.616226251615402</v>
      </c>
      <c r="Z549" s="26">
        <f t="shared" si="371"/>
        <v>-89.991541150045165</v>
      </c>
      <c r="AA549" s="26">
        <f t="shared" si="372"/>
        <v>40.667591322642082</v>
      </c>
      <c r="AB549" s="26">
        <f t="shared" si="373"/>
        <v>-89.469421957215502</v>
      </c>
      <c r="AC549" s="26">
        <f t="shared" si="374"/>
        <v>10.476742444326154</v>
      </c>
      <c r="AD549" s="26">
        <f t="shared" si="375"/>
        <v>72.582111352151315</v>
      </c>
      <c r="AE549" s="26">
        <f t="shared" si="376"/>
        <v>1.5225459066269504</v>
      </c>
      <c r="AF549" s="26">
        <f t="shared" si="377"/>
        <v>-106.87885175510937</v>
      </c>
      <c r="AG549" s="26">
        <f t="shared" si="395"/>
        <v>64.334182199278899</v>
      </c>
      <c r="AH549" s="26">
        <f t="shared" si="378"/>
        <v>-158.98631868901424</v>
      </c>
      <c r="AI549" s="26">
        <f t="shared" si="379"/>
        <v>-89.999999356117385</v>
      </c>
      <c r="AJ549" s="26">
        <f t="shared" si="380"/>
        <v>84.963597381012917</v>
      </c>
      <c r="AK549" s="26">
        <f t="shared" si="381"/>
        <v>89.996764489872206</v>
      </c>
      <c r="AL549" s="27">
        <f t="shared" si="382"/>
        <v>-38.943551386412707</v>
      </c>
      <c r="AM549" s="26">
        <f t="shared" si="383"/>
        <v>-89.352925485522235</v>
      </c>
      <c r="AN549" s="26">
        <f t="shared" si="396"/>
        <v>-24.982516146184931</v>
      </c>
      <c r="AO549" s="26">
        <f t="shared" si="397"/>
        <v>-86.769818617186431</v>
      </c>
      <c r="AP549" s="26">
        <f t="shared" si="403"/>
        <v>-73.614606641320066</v>
      </c>
      <c r="AQ549" s="26">
        <f t="shared" si="404"/>
        <v>-176.12597896895386</v>
      </c>
      <c r="AR549" s="25">
        <f t="shared" si="398"/>
        <v>18.562359853877492</v>
      </c>
      <c r="AS549" s="25">
        <f t="shared" si="399"/>
        <v>-26.547178687726607</v>
      </c>
      <c r="AT549" s="56">
        <f t="shared" si="405"/>
        <v>-72.092060734693121</v>
      </c>
      <c r="AU549" s="57">
        <f t="shared" si="384"/>
        <v>-283.00483072406325</v>
      </c>
      <c r="AV549" s="26">
        <f t="shared" si="385"/>
        <v>3.448354310252714E-3</v>
      </c>
      <c r="AW549" s="26">
        <f t="shared" si="386"/>
        <v>1.6143871095496674</v>
      </c>
      <c r="AX549" s="27">
        <f t="shared" si="387"/>
        <v>-3.4483543102529369E-3</v>
      </c>
      <c r="AY549" s="26">
        <f t="shared" si="388"/>
        <v>-1.6143871095496674</v>
      </c>
      <c r="AZ549" s="28">
        <f t="shared" si="389"/>
        <v>-2.2291196666301971E-16</v>
      </c>
      <c r="BA549" s="29">
        <f t="shared" si="390"/>
        <v>0</v>
      </c>
      <c r="BB549" s="5">
        <f t="shared" si="406"/>
        <v>-131.20113946461058</v>
      </c>
      <c r="BC549" s="5">
        <f t="shared" si="407"/>
        <v>-462.08506487167909</v>
      </c>
      <c r="BD549" s="5">
        <f t="shared" si="391"/>
        <v>-282.08506487167909</v>
      </c>
      <c r="BE549" s="41"/>
      <c r="BF549" s="40">
        <f t="shared" si="392"/>
        <v>-131</v>
      </c>
      <c r="BG549" s="40">
        <f t="shared" si="393"/>
        <v>-462</v>
      </c>
      <c r="BH549" s="40">
        <f t="shared" si="394"/>
        <v>-282</v>
      </c>
      <c r="BL549" s="26">
        <f t="shared" si="400"/>
        <v>-17.090503392659983</v>
      </c>
      <c r="BM549" s="26">
        <f t="shared" si="401"/>
        <v>-81.964329099198082</v>
      </c>
      <c r="BO549" s="238" t="str">
        <f t="shared" si="408"/>
        <v>28183829.3126492i</v>
      </c>
      <c r="BP549" s="238" t="str">
        <f t="shared" si="409"/>
        <v>-0.000981887424612428-0.00786526154796912i</v>
      </c>
      <c r="BQ549" s="238">
        <f t="shared" si="410"/>
        <v>-42.018575337257467</v>
      </c>
      <c r="BR549" s="238">
        <f t="shared" si="411"/>
        <v>-97.115905048417758</v>
      </c>
    </row>
    <row r="550" spans="22:70" x14ac:dyDescent="0.35">
      <c r="V550" s="24">
        <v>6.4600000000000701</v>
      </c>
      <c r="W550" s="32">
        <f t="shared" si="369"/>
        <v>28840315.031270735</v>
      </c>
      <c r="X550" s="25">
        <f t="shared" si="402"/>
        <v>26.994438391274116</v>
      </c>
      <c r="Y550" s="26">
        <f t="shared" si="370"/>
        <v>-76.816226247355033</v>
      </c>
      <c r="Z550" s="26">
        <f t="shared" si="371"/>
        <v>-89.991733696974947</v>
      </c>
      <c r="AA550" s="26">
        <f t="shared" si="372"/>
        <v>40.867574561250287</v>
      </c>
      <c r="AB550" s="26">
        <f t="shared" si="373"/>
        <v>-89.481498720918296</v>
      </c>
      <c r="AC550" s="26">
        <f t="shared" si="374"/>
        <v>10.659192678746914</v>
      </c>
      <c r="AD550" s="26">
        <f t="shared" si="375"/>
        <v>72.955367186025811</v>
      </c>
      <c r="AE550" s="26">
        <f t="shared" si="376"/>
        <v>1.7049793839162835</v>
      </c>
      <c r="AF550" s="26">
        <f t="shared" si="377"/>
        <v>-106.51786523186745</v>
      </c>
      <c r="AG550" s="26">
        <f t="shared" si="395"/>
        <v>64.334182199278899</v>
      </c>
      <c r="AH550" s="26">
        <f t="shared" si="378"/>
        <v>-159.18631868901423</v>
      </c>
      <c r="AI550" s="26">
        <f t="shared" si="379"/>
        <v>-89.999999370773949</v>
      </c>
      <c r="AJ550" s="26">
        <f t="shared" si="380"/>
        <v>85.163597380389589</v>
      </c>
      <c r="AK550" s="26">
        <f t="shared" si="381"/>
        <v>89.996838139074185</v>
      </c>
      <c r="AL550" s="27">
        <f t="shared" si="382"/>
        <v>-39.143526456860386</v>
      </c>
      <c r="AM550" s="26">
        <f t="shared" si="383"/>
        <v>-89.367653489760883</v>
      </c>
      <c r="AN550" s="26">
        <f t="shared" si="396"/>
        <v>-25.181895494713991</v>
      </c>
      <c r="AO550" s="26">
        <f t="shared" si="397"/>
        <v>-86.843196083622203</v>
      </c>
      <c r="AP550" s="26">
        <f t="shared" si="403"/>
        <v>-74.01396106092011</v>
      </c>
      <c r="AQ550" s="26">
        <f t="shared" si="404"/>
        <v>-176.21401080508286</v>
      </c>
      <c r="AR550" s="25">
        <f t="shared" si="398"/>
        <v>18.562359853877492</v>
      </c>
      <c r="AS550" s="25">
        <f t="shared" si="399"/>
        <v>-26.547178687726607</v>
      </c>
      <c r="AT550" s="56">
        <f t="shared" si="405"/>
        <v>-72.308981677003828</v>
      </c>
      <c r="AU550" s="57">
        <f t="shared" si="384"/>
        <v>-282.73187603695033</v>
      </c>
      <c r="AV550" s="26">
        <f t="shared" si="385"/>
        <v>3.6108027010190711E-3</v>
      </c>
      <c r="AW550" s="26">
        <f t="shared" si="386"/>
        <v>1.6519704162839335</v>
      </c>
      <c r="AX550" s="27">
        <f t="shared" si="387"/>
        <v>-3.6108027010185954E-3</v>
      </c>
      <c r="AY550" s="26">
        <f t="shared" si="388"/>
        <v>-1.6519704162839335</v>
      </c>
      <c r="AZ550" s="28">
        <f t="shared" si="389"/>
        <v>4.7574791328663935E-16</v>
      </c>
      <c r="BA550" s="29">
        <f t="shared" si="390"/>
        <v>0</v>
      </c>
      <c r="BB550" s="5">
        <f t="shared" si="406"/>
        <v>-131.81778106315249</v>
      </c>
      <c r="BC550" s="5">
        <f t="shared" si="407"/>
        <v>-462.17744633468419</v>
      </c>
      <c r="BD550" s="5">
        <f t="shared" si="391"/>
        <v>-282.17744633468419</v>
      </c>
      <c r="BE550" s="31"/>
      <c r="BF550" s="40">
        <f t="shared" si="392"/>
        <v>-132</v>
      </c>
      <c r="BG550" s="40">
        <f t="shared" si="393"/>
        <v>-462</v>
      </c>
      <c r="BH550" s="40">
        <f t="shared" si="394"/>
        <v>-282</v>
      </c>
      <c r="BL550" s="26">
        <f t="shared" si="400"/>
        <v>-17.286682110716033</v>
      </c>
      <c r="BM550" s="26">
        <f t="shared" si="401"/>
        <v>-82.144933870232776</v>
      </c>
      <c r="BO550" s="238" t="str">
        <f t="shared" si="408"/>
        <v>28840315.0312707i</v>
      </c>
      <c r="BP550" s="238" t="str">
        <f t="shared" si="409"/>
        <v>-0.000983912312086489-0.00767996030319805i</v>
      </c>
      <c r="BQ550" s="238">
        <f t="shared" si="410"/>
        <v>-42.222117275432652</v>
      </c>
      <c r="BR550" s="238">
        <f t="shared" si="411"/>
        <v>-97.30063642750109</v>
      </c>
    </row>
    <row r="551" spans="22:70" x14ac:dyDescent="0.35">
      <c r="V551" s="24">
        <v>6.4700000000000699</v>
      </c>
      <c r="W551" s="32">
        <f t="shared" si="369"/>
        <v>29512092.26666864</v>
      </c>
      <c r="X551" s="25">
        <f t="shared" si="402"/>
        <v>26.994438391274116</v>
      </c>
      <c r="Y551" s="26">
        <f t="shared" si="370"/>
        <v>-77.016226243286425</v>
      </c>
      <c r="Z551" s="26">
        <f t="shared" si="371"/>
        <v>-89.991921861001686</v>
      </c>
      <c r="AA551" s="26">
        <f t="shared" si="372"/>
        <v>41.067558554185027</v>
      </c>
      <c r="AB551" s="26">
        <f t="shared" si="373"/>
        <v>-89.493300628437296</v>
      </c>
      <c r="AC551" s="26">
        <f t="shared" si="374"/>
        <v>10.842366319776215</v>
      </c>
      <c r="AD551" s="26">
        <f t="shared" si="375"/>
        <v>73.321573051128595</v>
      </c>
      <c r="AE551" s="26">
        <f t="shared" si="376"/>
        <v>1.888137021948932</v>
      </c>
      <c r="AF551" s="26">
        <f t="shared" si="377"/>
        <v>-106.16364943831037</v>
      </c>
      <c r="AG551" s="26">
        <f t="shared" si="395"/>
        <v>64.334182199278899</v>
      </c>
      <c r="AH551" s="26">
        <f t="shared" si="378"/>
        <v>-159.38631868901425</v>
      </c>
      <c r="AI551" s="26">
        <f t="shared" si="379"/>
        <v>-89.999999385096885</v>
      </c>
      <c r="AJ551" s="26">
        <f t="shared" si="380"/>
        <v>85.363597379794328</v>
      </c>
      <c r="AK551" s="26">
        <f t="shared" si="381"/>
        <v>89.99691011181568</v>
      </c>
      <c r="AL551" s="27">
        <f t="shared" si="382"/>
        <v>-39.343502649189183</v>
      </c>
      <c r="AM551" s="26">
        <f t="shared" si="383"/>
        <v>-89.382046324445284</v>
      </c>
      <c r="AN551" s="26">
        <f t="shared" si="396"/>
        <v>-25.38130269435003</v>
      </c>
      <c r="AO551" s="26">
        <f t="shared" si="397"/>
        <v>-86.914913292592857</v>
      </c>
      <c r="AP551" s="26">
        <f t="shared" si="403"/>
        <v>-74.413344453480235</v>
      </c>
      <c r="AQ551" s="26">
        <f t="shared" si="404"/>
        <v>-176.30004889031935</v>
      </c>
      <c r="AR551" s="25">
        <f t="shared" si="398"/>
        <v>18.562359853877492</v>
      </c>
      <c r="AS551" s="25">
        <f t="shared" si="399"/>
        <v>-26.547178687726607</v>
      </c>
      <c r="AT551" s="56">
        <f t="shared" si="405"/>
        <v>-72.5252074315313</v>
      </c>
      <c r="AU551" s="57">
        <f t="shared" si="384"/>
        <v>-282.46369832862973</v>
      </c>
      <c r="AV551" s="26">
        <f t="shared" si="385"/>
        <v>3.7809005361190162E-3</v>
      </c>
      <c r="AW551" s="26">
        <f t="shared" si="386"/>
        <v>1.6904276784264083</v>
      </c>
      <c r="AX551" s="27">
        <f t="shared" si="387"/>
        <v>-3.7809005361185695E-3</v>
      </c>
      <c r="AY551" s="26">
        <f t="shared" si="388"/>
        <v>-1.6904276784264083</v>
      </c>
      <c r="AZ551" s="28">
        <f t="shared" si="389"/>
        <v>4.4669129506402783E-16</v>
      </c>
      <c r="BA551" s="29">
        <f t="shared" si="390"/>
        <v>0</v>
      </c>
      <c r="BB551" s="5">
        <f t="shared" si="406"/>
        <v>-132.43406128105096</v>
      </c>
      <c r="BC551" s="5">
        <f t="shared" si="407"/>
        <v>-462.27431903921496</v>
      </c>
      <c r="BD551" s="5">
        <f t="shared" si="391"/>
        <v>-282.27431903921496</v>
      </c>
      <c r="BE551" s="31"/>
      <c r="BF551" s="40">
        <f t="shared" si="392"/>
        <v>-132</v>
      </c>
      <c r="BG551" s="40">
        <f t="shared" si="393"/>
        <v>-462</v>
      </c>
      <c r="BH551" s="40">
        <f t="shared" si="394"/>
        <v>-282</v>
      </c>
      <c r="BL551" s="26">
        <f t="shared" si="400"/>
        <v>-17.483029673415224</v>
      </c>
      <c r="BM551" s="26">
        <f t="shared" si="401"/>
        <v>-82.321579490339602</v>
      </c>
      <c r="BO551" s="238" t="str">
        <f t="shared" si="408"/>
        <v>29512092.2666686i</v>
      </c>
      <c r="BP551" s="238" t="str">
        <f t="shared" si="409"/>
        <v>-0.000985768743283073-0.00749873981635864i</v>
      </c>
      <c r="BQ551" s="238">
        <f t="shared" si="410"/>
        <v>-42.425824176104435</v>
      </c>
      <c r="BR551" s="238">
        <f t="shared" si="411"/>
        <v>-97.48904122024561</v>
      </c>
    </row>
    <row r="552" spans="22:70" x14ac:dyDescent="0.35">
      <c r="V552" s="24">
        <v>6.4800000000000697</v>
      </c>
      <c r="W552" s="30">
        <f t="shared" si="369"/>
        <v>30199517.204025052</v>
      </c>
      <c r="X552" s="25">
        <f t="shared" si="402"/>
        <v>26.994438391274116</v>
      </c>
      <c r="Y552" s="26">
        <f t="shared" si="370"/>
        <v>-77.216226239400939</v>
      </c>
      <c r="Z552" s="26">
        <f t="shared" si="371"/>
        <v>-89.992105741892445</v>
      </c>
      <c r="AA552" s="26">
        <f t="shared" si="372"/>
        <v>41.267543267501303</v>
      </c>
      <c r="AB552" s="26">
        <f t="shared" si="373"/>
        <v>-89.504833933291891</v>
      </c>
      <c r="AC552" s="26">
        <f t="shared" si="374"/>
        <v>11.026236184986253</v>
      </c>
      <c r="AD552" s="26">
        <f t="shared" si="375"/>
        <v>73.680803390630686</v>
      </c>
      <c r="AE552" s="26">
        <f t="shared" si="376"/>
        <v>2.0719916043607327</v>
      </c>
      <c r="AF552" s="26">
        <f t="shared" si="377"/>
        <v>-105.81613628455365</v>
      </c>
      <c r="AG552" s="26">
        <f t="shared" si="395"/>
        <v>64.334182199278899</v>
      </c>
      <c r="AH552" s="26">
        <f t="shared" si="378"/>
        <v>-159.58631868901423</v>
      </c>
      <c r="AI552" s="26">
        <f t="shared" si="379"/>
        <v>-89.999999399093781</v>
      </c>
      <c r="AJ552" s="26">
        <f t="shared" si="380"/>
        <v>85.563597379225854</v>
      </c>
      <c r="AK552" s="26">
        <f t="shared" si="381"/>
        <v>89.996980446257552</v>
      </c>
      <c r="AL552" s="27">
        <f t="shared" si="382"/>
        <v>-39.54347991291786</v>
      </c>
      <c r="AM552" s="26">
        <f t="shared" si="383"/>
        <v>-89.39611161357692</v>
      </c>
      <c r="AN552" s="26">
        <f t="shared" si="396"/>
        <v>-25.580736498852545</v>
      </c>
      <c r="AO552" s="26">
        <f t="shared" si="397"/>
        <v>-86.985007370095289</v>
      </c>
      <c r="AP552" s="26">
        <f t="shared" si="403"/>
        <v>-74.812755522279886</v>
      </c>
      <c r="AQ552" s="26">
        <f t="shared" si="404"/>
        <v>-176.38413793650844</v>
      </c>
      <c r="AR552" s="25">
        <f t="shared" si="398"/>
        <v>18.562359853877492</v>
      </c>
      <c r="AS552" s="25">
        <f t="shared" si="399"/>
        <v>-26.547178687726607</v>
      </c>
      <c r="AT552" s="56">
        <f t="shared" si="405"/>
        <v>-72.740763917919153</v>
      </c>
      <c r="AU552" s="57">
        <f t="shared" si="384"/>
        <v>-282.2002742210621</v>
      </c>
      <c r="AV552" s="26">
        <f t="shared" si="385"/>
        <v>3.9590076950062544E-3</v>
      </c>
      <c r="AW552" s="26">
        <f t="shared" si="386"/>
        <v>1.7297791478419104</v>
      </c>
      <c r="AX552" s="27">
        <f t="shared" si="387"/>
        <v>-3.9590076950064609E-3</v>
      </c>
      <c r="AY552" s="26">
        <f t="shared" si="388"/>
        <v>-1.7297791478419104</v>
      </c>
      <c r="AZ552" s="28">
        <f t="shared" si="389"/>
        <v>-2.0643209364124004E-16</v>
      </c>
      <c r="BA552" s="29">
        <f t="shared" si="390"/>
        <v>0</v>
      </c>
      <c r="BB552" s="5">
        <f t="shared" si="406"/>
        <v>-133.05000613818029</v>
      </c>
      <c r="BC552" s="5">
        <f t="shared" si="407"/>
        <v>-462.37582591914929</v>
      </c>
      <c r="BD552" s="5">
        <f t="shared" si="391"/>
        <v>-282.37582591914929</v>
      </c>
      <c r="BE552" s="41"/>
      <c r="BF552" s="40">
        <f t="shared" si="392"/>
        <v>-133</v>
      </c>
      <c r="BG552" s="40">
        <f t="shared" si="393"/>
        <v>-462</v>
      </c>
      <c r="BH552" s="40">
        <f t="shared" si="394"/>
        <v>-282</v>
      </c>
      <c r="BL552" s="26">
        <f t="shared" si="400"/>
        <v>-17.679538753077541</v>
      </c>
      <c r="BM552" s="26">
        <f t="shared" si="401"/>
        <v>-82.494346179894976</v>
      </c>
      <c r="BO552" s="238" t="str">
        <f t="shared" si="408"/>
        <v>30199517.2040251i</v>
      </c>
      <c r="BP552" s="238" t="str">
        <f t="shared" si="409"/>
        <v>-0.000987460861754338-0.00732150487769409i</v>
      </c>
      <c r="BQ552" s="238">
        <f t="shared" si="410"/>
        <v>-42.62970346718361</v>
      </c>
      <c r="BR552" s="238">
        <f t="shared" si="411"/>
        <v>-97.681205518192229</v>
      </c>
    </row>
    <row r="553" spans="22:70" x14ac:dyDescent="0.35">
      <c r="V553" s="24">
        <v>6.4900000000000704</v>
      </c>
      <c r="W553" s="32">
        <f t="shared" ref="W553:W616" si="412">10*10^V553</f>
        <v>30902954.325140961</v>
      </c>
      <c r="X553" s="25">
        <f t="shared" si="402"/>
        <v>26.994438391274116</v>
      </c>
      <c r="Y553" s="26">
        <f t="shared" ref="Y553:Y616" si="413">20*LOG(1/SQRT((W553/fp)^2+1))</f>
        <v>-77.416226235690345</v>
      </c>
      <c r="Z553" s="26">
        <f t="shared" ref="Z553:Z616" si="414">-180/PI()*ATAN(W553/fp)</f>
        <v>-89.992285437143266</v>
      </c>
      <c r="AA553" s="26">
        <f t="shared" ref="AA553:AA616" si="415">20*LOG(SQRT((W553/fzRHP)^2+1))</f>
        <v>41.467528668781462</v>
      </c>
      <c r="AB553" s="26">
        <f t="shared" ref="AB553:AB616" si="416">-180/PI()*ATAN(W553/fzRHP)</f>
        <v>-89.516104746852264</v>
      </c>
      <c r="AC553" s="26">
        <f t="shared" ref="AC553:AC616" si="417">20*LOG(SQRT((W553/fzESR)^2+1))</f>
        <v>11.210775898479447</v>
      </c>
      <c r="AD553" s="26">
        <f t="shared" ref="AD553:AD616" si="418">180/PI()*ATAN(W553/fzESR)</f>
        <v>74.033135660370448</v>
      </c>
      <c r="AE553" s="26">
        <f t="shared" ref="AE553:AE616" si="419">X553+Y553+AA553+AC553</f>
        <v>2.2565167228446796</v>
      </c>
      <c r="AF553" s="26">
        <f t="shared" ref="AF553:AF616" si="420">Z553+AB553+AD553</f>
        <v>-105.47525452362507</v>
      </c>
      <c r="AG553" s="26">
        <f t="shared" si="395"/>
        <v>64.334182199278899</v>
      </c>
      <c r="AH553" s="26">
        <f t="shared" ref="AH553:AH616" si="421">20*LOG(1/SQRT((W553/fp_comp1)^2+1))</f>
        <v>-159.78631868901425</v>
      </c>
      <c r="AI553" s="26">
        <f t="shared" ref="AI553:AI616" si="422">-180/PI()*ATAN(W553/fp_comp1)</f>
        <v>-89.999999412772084</v>
      </c>
      <c r="AJ553" s="26">
        <f t="shared" ref="AJ553:AJ616" si="423">20*LOG(SQRT((W553/fz_comp)^2+1))</f>
        <v>85.763597378682988</v>
      </c>
      <c r="AK553" s="26">
        <f t="shared" ref="AK553:AK616" si="424">180/PI()*ATAN(W553/fz_comp)</f>
        <v>89.99704917969207</v>
      </c>
      <c r="AL553" s="27">
        <f t="shared" ref="AL553:AL616" si="425">20*LOG(1/SQRT((W553/fp_comp2)^2+1))</f>
        <v>-39.743458199836205</v>
      </c>
      <c r="AM553" s="26">
        <f t="shared" ref="AM553:AM616" si="426">-180/PI()*ATAN(W553/fp_comp2)</f>
        <v>-89.409856807973412</v>
      </c>
      <c r="AN553" s="26">
        <f t="shared" si="396"/>
        <v>-25.780195717434459</v>
      </c>
      <c r="AO553" s="26">
        <f t="shared" si="397"/>
        <v>-87.053514641216495</v>
      </c>
      <c r="AP553" s="26">
        <f t="shared" si="403"/>
        <v>-75.212193028323028</v>
      </c>
      <c r="AQ553" s="26">
        <f t="shared" si="404"/>
        <v>-176.46632168226992</v>
      </c>
      <c r="AR553" s="25">
        <f t="shared" si="398"/>
        <v>18.562359853877492</v>
      </c>
      <c r="AS553" s="25">
        <f t="shared" si="399"/>
        <v>-26.547178687726607</v>
      </c>
      <c r="AT553" s="56">
        <f t="shared" si="405"/>
        <v>-72.955676305478349</v>
      </c>
      <c r="AU553" s="57">
        <f t="shared" ref="AU553:AU616" si="427">AF553+AQ553</f>
        <v>-281.94157620589499</v>
      </c>
      <c r="AV553" s="26">
        <f t="shared" ref="AV553:AV616" si="428">20*LOG(SQRT((W553/fz_ff)^2+1))</f>
        <v>4.145500957248827E-3</v>
      </c>
      <c r="AW553" s="26">
        <f t="shared" ref="AW553:AW616" si="429">180/PI()*ATAN(W553/fz_ff)</f>
        <v>1.7700455406150553</v>
      </c>
      <c r="AX553" s="27">
        <f t="shared" ref="AX553:AX616" si="430">20*LOG(1/SQRT((W553/fp_ff)^2+1))</f>
        <v>-4.1455009572486656E-3</v>
      </c>
      <c r="AY553" s="26">
        <f t="shared" ref="AY553:AY616" si="431">-180/PI()*ATAN(W553/fp_ff)</f>
        <v>-1.7700455406150553</v>
      </c>
      <c r="AZ553" s="28">
        <f t="shared" ref="AZ553:AZ616" si="432">AV553+AX553</f>
        <v>1.6132928326584306E-16</v>
      </c>
      <c r="BA553" s="29">
        <f t="shared" ref="BA553:BA616" si="433">AW553+AY553</f>
        <v>0</v>
      </c>
      <c r="BB553" s="5">
        <f t="shared" si="406"/>
        <v>-133.66564153541242</v>
      </c>
      <c r="BC553" s="5">
        <f t="shared" si="407"/>
        <v>-462.48210563275796</v>
      </c>
      <c r="BD553" s="5">
        <f t="shared" ref="BD553:BD616" si="434">BC553+180</f>
        <v>-282.48210563275796</v>
      </c>
      <c r="BE553" s="31"/>
      <c r="BF553" s="40">
        <f t="shared" ref="BF553:BF616" si="435">ROUND(BB553,0)</f>
        <v>-134</v>
      </c>
      <c r="BG553" s="40">
        <f t="shared" ref="BG553:BG616" si="436">ROUND(BC553,0)</f>
        <v>-462</v>
      </c>
      <c r="BH553" s="40">
        <f t="shared" ref="BH553:BH616" si="437">ROUND(BD553,0)</f>
        <v>-282</v>
      </c>
      <c r="BL553" s="26">
        <f t="shared" si="400"/>
        <v>-17.876202328539129</v>
      </c>
      <c r="BM553" s="26">
        <f t="shared" si="401"/>
        <v>-82.66331296863514</v>
      </c>
      <c r="BO553" s="238" t="str">
        <f t="shared" si="408"/>
        <v>30902954.325141i</v>
      </c>
      <c r="BP553" s="238" t="str">
        <f t="shared" si="409"/>
        <v>-0.000988992481966975-0.00714816243107374i</v>
      </c>
      <c r="BQ553" s="238">
        <f t="shared" si="410"/>
        <v>-42.833762901394941</v>
      </c>
      <c r="BR553" s="238">
        <f t="shared" si="411"/>
        <v>-97.877216458227835</v>
      </c>
    </row>
    <row r="554" spans="22:70" x14ac:dyDescent="0.35">
      <c r="V554" s="24">
        <v>6.5000000000000702</v>
      </c>
      <c r="W554" s="32">
        <f t="shared" si="412"/>
        <v>31622776.601688966</v>
      </c>
      <c r="X554" s="25">
        <f t="shared" si="402"/>
        <v>26.994438391274116</v>
      </c>
      <c r="Y554" s="26">
        <f t="shared" si="413"/>
        <v>-77.61622623214673</v>
      </c>
      <c r="Z554" s="26">
        <f t="shared" si="414"/>
        <v>-89.992461042030953</v>
      </c>
      <c r="AA554" s="26">
        <f t="shared" si="415"/>
        <v>41.667514727066425</v>
      </c>
      <c r="AB554" s="26">
        <f t="shared" si="416"/>
        <v>-89.527119041561846</v>
      </c>
      <c r="AC554" s="26">
        <f t="shared" si="417"/>
        <v>11.395959884754934</v>
      </c>
      <c r="AD554" s="26">
        <f t="shared" si="418"/>
        <v>74.378650044066646</v>
      </c>
      <c r="AE554" s="26">
        <f t="shared" si="419"/>
        <v>2.4416867709487455</v>
      </c>
      <c r="AF554" s="26">
        <f t="shared" si="420"/>
        <v>-105.14093003952617</v>
      </c>
      <c r="AG554" s="26">
        <f t="shared" si="395"/>
        <v>64.334182199278899</v>
      </c>
      <c r="AH554" s="26">
        <f t="shared" si="421"/>
        <v>-159.98631868901424</v>
      </c>
      <c r="AI554" s="26">
        <f t="shared" si="422"/>
        <v>-89.999999426139013</v>
      </c>
      <c r="AJ554" s="26">
        <f t="shared" si="423"/>
        <v>85.963597378164536</v>
      </c>
      <c r="AK554" s="26">
        <f t="shared" si="424"/>
        <v>89.997116348562628</v>
      </c>
      <c r="AL554" s="27">
        <f t="shared" si="425"/>
        <v>-39.94343746390286</v>
      </c>
      <c r="AM554" s="26">
        <f t="shared" si="426"/>
        <v>-89.423289189186676</v>
      </c>
      <c r="AN554" s="26">
        <f t="shared" si="396"/>
        <v>-25.97967921232193</v>
      </c>
      <c r="AO554" s="26">
        <f t="shared" si="397"/>
        <v>-87.120470645445479</v>
      </c>
      <c r="AP554" s="26">
        <f t="shared" si="403"/>
        <v>-75.611655787795598</v>
      </c>
      <c r="AQ554" s="26">
        <f t="shared" si="404"/>
        <v>-176.54664291220854</v>
      </c>
      <c r="AR554" s="25">
        <f t="shared" si="398"/>
        <v>18.562359853877492</v>
      </c>
      <c r="AS554" s="25">
        <f t="shared" si="399"/>
        <v>-26.547178687726607</v>
      </c>
      <c r="AT554" s="56">
        <f t="shared" si="405"/>
        <v>-73.169969016846849</v>
      </c>
      <c r="AU554" s="57">
        <f t="shared" si="427"/>
        <v>-281.68757295173469</v>
      </c>
      <c r="AV554" s="26">
        <f t="shared" si="428"/>
        <v>4.3407747931883253E-3</v>
      </c>
      <c r="AW554" s="26">
        <f t="shared" si="429"/>
        <v>1.8112480473282682</v>
      </c>
      <c r="AX554" s="27">
        <f t="shared" si="430"/>
        <v>-4.3407747931882941E-3</v>
      </c>
      <c r="AY554" s="26">
        <f t="shared" si="431"/>
        <v>-1.8112480473282682</v>
      </c>
      <c r="AZ554" s="28">
        <f t="shared" si="432"/>
        <v>3.1225022567582528E-17</v>
      </c>
      <c r="BA554" s="29">
        <f t="shared" si="433"/>
        <v>0</v>
      </c>
      <c r="BB554" s="5">
        <f t="shared" si="406"/>
        <v>-134.28099325911612</v>
      </c>
      <c r="BC554" s="5">
        <f t="shared" si="407"/>
        <v>-462.59329284031969</v>
      </c>
      <c r="BD554" s="5">
        <f t="shared" si="434"/>
        <v>-282.59329284031969</v>
      </c>
      <c r="BE554" s="31"/>
      <c r="BF554" s="40">
        <f t="shared" si="435"/>
        <v>-134</v>
      </c>
      <c r="BG554" s="40">
        <f t="shared" si="436"/>
        <v>-463</v>
      </c>
      <c r="BH554" s="40">
        <f t="shared" si="437"/>
        <v>-283</v>
      </c>
      <c r="BL554" s="26">
        <f t="shared" si="400"/>
        <v>-18.073013673328152</v>
      </c>
      <c r="BM554" s="26">
        <f t="shared" si="401"/>
        <v>-82.828557683038412</v>
      </c>
      <c r="BO554" s="238" t="str">
        <f t="shared" si="408"/>
        <v>31622776.601689i</v>
      </c>
      <c r="BP554" s="238" t="str">
        <f t="shared" si="409"/>
        <v>-0.000990367099121085-0.00697862152838623i</v>
      </c>
      <c r="BQ554" s="238">
        <f t="shared" si="410"/>
        <v>-43.038010568941125</v>
      </c>
      <c r="BR554" s="238">
        <f t="shared" si="411"/>
        <v>-98.077162205546614</v>
      </c>
    </row>
    <row r="555" spans="22:70" x14ac:dyDescent="0.35">
      <c r="V555" s="24">
        <v>6.5100000000000797</v>
      </c>
      <c r="W555" s="30">
        <f t="shared" si="412"/>
        <v>32359365.692968801</v>
      </c>
      <c r="X555" s="25">
        <f t="shared" si="402"/>
        <v>26.994438391274116</v>
      </c>
      <c r="Y555" s="26">
        <f t="shared" si="413"/>
        <v>-77.816226228762787</v>
      </c>
      <c r="Z555" s="26">
        <f t="shared" si="414"/>
        <v>-89.992632649663506</v>
      </c>
      <c r="AA555" s="26">
        <f t="shared" si="415"/>
        <v>41.86750141279034</v>
      </c>
      <c r="AB555" s="26">
        <f t="shared" si="416"/>
        <v>-89.537882654087412</v>
      </c>
      <c r="AC555" s="26">
        <f t="shared" si="417"/>
        <v>11.581763360925549</v>
      </c>
      <c r="AD555" s="26">
        <f t="shared" si="418"/>
        <v>74.717429180728857</v>
      </c>
      <c r="AE555" s="26">
        <f t="shared" si="419"/>
        <v>2.6274769362272181</v>
      </c>
      <c r="AF555" s="26">
        <f t="shared" si="420"/>
        <v>-104.81308612302206</v>
      </c>
      <c r="AG555" s="26">
        <f t="shared" si="395"/>
        <v>64.334182199278899</v>
      </c>
      <c r="AH555" s="26">
        <f t="shared" si="421"/>
        <v>-160.18631868901446</v>
      </c>
      <c r="AI555" s="26">
        <f t="shared" si="422"/>
        <v>-89.999999439201687</v>
      </c>
      <c r="AJ555" s="26">
        <f t="shared" si="423"/>
        <v>86.163597377669589</v>
      </c>
      <c r="AK555" s="26">
        <f t="shared" si="424"/>
        <v>89.997181988483035</v>
      </c>
      <c r="AL555" s="27">
        <f t="shared" si="425"/>
        <v>-40.143417661148007</v>
      </c>
      <c r="AM555" s="26">
        <f t="shared" si="426"/>
        <v>-89.43641587333353</v>
      </c>
      <c r="AN555" s="26">
        <f t="shared" si="396"/>
        <v>-26.179185896419433</v>
      </c>
      <c r="AO555" s="26">
        <f t="shared" si="397"/>
        <v>-87.185910151828537</v>
      </c>
      <c r="AP555" s="26">
        <f t="shared" si="403"/>
        <v>-76.011142669633415</v>
      </c>
      <c r="AQ555" s="26">
        <f t="shared" si="404"/>
        <v>-176.62514347588072</v>
      </c>
      <c r="AR555" s="25">
        <f t="shared" si="398"/>
        <v>18.562359853877492</v>
      </c>
      <c r="AS555" s="25">
        <f t="shared" si="399"/>
        <v>-26.547178687726607</v>
      </c>
      <c r="AT555" s="56">
        <f t="shared" si="405"/>
        <v>-73.38366573340619</v>
      </c>
      <c r="AU555" s="57">
        <f t="shared" si="427"/>
        <v>-281.43822959890281</v>
      </c>
      <c r="AV555" s="26">
        <f t="shared" si="428"/>
        <v>4.5452421912879635E-3</v>
      </c>
      <c r="AW555" s="26">
        <f t="shared" si="429"/>
        <v>1.8534083435412285</v>
      </c>
      <c r="AX555" s="27">
        <f t="shared" si="430"/>
        <v>-4.5452421912882072E-3</v>
      </c>
      <c r="AY555" s="26">
        <f t="shared" si="431"/>
        <v>-1.8534083435412285</v>
      </c>
      <c r="AZ555" s="28">
        <f t="shared" si="432"/>
        <v>-2.437286483747414E-16</v>
      </c>
      <c r="BA555" s="29">
        <f t="shared" si="433"/>
        <v>0</v>
      </c>
      <c r="BB555" s="5">
        <f t="shared" si="406"/>
        <v>-134.8960869881567</v>
      </c>
      <c r="BC555" s="5">
        <f t="shared" si="407"/>
        <v>-462.70951846843519</v>
      </c>
      <c r="BD555" s="5">
        <f t="shared" si="434"/>
        <v>-282.70951846843519</v>
      </c>
      <c r="BE555" s="41"/>
      <c r="BF555" s="40">
        <f t="shared" si="435"/>
        <v>-135</v>
      </c>
      <c r="BG555" s="40">
        <f t="shared" si="436"/>
        <v>-463</v>
      </c>
      <c r="BH555" s="40">
        <f t="shared" si="437"/>
        <v>-283</v>
      </c>
      <c r="BL555" s="26">
        <f t="shared" si="400"/>
        <v>-18.269966344209362</v>
      </c>
      <c r="BM555" s="26">
        <f t="shared" si="401"/>
        <v>-82.990156936364684</v>
      </c>
      <c r="BO555" s="238" t="str">
        <f t="shared" si="408"/>
        <v>32359365.6929688i</v>
      </c>
      <c r="BP555" s="238" t="str">
        <f t="shared" si="409"/>
        <v>-0.000991587898445324-0.00681279328518734i</v>
      </c>
      <c r="BQ555" s="238">
        <f t="shared" si="410"/>
        <v>-43.242454910541142</v>
      </c>
      <c r="BR555" s="238">
        <f t="shared" si="411"/>
        <v>-98.281131933167728</v>
      </c>
    </row>
    <row r="556" spans="22:70" x14ac:dyDescent="0.35">
      <c r="V556" s="24">
        <v>6.5200000000000804</v>
      </c>
      <c r="W556" s="32">
        <f t="shared" si="412"/>
        <v>33113112.14826528</v>
      </c>
      <c r="X556" s="25">
        <f t="shared" si="402"/>
        <v>26.994438391274116</v>
      </c>
      <c r="Y556" s="26">
        <f t="shared" si="413"/>
        <v>-78.016226225531</v>
      </c>
      <c r="Z556" s="26">
        <f t="shared" si="414"/>
        <v>-89.992800351029572</v>
      </c>
      <c r="AA556" s="26">
        <f t="shared" si="415"/>
        <v>42.067488697717117</v>
      </c>
      <c r="AB556" s="26">
        <f t="shared" si="416"/>
        <v>-89.548401288398097</v>
      </c>
      <c r="AC556" s="26">
        <f t="shared" si="417"/>
        <v>11.76816232745055</v>
      </c>
      <c r="AD556" s="26">
        <f t="shared" si="418"/>
        <v>75.049557904302702</v>
      </c>
      <c r="AE556" s="26">
        <f t="shared" si="419"/>
        <v>2.8138631909107836</v>
      </c>
      <c r="AF556" s="26">
        <f t="shared" si="420"/>
        <v>-104.49164373512497</v>
      </c>
      <c r="AG556" s="26">
        <f t="shared" si="395"/>
        <v>64.334182199278899</v>
      </c>
      <c r="AH556" s="26">
        <f t="shared" si="421"/>
        <v>-160.38631868901444</v>
      </c>
      <c r="AI556" s="26">
        <f t="shared" si="422"/>
        <v>-89.999999451967014</v>
      </c>
      <c r="AJ556" s="26">
        <f t="shared" si="423"/>
        <v>86.363597377196783</v>
      </c>
      <c r="AK556" s="26">
        <f t="shared" si="424"/>
        <v>89.997246134256443</v>
      </c>
      <c r="AL556" s="27">
        <f t="shared" si="425"/>
        <v>-40.343398749579499</v>
      </c>
      <c r="AM556" s="26">
        <f t="shared" si="426"/>
        <v>-89.449243814840443</v>
      </c>
      <c r="AN556" s="26">
        <f t="shared" si="396"/>
        <v>-26.378714731074503</v>
      </c>
      <c r="AO556" s="26">
        <f t="shared" si="397"/>
        <v>-87.249867173958066</v>
      </c>
      <c r="AP556" s="26">
        <f t="shared" si="403"/>
        <v>-76.410652593192765</v>
      </c>
      <c r="AQ556" s="26">
        <f t="shared" si="404"/>
        <v>-176.70186430650909</v>
      </c>
      <c r="AR556" s="25">
        <f t="shared" si="398"/>
        <v>18.562359853877492</v>
      </c>
      <c r="AS556" s="25">
        <f t="shared" si="399"/>
        <v>-26.547178687726607</v>
      </c>
      <c r="AT556" s="56">
        <f t="shared" si="405"/>
        <v>-73.596789402281985</v>
      </c>
      <c r="AU556" s="57">
        <f t="shared" si="427"/>
        <v>-281.19350804163406</v>
      </c>
      <c r="AV556" s="26">
        <f t="shared" si="428"/>
        <v>4.7593355238796957E-3</v>
      </c>
      <c r="AW556" s="26">
        <f t="shared" si="429"/>
        <v>1.8965486004734615</v>
      </c>
      <c r="AX556" s="27">
        <f t="shared" si="430"/>
        <v>-4.759335523879589E-3</v>
      </c>
      <c r="AY556" s="26">
        <f t="shared" si="431"/>
        <v>-1.8965486004734615</v>
      </c>
      <c r="AZ556" s="28">
        <f t="shared" si="432"/>
        <v>1.0668549377257364E-16</v>
      </c>
      <c r="BA556" s="29">
        <f t="shared" si="433"/>
        <v>0</v>
      </c>
      <c r="BB556" s="5">
        <f t="shared" si="406"/>
        <v>-135.51094830321432</v>
      </c>
      <c r="BC556" s="5">
        <f t="shared" si="407"/>
        <v>-462.83090996056853</v>
      </c>
      <c r="BD556" s="5">
        <f t="shared" si="434"/>
        <v>-282.83090996056853</v>
      </c>
      <c r="BE556" s="31"/>
      <c r="BF556" s="40">
        <f t="shared" si="435"/>
        <v>-136</v>
      </c>
      <c r="BG556" s="40">
        <f t="shared" si="436"/>
        <v>-463</v>
      </c>
      <c r="BH556" s="40">
        <f t="shared" si="437"/>
        <v>-283</v>
      </c>
      <c r="BL556" s="26">
        <f t="shared" si="400"/>
        <v>-18.467054170092712</v>
      </c>
      <c r="BM556" s="26">
        <f t="shared" si="401"/>
        <v>-83.148186121161359</v>
      </c>
      <c r="BO556" s="238" t="str">
        <f t="shared" si="408"/>
        <v>33113112.1482653i</v>
      </c>
      <c r="BP556" s="238" t="str">
        <f t="shared" si="409"/>
        <v>-0.000992657764000458-0.00665059083759041i</v>
      </c>
      <c r="BQ556" s="238">
        <f t="shared" si="410"/>
        <v>-43.447104730839627</v>
      </c>
      <c r="BR556" s="238">
        <f t="shared" si="411"/>
        <v>-98.489215797773099</v>
      </c>
    </row>
    <row r="557" spans="22:70" x14ac:dyDescent="0.35">
      <c r="V557" s="24">
        <v>6.5300000000000802</v>
      </c>
      <c r="W557" s="32">
        <f t="shared" si="412"/>
        <v>33884415.613926567</v>
      </c>
      <c r="X557" s="25">
        <f t="shared" si="402"/>
        <v>26.994438391274116</v>
      </c>
      <c r="Y557" s="26">
        <f t="shared" si="413"/>
        <v>-78.216226222444647</v>
      </c>
      <c r="Z557" s="26">
        <f t="shared" si="414"/>
        <v>-89.992964235046614</v>
      </c>
      <c r="AA557" s="26">
        <f t="shared" si="415"/>
        <v>42.267476554881696</v>
      </c>
      <c r="AB557" s="26">
        <f t="shared" si="416"/>
        <v>-89.558680518775333</v>
      </c>
      <c r="AC557" s="26">
        <f t="shared" si="417"/>
        <v>11.955133557545036</v>
      </c>
      <c r="AD557" s="26">
        <f t="shared" si="418"/>
        <v>75.375122995527931</v>
      </c>
      <c r="AE557" s="26">
        <f t="shared" si="419"/>
        <v>3.0008222812562018</v>
      </c>
      <c r="AF557" s="26">
        <f t="shared" si="420"/>
        <v>-104.17652175829403</v>
      </c>
      <c r="AG557" s="26">
        <f t="shared" si="395"/>
        <v>64.334182199278899</v>
      </c>
      <c r="AH557" s="26">
        <f t="shared" si="421"/>
        <v>-160.58631868901443</v>
      </c>
      <c r="AI557" s="26">
        <f t="shared" si="422"/>
        <v>-89.999999464441771</v>
      </c>
      <c r="AJ557" s="26">
        <f t="shared" si="423"/>
        <v>86.563597376745221</v>
      </c>
      <c r="AK557" s="26">
        <f t="shared" si="424"/>
        <v>89.997308819893789</v>
      </c>
      <c r="AL557" s="27">
        <f t="shared" si="425"/>
        <v>-40.543380689094882</v>
      </c>
      <c r="AM557" s="26">
        <f t="shared" si="426"/>
        <v>-89.461779810104701</v>
      </c>
      <c r="AN557" s="26">
        <f t="shared" si="396"/>
        <v>-26.578264723940791</v>
      </c>
      <c r="AO557" s="26">
        <f t="shared" si="397"/>
        <v>-87.312374984788633</v>
      </c>
      <c r="AP557" s="26">
        <f t="shared" si="403"/>
        <v>-76.810184526025978</v>
      </c>
      <c r="AQ557" s="26">
        <f t="shared" si="404"/>
        <v>-176.77684543944133</v>
      </c>
      <c r="AR557" s="25">
        <f t="shared" si="398"/>
        <v>18.562359853877492</v>
      </c>
      <c r="AS557" s="25">
        <f t="shared" si="399"/>
        <v>-26.547178687726607</v>
      </c>
      <c r="AT557" s="56">
        <f t="shared" si="405"/>
        <v>-73.809362244769773</v>
      </c>
      <c r="AU557" s="57">
        <f t="shared" si="427"/>
        <v>-280.95336719773536</v>
      </c>
      <c r="AV557" s="26">
        <f t="shared" si="428"/>
        <v>4.9835074530174888E-3</v>
      </c>
      <c r="AW557" s="26">
        <f t="shared" si="429"/>
        <v>1.9406914958925234</v>
      </c>
      <c r="AX557" s="27">
        <f t="shared" si="430"/>
        <v>-4.9835074530175019E-3</v>
      </c>
      <c r="AY557" s="26">
        <f t="shared" si="431"/>
        <v>-1.9406914958925234</v>
      </c>
      <c r="AZ557" s="28">
        <f t="shared" si="432"/>
        <v>-1.3010426069826053E-17</v>
      </c>
      <c r="BA557" s="29">
        <f t="shared" si="433"/>
        <v>0</v>
      </c>
      <c r="BB557" s="5">
        <f t="shared" si="406"/>
        <v>-136.12560269826025</v>
      </c>
      <c r="BC557" s="5">
        <f t="shared" si="407"/>
        <v>-462.95759151341537</v>
      </c>
      <c r="BD557" s="5">
        <f t="shared" si="434"/>
        <v>-282.95759151341537</v>
      </c>
      <c r="BE557" s="31"/>
      <c r="BF557" s="40">
        <f t="shared" si="435"/>
        <v>-136</v>
      </c>
      <c r="BG557" s="40">
        <f t="shared" si="436"/>
        <v>-463</v>
      </c>
      <c r="BH557" s="40">
        <f t="shared" si="437"/>
        <v>-283</v>
      </c>
      <c r="BL557" s="26">
        <f t="shared" si="400"/>
        <v>-18.664271241304505</v>
      </c>
      <c r="BM557" s="26">
        <f t="shared" si="401"/>
        <v>-83.30271940405845</v>
      </c>
      <c r="BO557" s="238" t="str">
        <f t="shared" si="408"/>
        <v>33884415.6139266i</v>
      </c>
      <c r="BP557" s="238" t="str">
        <f t="shared" si="409"/>
        <v>-0.00099357928702332-0.00649192930038453i</v>
      </c>
      <c r="BQ557" s="238">
        <f t="shared" si="410"/>
        <v>-43.651969212185989</v>
      </c>
      <c r="BR557" s="238">
        <f t="shared" si="411"/>
        <v>-98.701504911621569</v>
      </c>
    </row>
    <row r="558" spans="22:70" x14ac:dyDescent="0.35">
      <c r="V558" s="24">
        <v>6.54000000000008</v>
      </c>
      <c r="W558" s="30">
        <f t="shared" si="412"/>
        <v>34673685.045259625</v>
      </c>
      <c r="X558" s="25">
        <f t="shared" si="402"/>
        <v>26.994438391274116</v>
      </c>
      <c r="Y558" s="26">
        <f t="shared" si="413"/>
        <v>-78.41622621949719</v>
      </c>
      <c r="Z558" s="26">
        <f t="shared" si="414"/>
        <v>-89.993124388608095</v>
      </c>
      <c r="AA558" s="26">
        <f t="shared" si="415"/>
        <v>42.467464958532204</v>
      </c>
      <c r="AB558" s="26">
        <f t="shared" si="416"/>
        <v>-89.568725792754762</v>
      </c>
      <c r="AC558" s="26">
        <f t="shared" si="417"/>
        <v>12.142654585413002</v>
      </c>
      <c r="AD558" s="26">
        <f t="shared" si="418"/>
        <v>75.694212945915339</v>
      </c>
      <c r="AE558" s="26">
        <f t="shared" si="419"/>
        <v>3.188331715722132</v>
      </c>
      <c r="AF558" s="26">
        <f t="shared" si="420"/>
        <v>-103.8676372354475</v>
      </c>
      <c r="AG558" s="26">
        <f t="shared" si="395"/>
        <v>64.334182199278899</v>
      </c>
      <c r="AH558" s="26">
        <f t="shared" si="421"/>
        <v>-160.78631868901448</v>
      </c>
      <c r="AI558" s="26">
        <f t="shared" si="422"/>
        <v>-89.999999476632567</v>
      </c>
      <c r="AJ558" s="26">
        <f t="shared" si="423"/>
        <v>86.763597376313996</v>
      </c>
      <c r="AK558" s="26">
        <f t="shared" si="424"/>
        <v>89.997370078631818</v>
      </c>
      <c r="AL558" s="27">
        <f t="shared" si="425"/>
        <v>-40.743363441395871</v>
      </c>
      <c r="AM558" s="26">
        <f t="shared" si="426"/>
        <v>-89.474030501073273</v>
      </c>
      <c r="AN558" s="26">
        <f t="shared" si="396"/>
        <v>-26.777834926931973</v>
      </c>
      <c r="AO558" s="26">
        <f t="shared" si="397"/>
        <v>-87.37346613127157</v>
      </c>
      <c r="AP558" s="26">
        <f t="shared" si="403"/>
        <v>-77.209737481749428</v>
      </c>
      <c r="AQ558" s="26">
        <f t="shared" si="404"/>
        <v>-176.85012603034559</v>
      </c>
      <c r="AR558" s="25">
        <f t="shared" si="398"/>
        <v>18.562359853877492</v>
      </c>
      <c r="AS558" s="25">
        <f t="shared" si="399"/>
        <v>-26.547178687726607</v>
      </c>
      <c r="AT558" s="56">
        <f t="shared" si="405"/>
        <v>-74.0214057660273</v>
      </c>
      <c r="AU558" s="57">
        <f t="shared" si="427"/>
        <v>-280.71776326579311</v>
      </c>
      <c r="AV558" s="26">
        <f t="shared" si="428"/>
        <v>5.2182318783080151E-3</v>
      </c>
      <c r="AW558" s="26">
        <f t="shared" si="429"/>
        <v>1.9858602252087427</v>
      </c>
      <c r="AX558" s="27">
        <f t="shared" si="430"/>
        <v>-5.2182318783076005E-3</v>
      </c>
      <c r="AY558" s="26">
        <f t="shared" si="431"/>
        <v>-1.9858602252087427</v>
      </c>
      <c r="AZ558" s="28">
        <f t="shared" si="432"/>
        <v>4.145989107584569E-16</v>
      </c>
      <c r="BA558" s="29">
        <f t="shared" si="433"/>
        <v>0</v>
      </c>
      <c r="BB558" s="5">
        <f t="shared" si="406"/>
        <v>-136.74007559401483</v>
      </c>
      <c r="BC558" s="5">
        <f t="shared" si="407"/>
        <v>-463.08968429874943</v>
      </c>
      <c r="BD558" s="5">
        <f t="shared" si="434"/>
        <v>-283.08968429874943</v>
      </c>
      <c r="BE558" s="41"/>
      <c r="BF558" s="40">
        <f t="shared" si="435"/>
        <v>-137</v>
      </c>
      <c r="BG558" s="40">
        <f t="shared" si="436"/>
        <v>-463</v>
      </c>
      <c r="BH558" s="40">
        <f t="shared" si="437"/>
        <v>-283</v>
      </c>
      <c r="BL558" s="26">
        <f t="shared" si="400"/>
        <v>-18.861611899212704</v>
      </c>
      <c r="BM558" s="26">
        <f t="shared" si="401"/>
        <v>-83.453829722680055</v>
      </c>
      <c r="BO558" s="238" t="str">
        <f t="shared" si="408"/>
        <v>34673685.0452596i</v>
      </c>
      <c r="BP558" s="238" t="str">
        <f t="shared" si="409"/>
        <v>-0.000994354773842859-0.00633672572637068i</v>
      </c>
      <c r="BQ558" s="238">
        <f t="shared" si="410"/>
        <v>-43.857057928774815</v>
      </c>
      <c r="BR558" s="238">
        <f t="shared" si="411"/>
        <v>-98.918091310276267</v>
      </c>
    </row>
    <row r="559" spans="22:70" x14ac:dyDescent="0.35">
      <c r="V559" s="24">
        <v>6.5500000000000798</v>
      </c>
      <c r="W559" s="32">
        <f t="shared" si="412"/>
        <v>35481338.923364088</v>
      </c>
      <c r="X559" s="25">
        <f t="shared" si="402"/>
        <v>26.994438391274116</v>
      </c>
      <c r="Y559" s="26">
        <f t="shared" si="413"/>
        <v>-78.616226216682392</v>
      </c>
      <c r="Z559" s="26">
        <f t="shared" si="414"/>
        <v>-89.993280896629557</v>
      </c>
      <c r="AA559" s="26">
        <f t="shared" si="415"/>
        <v>42.667453884075492</v>
      </c>
      <c r="AB559" s="26">
        <f t="shared" si="416"/>
        <v>-89.578542434002031</v>
      </c>
      <c r="AC559" s="26">
        <f t="shared" si="417"/>
        <v>12.330703693447933</v>
      </c>
      <c r="AD559" s="26">
        <f t="shared" si="418"/>
        <v>76.00691773370589</v>
      </c>
      <c r="AE559" s="26">
        <f t="shared" si="419"/>
        <v>3.3763697521151492</v>
      </c>
      <c r="AF559" s="26">
        <f t="shared" si="420"/>
        <v>-103.5649055969257</v>
      </c>
      <c r="AG559" s="26">
        <f t="shared" si="395"/>
        <v>64.334182199278899</v>
      </c>
      <c r="AH559" s="26">
        <f t="shared" si="421"/>
        <v>-160.98631868901441</v>
      </c>
      <c r="AI559" s="26">
        <f t="shared" si="422"/>
        <v>-89.999999488545868</v>
      </c>
      <c r="AJ559" s="26">
        <f t="shared" si="423"/>
        <v>86.963597375902154</v>
      </c>
      <c r="AK559" s="26">
        <f t="shared" si="424"/>
        <v>89.997429942950745</v>
      </c>
      <c r="AL559" s="27">
        <f t="shared" si="425"/>
        <v>-40.943346969907218</v>
      </c>
      <c r="AM559" s="26">
        <f t="shared" si="426"/>
        <v>-89.486002378741588</v>
      </c>
      <c r="AN559" s="26">
        <f t="shared" si="396"/>
        <v>-26.977424434265096</v>
      </c>
      <c r="AO559" s="26">
        <f t="shared" si="397"/>
        <v>-87.433172448803163</v>
      </c>
      <c r="AP559" s="26">
        <f t="shared" si="403"/>
        <v>-77.609310518005671</v>
      </c>
      <c r="AQ559" s="26">
        <f t="shared" si="404"/>
        <v>-176.92174437313986</v>
      </c>
      <c r="AR559" s="25">
        <f t="shared" si="398"/>
        <v>18.562359853877492</v>
      </c>
      <c r="AS559" s="25">
        <f t="shared" si="399"/>
        <v>-26.547178687726607</v>
      </c>
      <c r="AT559" s="56">
        <f t="shared" si="405"/>
        <v>-74.232940765890518</v>
      </c>
      <c r="AU559" s="57">
        <f t="shared" si="427"/>
        <v>-280.48664997006557</v>
      </c>
      <c r="AV559" s="26">
        <f t="shared" si="428"/>
        <v>5.4640049285763249E-3</v>
      </c>
      <c r="AW559" s="26">
        <f t="shared" si="429"/>
        <v>2.0320785127785443</v>
      </c>
      <c r="AX559" s="27">
        <f t="shared" si="430"/>
        <v>-5.4640049285760491E-3</v>
      </c>
      <c r="AY559" s="26">
        <f t="shared" si="431"/>
        <v>-2.0320785127785443</v>
      </c>
      <c r="AZ559" s="28">
        <f t="shared" si="432"/>
        <v>2.7582103268031233E-16</v>
      </c>
      <c r="BA559" s="29">
        <f t="shared" si="433"/>
        <v>0</v>
      </c>
      <c r="BB559" s="5">
        <f t="shared" si="406"/>
        <v>-137.35439235323557</v>
      </c>
      <c r="BC559" s="5">
        <f t="shared" si="407"/>
        <v>-463.22730667045749</v>
      </c>
      <c r="BD559" s="5">
        <f t="shared" si="434"/>
        <v>-283.22730667045749</v>
      </c>
      <c r="BE559" s="31"/>
      <c r="BF559" s="40">
        <f t="shared" si="435"/>
        <v>-137</v>
      </c>
      <c r="BG559" s="40">
        <f t="shared" si="436"/>
        <v>-463</v>
      </c>
      <c r="BH559" s="40">
        <f t="shared" si="437"/>
        <v>-283</v>
      </c>
      <c r="BL559" s="26">
        <f t="shared" si="400"/>
        <v>-19.059070726203117</v>
      </c>
      <c r="BM559" s="26">
        <f t="shared" si="401"/>
        <v>-83.601588784513481</v>
      </c>
      <c r="BO559" s="238" t="str">
        <f t="shared" si="408"/>
        <v>35481338.9233641i</v>
      </c>
      <c r="BP559" s="238" t="str">
        <f t="shared" si="409"/>
        <v>-0.000994986253400426-0.0061848990669021i</v>
      </c>
      <c r="BQ559" s="238">
        <f t="shared" si="410"/>
        <v>-44.062380861141939</v>
      </c>
      <c r="BR559" s="238">
        <f t="shared" si="411"/>
        <v>-99.139067915878456</v>
      </c>
    </row>
    <row r="560" spans="22:70" x14ac:dyDescent="0.35">
      <c r="V560" s="24">
        <v>6.5600000000000804</v>
      </c>
      <c r="W560" s="32">
        <f t="shared" si="412"/>
        <v>36307805.477016889</v>
      </c>
      <c r="X560" s="25">
        <f t="shared" si="402"/>
        <v>26.994438391274116</v>
      </c>
      <c r="Y560" s="26">
        <f t="shared" si="413"/>
        <v>-78.816226213994312</v>
      </c>
      <c r="Z560" s="26">
        <f t="shared" si="414"/>
        <v>-89.993433842093594</v>
      </c>
      <c r="AA560" s="26">
        <f t="shared" si="415"/>
        <v>42.867443308025102</v>
      </c>
      <c r="AB560" s="26">
        <f t="shared" si="416"/>
        <v>-89.588135645123572</v>
      </c>
      <c r="AC560" s="26">
        <f t="shared" si="417"/>
        <v>12.519259898533548</v>
      </c>
      <c r="AD560" s="26">
        <f t="shared" si="418"/>
        <v>76.313328611623575</v>
      </c>
      <c r="AE560" s="26">
        <f t="shared" si="419"/>
        <v>3.5649153838384535</v>
      </c>
      <c r="AF560" s="26">
        <f t="shared" si="420"/>
        <v>-103.26824087559359</v>
      </c>
      <c r="AG560" s="26">
        <f t="shared" si="395"/>
        <v>64.334182199278899</v>
      </c>
      <c r="AH560" s="26">
        <f t="shared" si="421"/>
        <v>-161.18631868901446</v>
      </c>
      <c r="AI560" s="26">
        <f t="shared" si="422"/>
        <v>-89.999999500187982</v>
      </c>
      <c r="AJ560" s="26">
        <f t="shared" si="423"/>
        <v>87.163597375508886</v>
      </c>
      <c r="AK560" s="26">
        <f t="shared" si="424"/>
        <v>89.997488444591426</v>
      </c>
      <c r="AL560" s="27">
        <f t="shared" si="425"/>
        <v>-41.143331239699386</v>
      </c>
      <c r="AM560" s="26">
        <f t="shared" si="426"/>
        <v>-89.497701786573785</v>
      </c>
      <c r="AN560" s="26">
        <f t="shared" si="396"/>
        <v>-27.177032380588891</v>
      </c>
      <c r="AO560" s="26">
        <f t="shared" si="397"/>
        <v>-87.49152507548088</v>
      </c>
      <c r="AP560" s="26">
        <f t="shared" si="403"/>
        <v>-78.008902734514947</v>
      </c>
      <c r="AQ560" s="26">
        <f t="shared" si="404"/>
        <v>-176.99173791765122</v>
      </c>
      <c r="AR560" s="25">
        <f t="shared" si="398"/>
        <v>18.562359853877492</v>
      </c>
      <c r="AS560" s="25">
        <f t="shared" si="399"/>
        <v>-26.547178687726607</v>
      </c>
      <c r="AT560" s="56">
        <f t="shared" si="405"/>
        <v>-74.443987350676494</v>
      </c>
      <c r="AU560" s="57">
        <f t="shared" si="427"/>
        <v>-280.25997879324484</v>
      </c>
      <c r="AV560" s="26">
        <f t="shared" si="428"/>
        <v>5.7213459994121668E-3</v>
      </c>
      <c r="AW560" s="26">
        <f t="shared" si="429"/>
        <v>2.0793706234175211</v>
      </c>
      <c r="AX560" s="27">
        <f t="shared" si="430"/>
        <v>-5.7213459994117036E-3</v>
      </c>
      <c r="AY560" s="26">
        <f t="shared" si="431"/>
        <v>-2.0793706234175211</v>
      </c>
      <c r="AZ560" s="28">
        <f t="shared" si="432"/>
        <v>4.6317116808580749E-16</v>
      </c>
      <c r="BA560" s="29">
        <f t="shared" si="433"/>
        <v>0</v>
      </c>
      <c r="BB560" s="5">
        <f t="shared" si="406"/>
        <v>-137.96857829768203</v>
      </c>
      <c r="BC560" s="5">
        <f t="shared" si="407"/>
        <v>-463.37057435651457</v>
      </c>
      <c r="BD560" s="5">
        <f t="shared" si="434"/>
        <v>-283.37057435651457</v>
      </c>
      <c r="BE560" s="31"/>
      <c r="BF560" s="40">
        <f t="shared" si="435"/>
        <v>-138</v>
      </c>
      <c r="BG560" s="40">
        <f t="shared" si="436"/>
        <v>-463</v>
      </c>
      <c r="BH560" s="40">
        <f t="shared" si="437"/>
        <v>-283</v>
      </c>
      <c r="BL560" s="26">
        <f t="shared" si="400"/>
        <v>-19.256642535999561</v>
      </c>
      <c r="BM560" s="26">
        <f t="shared" si="401"/>
        <v>-83.746067067583994</v>
      </c>
      <c r="BO560" s="238" t="str">
        <f t="shared" si="408"/>
        <v>36307805.4770169i</v>
      </c>
      <c r="BP560" s="238" t="str">
        <f t="shared" si="409"/>
        <v>-0.000995475484406477-0.00603637013361794i</v>
      </c>
      <c r="BQ560" s="238">
        <f t="shared" si="410"/>
        <v>-44.267948411005975</v>
      </c>
      <c r="BR560" s="238">
        <f t="shared" si="411"/>
        <v>-99.364528495685676</v>
      </c>
    </row>
    <row r="561" spans="22:70" x14ac:dyDescent="0.35">
      <c r="V561" s="24">
        <v>6.5700000000000802</v>
      </c>
      <c r="W561" s="30">
        <f t="shared" si="412"/>
        <v>37153522.909724161</v>
      </c>
      <c r="X561" s="25">
        <f t="shared" si="402"/>
        <v>26.994438391274116</v>
      </c>
      <c r="Y561" s="26">
        <f t="shared" si="413"/>
        <v>-79.016226211427181</v>
      </c>
      <c r="Z561" s="26">
        <f t="shared" si="414"/>
        <v>-89.993583306093925</v>
      </c>
      <c r="AA561" s="26">
        <f t="shared" si="415"/>
        <v>43.067433207951339</v>
      </c>
      <c r="AB561" s="26">
        <f t="shared" si="416"/>
        <v>-89.597510510414239</v>
      </c>
      <c r="AC561" s="26">
        <f t="shared" si="417"/>
        <v>12.708302937569258</v>
      </c>
      <c r="AD561" s="26">
        <f t="shared" si="418"/>
        <v>76.613537906194026</v>
      </c>
      <c r="AE561" s="26">
        <f t="shared" si="419"/>
        <v>3.7539483253675314</v>
      </c>
      <c r="AF561" s="26">
        <f t="shared" si="420"/>
        <v>-102.97755591031414</v>
      </c>
      <c r="AG561" s="26">
        <f t="shared" si="395"/>
        <v>64.334182199278899</v>
      </c>
      <c r="AH561" s="26">
        <f t="shared" si="421"/>
        <v>-161.38631868901444</v>
      </c>
      <c r="AI561" s="26">
        <f t="shared" si="422"/>
        <v>-89.999999511565093</v>
      </c>
      <c r="AJ561" s="26">
        <f t="shared" si="423"/>
        <v>87.363597375133281</v>
      </c>
      <c r="AK561" s="26">
        <f t="shared" si="424"/>
        <v>89.997545614572175</v>
      </c>
      <c r="AL561" s="27">
        <f t="shared" si="425"/>
        <v>-41.34331621741434</v>
      </c>
      <c r="AM561" s="26">
        <f t="shared" si="426"/>
        <v>-89.509134923846062</v>
      </c>
      <c r="AN561" s="26">
        <f t="shared" si="396"/>
        <v>-27.376657939193269</v>
      </c>
      <c r="AO561" s="26">
        <f t="shared" si="397"/>
        <v>-87.54855446616277</v>
      </c>
      <c r="AP561" s="26">
        <f t="shared" si="403"/>
        <v>-78.40851327120987</v>
      </c>
      <c r="AQ561" s="26">
        <f t="shared" si="404"/>
        <v>-177.06014328700175</v>
      </c>
      <c r="AR561" s="25">
        <f t="shared" si="398"/>
        <v>18.562359853877492</v>
      </c>
      <c r="AS561" s="25">
        <f t="shared" si="399"/>
        <v>-26.547178687726607</v>
      </c>
      <c r="AT561" s="56">
        <f t="shared" si="405"/>
        <v>-74.654564945842338</v>
      </c>
      <c r="AU561" s="57">
        <f t="shared" si="427"/>
        <v>-280.03769919731587</v>
      </c>
      <c r="AV561" s="26">
        <f t="shared" si="428"/>
        <v>5.9907988386219413E-3</v>
      </c>
      <c r="AW561" s="26">
        <f t="shared" si="429"/>
        <v>2.1277613741242991</v>
      </c>
      <c r="AX561" s="27">
        <f t="shared" si="430"/>
        <v>-5.9907988386216186E-3</v>
      </c>
      <c r="AY561" s="26">
        <f t="shared" si="431"/>
        <v>-2.1277613741242991</v>
      </c>
      <c r="AZ561" s="28">
        <f t="shared" si="432"/>
        <v>3.2265856653168612E-16</v>
      </c>
      <c r="BA561" s="29">
        <f t="shared" si="433"/>
        <v>0</v>
      </c>
      <c r="BB561" s="5">
        <f t="shared" si="406"/>
        <v>-138.5826587266061</v>
      </c>
      <c r="BC561" s="5">
        <f t="shared" si="407"/>
        <v>-463.51960063568771</v>
      </c>
      <c r="BD561" s="5">
        <f t="shared" si="434"/>
        <v>-283.51960063568771</v>
      </c>
      <c r="BE561" s="41"/>
      <c r="BF561" s="40">
        <f t="shared" si="435"/>
        <v>-139</v>
      </c>
      <c r="BG561" s="40">
        <f t="shared" si="436"/>
        <v>-464</v>
      </c>
      <c r="BH561" s="40">
        <f t="shared" si="437"/>
        <v>-284</v>
      </c>
      <c r="BL561" s="26">
        <f t="shared" si="400"/>
        <v>-19.454322364321001</v>
      </c>
      <c r="BM561" s="26">
        <f t="shared" si="401"/>
        <v>-83.887333822791874</v>
      </c>
      <c r="BO561" s="238" t="str">
        <f t="shared" si="408"/>
        <v>37153522.9097242i</v>
      </c>
      <c r="BP561" s="238" t="str">
        <f t="shared" si="409"/>
        <v>-0.000995823962166106-0.00589106156135887i</v>
      </c>
      <c r="BQ561" s="238">
        <f t="shared" si="410"/>
        <v>-44.473771416442744</v>
      </c>
      <c r="BR561" s="238">
        <f t="shared" si="411"/>
        <v>-99.594567615579919</v>
      </c>
    </row>
    <row r="562" spans="22:70" x14ac:dyDescent="0.35">
      <c r="V562" s="24">
        <v>6.58000000000008</v>
      </c>
      <c r="W562" s="32">
        <f t="shared" si="412"/>
        <v>38018939.632063188</v>
      </c>
      <c r="X562" s="25">
        <f t="shared" si="402"/>
        <v>26.994438391274116</v>
      </c>
      <c r="Y562" s="26">
        <f t="shared" si="413"/>
        <v>-79.216226208975613</v>
      </c>
      <c r="Z562" s="26">
        <f t="shared" si="414"/>
        <v>-89.993729367878316</v>
      </c>
      <c r="AA562" s="26">
        <f t="shared" si="415"/>
        <v>43.267423562433855</v>
      </c>
      <c r="AB562" s="26">
        <f t="shared" si="416"/>
        <v>-89.606671998542595</v>
      </c>
      <c r="AC562" s="26">
        <f t="shared" si="417"/>
        <v>12.897813252337427</v>
      </c>
      <c r="AD562" s="26">
        <f t="shared" si="418"/>
        <v>76.907638828367979</v>
      </c>
      <c r="AE562" s="26">
        <f t="shared" si="419"/>
        <v>3.943448997069785</v>
      </c>
      <c r="AF562" s="26">
        <f t="shared" si="420"/>
        <v>-102.69276253805292</v>
      </c>
      <c r="AG562" s="26">
        <f t="shared" si="395"/>
        <v>64.334182199278899</v>
      </c>
      <c r="AH562" s="26">
        <f t="shared" si="421"/>
        <v>-161.58631868901443</v>
      </c>
      <c r="AI562" s="26">
        <f t="shared" si="422"/>
        <v>-89.999999522683225</v>
      </c>
      <c r="AJ562" s="26">
        <f t="shared" si="423"/>
        <v>87.563597374774616</v>
      </c>
      <c r="AK562" s="26">
        <f t="shared" si="424"/>
        <v>89.997601483205287</v>
      </c>
      <c r="AL562" s="27">
        <f t="shared" si="425"/>
        <v>-41.543301871194984</v>
      </c>
      <c r="AM562" s="26">
        <f t="shared" si="426"/>
        <v>-89.520307848915024</v>
      </c>
      <c r="AN562" s="26">
        <f t="shared" si="396"/>
        <v>-27.576300320297133</v>
      </c>
      <c r="AO562" s="26">
        <f t="shared" si="397"/>
        <v>-87.604290406326655</v>
      </c>
      <c r="AP562" s="26">
        <f t="shared" si="403"/>
        <v>-78.808141306453038</v>
      </c>
      <c r="AQ562" s="26">
        <f t="shared" si="404"/>
        <v>-177.12699629471962</v>
      </c>
      <c r="AR562" s="25">
        <f t="shared" si="398"/>
        <v>18.562359853877492</v>
      </c>
      <c r="AS562" s="25">
        <f t="shared" si="399"/>
        <v>-26.547178687726607</v>
      </c>
      <c r="AT562" s="56">
        <f t="shared" si="405"/>
        <v>-74.864692309383258</v>
      </c>
      <c r="AU562" s="57">
        <f t="shared" si="427"/>
        <v>-279.81975883277255</v>
      </c>
      <c r="AV562" s="26">
        <f t="shared" si="428"/>
        <v>6.2729326817768686E-3</v>
      </c>
      <c r="AW562" s="26">
        <f t="shared" si="429"/>
        <v>2.1772761460162</v>
      </c>
      <c r="AX562" s="27">
        <f t="shared" si="430"/>
        <v>-6.2729326817770404E-3</v>
      </c>
      <c r="AY562" s="26">
        <f t="shared" si="431"/>
        <v>-2.1772761460162</v>
      </c>
      <c r="AZ562" s="28">
        <f t="shared" si="432"/>
        <v>-1.717376241217039E-16</v>
      </c>
      <c r="BA562" s="29">
        <f t="shared" si="433"/>
        <v>0</v>
      </c>
      <c r="BB562" s="5">
        <f t="shared" si="406"/>
        <v>-139.19665893663071</v>
      </c>
      <c r="BC562" s="5">
        <f t="shared" si="407"/>
        <v>-463.6744964987945</v>
      </c>
      <c r="BD562" s="5">
        <f t="shared" si="434"/>
        <v>-283.6744964987945</v>
      </c>
      <c r="BE562" s="31"/>
      <c r="BF562" s="40">
        <f t="shared" si="435"/>
        <v>-139</v>
      </c>
      <c r="BG562" s="40">
        <f t="shared" si="436"/>
        <v>-464</v>
      </c>
      <c r="BH562" s="40">
        <f t="shared" si="437"/>
        <v>-284</v>
      </c>
      <c r="BL562" s="26">
        <f t="shared" si="400"/>
        <v>-19.652105459869308</v>
      </c>
      <c r="BM562" s="26">
        <f t="shared" si="401"/>
        <v>-84.025457077777858</v>
      </c>
      <c r="BO562" s="238" t="str">
        <f t="shared" si="408"/>
        <v>38018939.6320632i</v>
      </c>
      <c r="BP562" s="238" t="str">
        <f t="shared" si="409"/>
        <v>-0.000996032925106599-0.00574889777225339i</v>
      </c>
      <c r="BQ562" s="238">
        <f t="shared" si="410"/>
        <v>-44.679861167378149</v>
      </c>
      <c r="BR562" s="238">
        <f t="shared" si="411"/>
        <v>-99.829280588244075</v>
      </c>
    </row>
    <row r="563" spans="22:70" x14ac:dyDescent="0.35">
      <c r="V563" s="24">
        <v>6.5900000000000798</v>
      </c>
      <c r="W563" s="32">
        <f t="shared" si="412"/>
        <v>38904514.499435283</v>
      </c>
      <c r="X563" s="25">
        <f t="shared" si="402"/>
        <v>26.994438391274116</v>
      </c>
      <c r="Y563" s="26">
        <f t="shared" si="413"/>
        <v>-79.416226206634363</v>
      </c>
      <c r="Z563" s="26">
        <f t="shared" si="414"/>
        <v>-89.993872104890684</v>
      </c>
      <c r="AA563" s="26">
        <f t="shared" si="415"/>
        <v>43.46741435101616</v>
      </c>
      <c r="AB563" s="26">
        <f t="shared" si="416"/>
        <v>-89.615624965176011</v>
      </c>
      <c r="AC563" s="26">
        <f t="shared" si="417"/>
        <v>13.087771973820381</v>
      </c>
      <c r="AD563" s="26">
        <f t="shared" si="418"/>
        <v>77.195725295158326</v>
      </c>
      <c r="AE563" s="26">
        <f t="shared" si="419"/>
        <v>4.1333985094762937</v>
      </c>
      <c r="AF563" s="26">
        <f t="shared" si="420"/>
        <v>-102.41377177490838</v>
      </c>
      <c r="AG563" s="26">
        <f t="shared" si="395"/>
        <v>64.334182199278899</v>
      </c>
      <c r="AH563" s="26">
        <f t="shared" si="421"/>
        <v>-161.78631868901445</v>
      </c>
      <c r="AI563" s="26">
        <f t="shared" si="422"/>
        <v>-89.999999533548291</v>
      </c>
      <c r="AJ563" s="26">
        <f t="shared" si="423"/>
        <v>87.763597374432081</v>
      </c>
      <c r="AK563" s="26">
        <f t="shared" si="424"/>
        <v>89.997656080113046</v>
      </c>
      <c r="AL563" s="27">
        <f t="shared" si="425"/>
        <v>-41.743288170617618</v>
      </c>
      <c r="AM563" s="26">
        <f t="shared" si="426"/>
        <v>-89.531226482412535</v>
      </c>
      <c r="AN563" s="26">
        <f t="shared" si="396"/>
        <v>-27.7759587694107</v>
      </c>
      <c r="AO563" s="26">
        <f t="shared" si="397"/>
        <v>-87.658762025725323</v>
      </c>
      <c r="AP563" s="26">
        <f t="shared" si="403"/>
        <v>-79.207786055331781</v>
      </c>
      <c r="AQ563" s="26">
        <f t="shared" si="404"/>
        <v>-177.1923319615731</v>
      </c>
      <c r="AR563" s="25">
        <f t="shared" si="398"/>
        <v>18.562359853877492</v>
      </c>
      <c r="AS563" s="25">
        <f t="shared" si="399"/>
        <v>-26.547178687726607</v>
      </c>
      <c r="AT563" s="56">
        <f t="shared" si="405"/>
        <v>-75.074387545855487</v>
      </c>
      <c r="AU563" s="57">
        <f t="shared" si="427"/>
        <v>-279.60610373648149</v>
      </c>
      <c r="AV563" s="26">
        <f t="shared" si="428"/>
        <v>6.5683434401240959E-3</v>
      </c>
      <c r="AW563" s="26">
        <f t="shared" si="429"/>
        <v>2.2279408964771621</v>
      </c>
      <c r="AX563" s="27">
        <f t="shared" si="430"/>
        <v>-6.5683434401244013E-3</v>
      </c>
      <c r="AY563" s="26">
        <f t="shared" si="431"/>
        <v>-2.2279408964771621</v>
      </c>
      <c r="AZ563" s="28">
        <f t="shared" si="432"/>
        <v>-3.0531133177191805E-16</v>
      </c>
      <c r="BA563" s="29">
        <f t="shared" si="433"/>
        <v>0</v>
      </c>
      <c r="BB563" s="5">
        <f t="shared" si="406"/>
        <v>-139.81060424287659</v>
      </c>
      <c r="BC563" s="5">
        <f t="shared" si="407"/>
        <v>-463.83537079435979</v>
      </c>
      <c r="BD563" s="5">
        <f t="shared" si="434"/>
        <v>-283.83537079435979</v>
      </c>
      <c r="BE563" s="31"/>
      <c r="BF563" s="40">
        <f t="shared" si="435"/>
        <v>-140</v>
      </c>
      <c r="BG563" s="40">
        <f t="shared" si="436"/>
        <v>-464</v>
      </c>
      <c r="BH563" s="40">
        <f t="shared" si="437"/>
        <v>-284</v>
      </c>
      <c r="BL563" s="26">
        <f t="shared" si="400"/>
        <v>-19.849987275639517</v>
      </c>
      <c r="BM563" s="26">
        <f t="shared" si="401"/>
        <v>-84.160503642189667</v>
      </c>
      <c r="BO563" s="238" t="str">
        <f t="shared" si="408"/>
        <v>38904514.4994353i</v>
      </c>
      <c r="BP563" s="238" t="str">
        <f t="shared" si="409"/>
        <v>-0.000996103361040178-0.00560980494096361i</v>
      </c>
      <c r="BQ563" s="238">
        <f t="shared" si="410"/>
        <v>-44.8862294213816</v>
      </c>
      <c r="BR563" s="238">
        <f t="shared" si="411"/>
        <v>-100.06876341568864</v>
      </c>
    </row>
    <row r="564" spans="22:70" x14ac:dyDescent="0.35">
      <c r="V564" s="24">
        <v>6.6000000000000796</v>
      </c>
      <c r="W564" s="30">
        <f t="shared" si="412"/>
        <v>39810717.055357039</v>
      </c>
      <c r="X564" s="25">
        <f t="shared" si="402"/>
        <v>26.994438391274116</v>
      </c>
      <c r="Y564" s="26">
        <f t="shared" si="413"/>
        <v>-79.616226204398487</v>
      </c>
      <c r="Z564" s="26">
        <f t="shared" si="414"/>
        <v>-89.994011592812029</v>
      </c>
      <c r="AA564" s="26">
        <f t="shared" si="415"/>
        <v>43.667405554162301</v>
      </c>
      <c r="AB564" s="26">
        <f t="shared" si="416"/>
        <v>-89.62437415554605</v>
      </c>
      <c r="AC564" s="26">
        <f t="shared" si="417"/>
        <v>13.278160906067903</v>
      </c>
      <c r="AD564" s="26">
        <f t="shared" si="418"/>
        <v>77.477891761976622</v>
      </c>
      <c r="AE564" s="26">
        <f t="shared" si="419"/>
        <v>4.3237786471058328</v>
      </c>
      <c r="AF564" s="26">
        <f t="shared" si="420"/>
        <v>-102.14049398638147</v>
      </c>
      <c r="AG564" s="26">
        <f t="shared" si="395"/>
        <v>64.334182199278899</v>
      </c>
      <c r="AH564" s="26">
        <f t="shared" si="421"/>
        <v>-161.98631868901444</v>
      </c>
      <c r="AI564" s="26">
        <f t="shared" si="422"/>
        <v>-89.999999544166016</v>
      </c>
      <c r="AJ564" s="26">
        <f t="shared" si="423"/>
        <v>87.96359737410495</v>
      </c>
      <c r="AK564" s="26">
        <f t="shared" si="424"/>
        <v>89.99770943424349</v>
      </c>
      <c r="AL564" s="27">
        <f t="shared" si="425"/>
        <v>-41.943275086627452</v>
      </c>
      <c r="AM564" s="26">
        <f t="shared" si="426"/>
        <v>-89.541896610368653</v>
      </c>
      <c r="AN564" s="26">
        <f t="shared" si="396"/>
        <v>-27.97563256576943</v>
      </c>
      <c r="AO564" s="26">
        <f t="shared" si="397"/>
        <v>-87.711997811835474</v>
      </c>
      <c r="AP564" s="26">
        <f t="shared" si="403"/>
        <v>-79.607446768027472</v>
      </c>
      <c r="AQ564" s="26">
        <f t="shared" si="404"/>
        <v>-177.25618453212667</v>
      </c>
      <c r="AR564" s="25">
        <f t="shared" si="398"/>
        <v>18.562359853877492</v>
      </c>
      <c r="AS564" s="25">
        <f t="shared" si="399"/>
        <v>-26.547178687726607</v>
      </c>
      <c r="AT564" s="56">
        <f t="shared" si="405"/>
        <v>-75.283668120921647</v>
      </c>
      <c r="AU564" s="57">
        <f t="shared" si="427"/>
        <v>-279.39667851850811</v>
      </c>
      <c r="AV564" s="26">
        <f t="shared" si="428"/>
        <v>6.8776549431893829E-3</v>
      </c>
      <c r="AW564" s="26">
        <f t="shared" si="429"/>
        <v>2.2797821715183271</v>
      </c>
      <c r="AX564" s="27">
        <f t="shared" si="430"/>
        <v>-6.8776549431895564E-3</v>
      </c>
      <c r="AY564" s="26">
        <f t="shared" si="431"/>
        <v>-2.2797821715183271</v>
      </c>
      <c r="AZ564" s="28">
        <f t="shared" si="432"/>
        <v>-1.7347234759768071E-16</v>
      </c>
      <c r="BA564" s="29">
        <f t="shared" si="433"/>
        <v>0</v>
      </c>
      <c r="BB564" s="5">
        <f t="shared" si="406"/>
        <v>-140.42452000120562</v>
      </c>
      <c r="BC564" s="5">
        <f t="shared" si="407"/>
        <v>-464.00233035854507</v>
      </c>
      <c r="BD564" s="5">
        <f t="shared" si="434"/>
        <v>-284.00233035854507</v>
      </c>
      <c r="BE564" s="41"/>
      <c r="BF564" s="40">
        <f t="shared" si="435"/>
        <v>-140</v>
      </c>
      <c r="BG564" s="40">
        <f t="shared" si="436"/>
        <v>-464</v>
      </c>
      <c r="BH564" s="40">
        <f t="shared" si="437"/>
        <v>-284</v>
      </c>
      <c r="BL564" s="26">
        <f t="shared" si="400"/>
        <v>-20.047963460545365</v>
      </c>
      <c r="BM564" s="26">
        <f t="shared" si="401"/>
        <v>-84.292539114230976</v>
      </c>
      <c r="BO564" s="238" t="str">
        <f t="shared" si="408"/>
        <v>39810717.055357i</v>
      </c>
      <c r="BP564" s="238" t="str">
        <f t="shared" si="409"/>
        <v>-0.000996036013196505-0.00547371096107986i</v>
      </c>
      <c r="BQ564" s="238">
        <f t="shared" si="410"/>
        <v>-45.092888419738628</v>
      </c>
      <c r="BR564" s="238">
        <f t="shared" si="411"/>
        <v>-100.31311272580599</v>
      </c>
    </row>
    <row r="565" spans="22:70" x14ac:dyDescent="0.35">
      <c r="V565" s="24">
        <v>6.6100000000000803</v>
      </c>
      <c r="W565" s="32">
        <f t="shared" si="412"/>
        <v>40738027.780418836</v>
      </c>
      <c r="X565" s="25">
        <f t="shared" si="402"/>
        <v>26.994438391274116</v>
      </c>
      <c r="Y565" s="26">
        <f t="shared" si="413"/>
        <v>-79.816226202263266</v>
      </c>
      <c r="Z565" s="26">
        <f t="shared" si="414"/>
        <v>-89.994147905600727</v>
      </c>
      <c r="AA565" s="26">
        <f t="shared" si="415"/>
        <v>43.867397153215492</v>
      </c>
      <c r="AB565" s="26">
        <f t="shared" si="416"/>
        <v>-89.632924206956204</v>
      </c>
      <c r="AC565" s="26">
        <f t="shared" si="417"/>
        <v>13.468962509707991</v>
      </c>
      <c r="AD565" s="26">
        <f t="shared" si="418"/>
        <v>77.754233065335285</v>
      </c>
      <c r="AE565" s="26">
        <f t="shared" si="419"/>
        <v>4.514571851934333</v>
      </c>
      <c r="AF565" s="26">
        <f t="shared" si="420"/>
        <v>-101.87283904722165</v>
      </c>
      <c r="AG565" s="26">
        <f t="shared" si="395"/>
        <v>64.334182199278899</v>
      </c>
      <c r="AH565" s="26">
        <f t="shared" si="421"/>
        <v>-162.18631868901443</v>
      </c>
      <c r="AI565" s="26">
        <f t="shared" si="422"/>
        <v>-89.999999554542072</v>
      </c>
      <c r="AJ565" s="26">
        <f t="shared" si="423"/>
        <v>88.163597373792555</v>
      </c>
      <c r="AK565" s="26">
        <f t="shared" si="424"/>
        <v>89.99776157388564</v>
      </c>
      <c r="AL565" s="27">
        <f t="shared" si="425"/>
        <v>-42.143262591477075</v>
      </c>
      <c r="AM565" s="26">
        <f t="shared" si="426"/>
        <v>-89.55232388726435</v>
      </c>
      <c r="AN565" s="26">
        <f t="shared" si="396"/>
        <v>-28.175321020836634</v>
      </c>
      <c r="AO565" s="26">
        <f t="shared" si="397"/>
        <v>-87.764025623098007</v>
      </c>
      <c r="AP565" s="26">
        <f t="shared" si="403"/>
        <v>-80.007122728256689</v>
      </c>
      <c r="AQ565" s="26">
        <f t="shared" si="404"/>
        <v>-177.31858749101877</v>
      </c>
      <c r="AR565" s="25">
        <f t="shared" si="398"/>
        <v>18.562359853877492</v>
      </c>
      <c r="AS565" s="25">
        <f t="shared" si="399"/>
        <v>-26.547178687726607</v>
      </c>
      <c r="AT565" s="56">
        <f t="shared" si="405"/>
        <v>-75.492550876322355</v>
      </c>
      <c r="AU565" s="57">
        <f t="shared" si="427"/>
        <v>-279.19142653824042</v>
      </c>
      <c r="AV565" s="26">
        <f t="shared" si="428"/>
        <v>7.2015202385591857E-3</v>
      </c>
      <c r="AW565" s="26">
        <f t="shared" si="429"/>
        <v>2.3328271183512777</v>
      </c>
      <c r="AX565" s="27">
        <f t="shared" si="430"/>
        <v>-7.2015202385594824E-3</v>
      </c>
      <c r="AY565" s="26">
        <f t="shared" si="431"/>
        <v>-2.3328271183512777</v>
      </c>
      <c r="AZ565" s="28">
        <f t="shared" si="432"/>
        <v>-2.9663771439203401E-16</v>
      </c>
      <c r="BA565" s="29">
        <f t="shared" si="433"/>
        <v>0</v>
      </c>
      <c r="BB565" s="5">
        <f t="shared" si="406"/>
        <v>-141.03843163145359</v>
      </c>
      <c r="BC565" s="5">
        <f t="shared" si="407"/>
        <v>-464.17548012923612</v>
      </c>
      <c r="BD565" s="5">
        <f t="shared" si="434"/>
        <v>-284.17548012923612</v>
      </c>
      <c r="BE565" s="31"/>
      <c r="BF565" s="40">
        <f t="shared" si="435"/>
        <v>-141</v>
      </c>
      <c r="BG565" s="40">
        <f t="shared" si="436"/>
        <v>-464</v>
      </c>
      <c r="BH565" s="40">
        <f t="shared" si="437"/>
        <v>-284</v>
      </c>
      <c r="BL565" s="26">
        <f t="shared" si="400"/>
        <v>-20.246029851352194</v>
      </c>
      <c r="BM565" s="26">
        <f t="shared" si="401"/>
        <v>-84.421627888380925</v>
      </c>
      <c r="BO565" s="238" t="str">
        <f t="shared" si="408"/>
        <v>40738027.7804188i</v>
      </c>
      <c r="BP565" s="238" t="str">
        <f t="shared" si="409"/>
        <v>-0.000995831386059502-0.00534054541265221i</v>
      </c>
      <c r="BQ565" s="238">
        <f t="shared" si="410"/>
        <v>-45.299850903779046</v>
      </c>
      <c r="BR565" s="238">
        <f t="shared" si="411"/>
        <v>-100.56242570261473</v>
      </c>
    </row>
    <row r="566" spans="22:70" x14ac:dyDescent="0.35">
      <c r="V566" s="24">
        <v>6.62000000000008</v>
      </c>
      <c r="W566" s="32">
        <f t="shared" si="412"/>
        <v>41686938.347041272</v>
      </c>
      <c r="X566" s="25">
        <f t="shared" si="402"/>
        <v>26.994438391274116</v>
      </c>
      <c r="Y566" s="26">
        <f t="shared" si="413"/>
        <v>-80.016226200224139</v>
      </c>
      <c r="Z566" s="26">
        <f t="shared" si="414"/>
        <v>-89.994281115531578</v>
      </c>
      <c r="AA566" s="26">
        <f t="shared" si="415"/>
        <v>44.067389130358379</v>
      </c>
      <c r="AB566" s="26">
        <f t="shared" si="416"/>
        <v>-89.641279651232864</v>
      </c>
      <c r="AC566" s="26">
        <f t="shared" si="417"/>
        <v>13.660159885186008</v>
      </c>
      <c r="AD566" s="26">
        <f t="shared" si="418"/>
        <v>78.024844275566181</v>
      </c>
      <c r="AE566" s="26">
        <f t="shared" si="419"/>
        <v>4.7057612065943637</v>
      </c>
      <c r="AF566" s="26">
        <f t="shared" si="420"/>
        <v>-101.61071649119827</v>
      </c>
      <c r="AG566" s="26">
        <f t="shared" si="395"/>
        <v>64.334182199278899</v>
      </c>
      <c r="AH566" s="26">
        <f t="shared" si="421"/>
        <v>-162.38631868901444</v>
      </c>
      <c r="AI566" s="26">
        <f t="shared" si="422"/>
        <v>-89.999999564681929</v>
      </c>
      <c r="AJ566" s="26">
        <f t="shared" si="423"/>
        <v>88.36359737349423</v>
      </c>
      <c r="AK566" s="26">
        <f t="shared" si="424"/>
        <v>89.997812526684626</v>
      </c>
      <c r="AL566" s="27">
        <f t="shared" si="425"/>
        <v>-42.343250658667543</v>
      </c>
      <c r="AM566" s="26">
        <f t="shared" si="426"/>
        <v>-89.562513839015409</v>
      </c>
      <c r="AN566" s="26">
        <f t="shared" si="396"/>
        <v>-28.375023476871348</v>
      </c>
      <c r="AO566" s="26">
        <f t="shared" si="397"/>
        <v>-87.814872701948133</v>
      </c>
      <c r="AP566" s="26">
        <f t="shared" si="403"/>
        <v>-80.406813251780207</v>
      </c>
      <c r="AQ566" s="26">
        <f t="shared" si="404"/>
        <v>-177.37957357896084</v>
      </c>
      <c r="AR566" s="25">
        <f t="shared" si="398"/>
        <v>18.562359853877492</v>
      </c>
      <c r="AS566" s="25">
        <f t="shared" si="399"/>
        <v>-26.547178687726607</v>
      </c>
      <c r="AT566" s="56">
        <f t="shared" si="405"/>
        <v>-75.701052045185847</v>
      </c>
      <c r="AU566" s="57">
        <f t="shared" si="427"/>
        <v>-278.99029007015912</v>
      </c>
      <c r="AV566" s="26">
        <f t="shared" si="428"/>
        <v>7.5406229513687983E-3</v>
      </c>
      <c r="AW566" s="26">
        <f t="shared" si="429"/>
        <v>2.3871034981735049</v>
      </c>
      <c r="AX566" s="27">
        <f t="shared" si="430"/>
        <v>-7.5406229513686742E-3</v>
      </c>
      <c r="AY566" s="26">
        <f t="shared" si="431"/>
        <v>-2.3871034981735049</v>
      </c>
      <c r="AZ566" s="28">
        <f t="shared" si="432"/>
        <v>1.2403272853234171E-16</v>
      </c>
      <c r="BA566" s="29">
        <f t="shared" si="433"/>
        <v>0</v>
      </c>
      <c r="BB566" s="5">
        <f t="shared" si="406"/>
        <v>-141.65236464152616</v>
      </c>
      <c r="BC566" s="5">
        <f t="shared" si="407"/>
        <v>-464.35492324418794</v>
      </c>
      <c r="BD566" s="5">
        <f t="shared" si="434"/>
        <v>-284.35492324418794</v>
      </c>
      <c r="BE566" s="31"/>
      <c r="BF566" s="40">
        <f t="shared" si="435"/>
        <v>-142</v>
      </c>
      <c r="BG566" s="40">
        <f t="shared" si="436"/>
        <v>-464</v>
      </c>
      <c r="BH566" s="40">
        <f t="shared" si="437"/>
        <v>-284</v>
      </c>
      <c r="BL566" s="26">
        <f t="shared" si="400"/>
        <v>-20.444182464908863</v>
      </c>
      <c r="BM566" s="26">
        <f t="shared" si="401"/>
        <v>-84.54783316417921</v>
      </c>
      <c r="BO566" s="238" t="str">
        <f t="shared" si="408"/>
        <v>41686938.3470413i</v>
      </c>
      <c r="BP566" s="238" t="str">
        <f t="shared" si="409"/>
        <v>-0.000995489751044491-0.00521023953084808i</v>
      </c>
      <c r="BQ566" s="238">
        <f t="shared" si="410"/>
        <v>-45.507130131431445</v>
      </c>
      <c r="BR566" s="238">
        <f t="shared" si="411"/>
        <v>-100.81680000984962</v>
      </c>
    </row>
    <row r="567" spans="22:70" x14ac:dyDescent="0.35">
      <c r="V567" s="24">
        <v>6.6300000000000798</v>
      </c>
      <c r="W567" s="30">
        <f t="shared" si="412"/>
        <v>42657951.880167171</v>
      </c>
      <c r="X567" s="25">
        <f t="shared" si="402"/>
        <v>26.994438391274116</v>
      </c>
      <c r="Y567" s="26">
        <f t="shared" si="413"/>
        <v>-80.216226198276757</v>
      </c>
      <c r="Z567" s="26">
        <f t="shared" si="414"/>
        <v>-89.994411293234279</v>
      </c>
      <c r="AA567" s="26">
        <f t="shared" si="415"/>
        <v>44.267381468575486</v>
      </c>
      <c r="AB567" s="26">
        <f t="shared" si="416"/>
        <v>-89.649444917120846</v>
      </c>
      <c r="AC567" s="26">
        <f t="shared" si="417"/>
        <v>13.851736755811029</v>
      </c>
      <c r="AD567" s="26">
        <f t="shared" si="418"/>
        <v>78.289820559196357</v>
      </c>
      <c r="AE567" s="26">
        <f t="shared" si="419"/>
        <v>4.8973304173838734</v>
      </c>
      <c r="AF567" s="26">
        <f t="shared" si="420"/>
        <v>-101.35403565115877</v>
      </c>
      <c r="AG567" s="26">
        <f t="shared" si="395"/>
        <v>64.334182199278899</v>
      </c>
      <c r="AH567" s="26">
        <f t="shared" si="421"/>
        <v>-162.58631868901443</v>
      </c>
      <c r="AI567" s="26">
        <f t="shared" si="422"/>
        <v>-89.999999574590973</v>
      </c>
      <c r="AJ567" s="26">
        <f t="shared" si="423"/>
        <v>88.563597373209305</v>
      </c>
      <c r="AK567" s="26">
        <f t="shared" si="424"/>
        <v>89.997862319656321</v>
      </c>
      <c r="AL567" s="27">
        <f t="shared" si="425"/>
        <v>-42.543239262892286</v>
      </c>
      <c r="AM567" s="26">
        <f t="shared" si="426"/>
        <v>-89.572471865889185</v>
      </c>
      <c r="AN567" s="26">
        <f t="shared" si="396"/>
        <v>-28.574739305559469</v>
      </c>
      <c r="AO567" s="26">
        <f t="shared" si="397"/>
        <v>-87.864565687633984</v>
      </c>
      <c r="AP567" s="26">
        <f t="shared" si="403"/>
        <v>-80.80651768497799</v>
      </c>
      <c r="AQ567" s="26">
        <f t="shared" si="404"/>
        <v>-177.43917480845784</v>
      </c>
      <c r="AR567" s="25">
        <f t="shared" si="398"/>
        <v>18.562359853877492</v>
      </c>
      <c r="AS567" s="25">
        <f t="shared" si="399"/>
        <v>-26.547178687726607</v>
      </c>
      <c r="AT567" s="56">
        <f t="shared" si="405"/>
        <v>-75.90918726759412</v>
      </c>
      <c r="AU567" s="57">
        <f t="shared" si="427"/>
        <v>-278.7932104596166</v>
      </c>
      <c r="AV567" s="26">
        <f t="shared" si="428"/>
        <v>7.8956787062054029E-3</v>
      </c>
      <c r="AW567" s="26">
        <f t="shared" si="429"/>
        <v>2.4426396991655355</v>
      </c>
      <c r="AX567" s="27">
        <f t="shared" si="430"/>
        <v>-7.8956787062054602E-3</v>
      </c>
      <c r="AY567" s="26">
        <f t="shared" si="431"/>
        <v>-2.4426396991655355</v>
      </c>
      <c r="AZ567" s="28">
        <f t="shared" si="432"/>
        <v>-5.7245874707234634E-17</v>
      </c>
      <c r="BA567" s="29">
        <f t="shared" si="433"/>
        <v>0</v>
      </c>
      <c r="BB567" s="5">
        <f t="shared" si="406"/>
        <v>-142.26634465223793</v>
      </c>
      <c r="BC567" s="5">
        <f t="shared" si="407"/>
        <v>-464.54076112314095</v>
      </c>
      <c r="BD567" s="5">
        <f t="shared" si="434"/>
        <v>-284.54076112314095</v>
      </c>
      <c r="BE567" s="41"/>
      <c r="BF567" s="40">
        <f t="shared" si="435"/>
        <v>-142</v>
      </c>
      <c r="BG567" s="40">
        <f t="shared" si="436"/>
        <v>-465</v>
      </c>
      <c r="BH567" s="40">
        <f t="shared" si="437"/>
        <v>-285</v>
      </c>
      <c r="BL567" s="26">
        <f t="shared" si="400"/>
        <v>-20.642417490671122</v>
      </c>
      <c r="BM567" s="26">
        <f t="shared" si="401"/>
        <v>-84.671216955978764</v>
      </c>
      <c r="BO567" s="238" t="str">
        <f t="shared" si="408"/>
        <v>42657951.8801672i</v>
      </c>
      <c r="BP567" s="238" t="str">
        <f t="shared" si="409"/>
        <v>-0.000995011152052382-0.00508272617572347i</v>
      </c>
      <c r="BQ567" s="238">
        <f t="shared" si="410"/>
        <v>-45.714739893972684</v>
      </c>
      <c r="BR567" s="238">
        <f t="shared" si="411"/>
        <v>-101.07633370754557</v>
      </c>
    </row>
    <row r="568" spans="22:70" x14ac:dyDescent="0.35">
      <c r="V568" s="24">
        <v>6.6400000000000796</v>
      </c>
      <c r="W568" s="32">
        <f t="shared" si="412"/>
        <v>43651583.224024683</v>
      </c>
      <c r="X568" s="25">
        <f t="shared" si="402"/>
        <v>26.994438391274116</v>
      </c>
      <c r="Y568" s="26">
        <f t="shared" si="413"/>
        <v>-80.416226196417057</v>
      </c>
      <c r="Z568" s="26">
        <f t="shared" si="414"/>
        <v>-89.994538507730752</v>
      </c>
      <c r="AA568" s="26">
        <f t="shared" si="415"/>
        <v>44.467374151617008</v>
      </c>
      <c r="AB568" s="26">
        <f t="shared" si="416"/>
        <v>-89.657424332624771</v>
      </c>
      <c r="AC568" s="26">
        <f t="shared" si="417"/>
        <v>14.043677450680338</v>
      </c>
      <c r="AD568" s="26">
        <f t="shared" si="418"/>
        <v>78.549257050611558</v>
      </c>
      <c r="AE568" s="26">
        <f t="shared" si="419"/>
        <v>5.0892637971544055</v>
      </c>
      <c r="AF568" s="26">
        <f t="shared" si="420"/>
        <v>-101.10270578974395</v>
      </c>
      <c r="AG568" s="26">
        <f t="shared" si="395"/>
        <v>64.334182199278899</v>
      </c>
      <c r="AH568" s="26">
        <f t="shared" si="421"/>
        <v>-162.78631868901442</v>
      </c>
      <c r="AI568" s="26">
        <f t="shared" si="422"/>
        <v>-89.999999584274462</v>
      </c>
      <c r="AJ568" s="26">
        <f t="shared" si="423"/>
        <v>88.763597372937227</v>
      </c>
      <c r="AK568" s="26">
        <f t="shared" si="424"/>
        <v>89.997910979201606</v>
      </c>
      <c r="AL568" s="27">
        <f t="shared" si="425"/>
        <v>-42.743228379983506</v>
      </c>
      <c r="AM568" s="26">
        <f t="shared" si="426"/>
        <v>-89.582203245355558</v>
      </c>
      <c r="AN568" s="26">
        <f t="shared" si="396"/>
        <v>-28.7744679067047</v>
      </c>
      <c r="AO568" s="26">
        <f t="shared" si="397"/>
        <v>-87.913130628823211</v>
      </c>
      <c r="AP568" s="26">
        <f t="shared" si="403"/>
        <v>-81.206235403486502</v>
      </c>
      <c r="AQ568" s="26">
        <f t="shared" si="404"/>
        <v>-177.49742247925161</v>
      </c>
      <c r="AR568" s="25">
        <f t="shared" si="398"/>
        <v>18.562359853877492</v>
      </c>
      <c r="AS568" s="25">
        <f t="shared" si="399"/>
        <v>-26.547178687726607</v>
      </c>
      <c r="AT568" s="56">
        <f t="shared" si="405"/>
        <v>-76.1169716063321</v>
      </c>
      <c r="AU568" s="57">
        <f t="shared" si="427"/>
        <v>-278.60012826899555</v>
      </c>
      <c r="AV568" s="26">
        <f t="shared" si="428"/>
        <v>8.2674366141559999E-3</v>
      </c>
      <c r="AW568" s="26">
        <f t="shared" si="429"/>
        <v>2.499464749698423</v>
      </c>
      <c r="AX568" s="27">
        <f t="shared" si="430"/>
        <v>-8.2674366141561491E-3</v>
      </c>
      <c r="AY568" s="26">
        <f t="shared" si="431"/>
        <v>-2.499464749698423</v>
      </c>
      <c r="AZ568" s="28">
        <f t="shared" si="432"/>
        <v>-1.4918621893400541E-16</v>
      </c>
      <c r="BA568" s="29">
        <f t="shared" si="433"/>
        <v>0</v>
      </c>
      <c r="BB568" s="5">
        <f t="shared" si="406"/>
        <v>-142.88039742277522</v>
      </c>
      <c r="BC568" s="5">
        <f t="shared" si="407"/>
        <v>-464.73309353382223</v>
      </c>
      <c r="BD568" s="5">
        <f t="shared" si="434"/>
        <v>-284.73309353382223</v>
      </c>
      <c r="BE568" s="31"/>
      <c r="BF568" s="40">
        <f t="shared" si="435"/>
        <v>-143</v>
      </c>
      <c r="BG568" s="40">
        <f t="shared" si="436"/>
        <v>-465</v>
      </c>
      <c r="BH568" s="40">
        <f t="shared" si="437"/>
        <v>-285</v>
      </c>
      <c r="BL568" s="26">
        <f t="shared" si="400"/>
        <v>-20.840731283507669</v>
      </c>
      <c r="BM568" s="26">
        <f t="shared" si="401"/>
        <v>-84.791840103573591</v>
      </c>
      <c r="BO568" s="238" t="str">
        <f t="shared" si="408"/>
        <v>43651583.2240247i</v>
      </c>
      <c r="BP568" s="238" t="str">
        <f t="shared" si="409"/>
        <v>-0.000994395410938533-0.00495793980309541i</v>
      </c>
      <c r="BQ568" s="238">
        <f t="shared" si="410"/>
        <v>-45.922694532935452</v>
      </c>
      <c r="BR568" s="238">
        <f t="shared" si="411"/>
        <v>-101.3411251612531</v>
      </c>
    </row>
    <row r="569" spans="22:70" x14ac:dyDescent="0.35">
      <c r="V569" s="24">
        <v>6.6500000000000803</v>
      </c>
      <c r="W569" s="32">
        <f t="shared" si="412"/>
        <v>44668359.215104662</v>
      </c>
      <c r="X569" s="25">
        <f t="shared" si="402"/>
        <v>26.994438391274116</v>
      </c>
      <c r="Y569" s="26">
        <f t="shared" si="413"/>
        <v>-80.616226194641058</v>
      </c>
      <c r="Z569" s="26">
        <f t="shared" si="414"/>
        <v>-89.994662826471796</v>
      </c>
      <c r="AA569" s="26">
        <f t="shared" si="415"/>
        <v>44.667367163964414</v>
      </c>
      <c r="AB569" s="26">
        <f t="shared" si="416"/>
        <v>-89.665222127297568</v>
      </c>
      <c r="AC569" s="26">
        <f t="shared" si="417"/>
        <v>14.235966887547431</v>
      </c>
      <c r="AD569" s="26">
        <f t="shared" si="418"/>
        <v>78.803248732635367</v>
      </c>
      <c r="AE569" s="26">
        <f t="shared" si="419"/>
        <v>5.2815462481449025</v>
      </c>
      <c r="AF569" s="26">
        <f t="shared" si="420"/>
        <v>-100.856636221134</v>
      </c>
      <c r="AG569" s="26">
        <f t="shared" si="395"/>
        <v>64.334182199278899</v>
      </c>
      <c r="AH569" s="26">
        <f t="shared" si="421"/>
        <v>-162.98631868901447</v>
      </c>
      <c r="AI569" s="26">
        <f t="shared" si="422"/>
        <v>-89.999999593737527</v>
      </c>
      <c r="AJ569" s="26">
        <f t="shared" si="423"/>
        <v>88.963597372677384</v>
      </c>
      <c r="AK569" s="26">
        <f t="shared" si="424"/>
        <v>89.997958531120418</v>
      </c>
      <c r="AL569" s="27">
        <f t="shared" si="425"/>
        <v>-42.943217986860851</v>
      </c>
      <c r="AM569" s="26">
        <f t="shared" si="426"/>
        <v>-89.591713134873672</v>
      </c>
      <c r="AN569" s="26">
        <f t="shared" si="396"/>
        <v>-28.974208706977191</v>
      </c>
      <c r="AO569" s="26">
        <f t="shared" si="397"/>
        <v>-87.960592995996706</v>
      </c>
      <c r="AP569" s="26">
        <f t="shared" si="403"/>
        <v>-81.605965810896222</v>
      </c>
      <c r="AQ569" s="26">
        <f t="shared" si="404"/>
        <v>-177.5543471934875</v>
      </c>
      <c r="AR569" s="25">
        <f t="shared" si="398"/>
        <v>18.562359853877492</v>
      </c>
      <c r="AS569" s="25">
        <f t="shared" si="399"/>
        <v>-26.547178687726607</v>
      </c>
      <c r="AT569" s="56">
        <f t="shared" si="405"/>
        <v>-76.324419562751316</v>
      </c>
      <c r="AU569" s="57">
        <f t="shared" si="427"/>
        <v>-278.41098341462151</v>
      </c>
      <c r="AV569" s="26">
        <f t="shared" si="428"/>
        <v>8.6566808279388251E-3</v>
      </c>
      <c r="AW569" s="26">
        <f t="shared" si="429"/>
        <v>2.5576083317501355</v>
      </c>
      <c r="AX569" s="27">
        <f t="shared" si="430"/>
        <v>-8.6566808279388095E-3</v>
      </c>
      <c r="AY569" s="26">
        <f t="shared" si="431"/>
        <v>-2.5576083317501355</v>
      </c>
      <c r="AZ569" s="28">
        <f t="shared" si="432"/>
        <v>1.5612511283791264E-17</v>
      </c>
      <c r="BA569" s="29">
        <f t="shared" si="433"/>
        <v>0</v>
      </c>
      <c r="BB569" s="5">
        <f t="shared" si="406"/>
        <v>-143.49454887666468</v>
      </c>
      <c r="BC569" s="5">
        <f t="shared" si="407"/>
        <v>-464.93201864175848</v>
      </c>
      <c r="BD569" s="5">
        <f t="shared" si="434"/>
        <v>-284.93201864175848</v>
      </c>
      <c r="BE569" s="31"/>
      <c r="BF569" s="40">
        <f t="shared" si="435"/>
        <v>-143</v>
      </c>
      <c r="BG569" s="40">
        <f t="shared" si="436"/>
        <v>-465</v>
      </c>
      <c r="BH569" s="40">
        <f t="shared" si="437"/>
        <v>-285</v>
      </c>
      <c r="BL569" s="26">
        <f t="shared" si="400"/>
        <v>-21.039120356780998</v>
      </c>
      <c r="BM569" s="26">
        <f t="shared" si="401"/>
        <v>-84.909762283616146</v>
      </c>
      <c r="BO569" s="238" t="str">
        <f t="shared" si="408"/>
        <v>44668359.2151047i</v>
      </c>
      <c r="BP569" s="238" t="str">
        <f t="shared" si="409"/>
        <v>-0.000993642132935386-0.00483581643650255i</v>
      </c>
      <c r="BQ569" s="238">
        <f t="shared" si="410"/>
        <v>-46.13100895713238</v>
      </c>
      <c r="BR569" s="238">
        <f t="shared" si="411"/>
        <v>-101.61127294352083</v>
      </c>
    </row>
    <row r="570" spans="22:70" x14ac:dyDescent="0.35">
      <c r="V570" s="24">
        <v>6.6600000000000801</v>
      </c>
      <c r="W570" s="30">
        <f t="shared" si="412"/>
        <v>45708818.961495966</v>
      </c>
      <c r="X570" s="25">
        <f t="shared" si="402"/>
        <v>26.994438391274116</v>
      </c>
      <c r="Y570" s="26">
        <f t="shared" si="413"/>
        <v>-80.816226192944953</v>
      </c>
      <c r="Z570" s="26">
        <f t="shared" si="414"/>
        <v>-89.994784315372854</v>
      </c>
      <c r="AA570" s="26">
        <f t="shared" si="415"/>
        <v>44.867360490797481</v>
      </c>
      <c r="AB570" s="26">
        <f t="shared" si="416"/>
        <v>-89.672842434477047</v>
      </c>
      <c r="AC570" s="26">
        <f t="shared" si="417"/>
        <v>14.428590555692251</v>
      </c>
      <c r="AD570" s="26">
        <f t="shared" si="418"/>
        <v>79.05189032564806</v>
      </c>
      <c r="AE570" s="26">
        <f t="shared" si="419"/>
        <v>5.4741632448188948</v>
      </c>
      <c r="AF570" s="26">
        <f t="shared" si="420"/>
        <v>-100.61573642420183</v>
      </c>
      <c r="AG570" s="26">
        <f t="shared" si="395"/>
        <v>64.334182199278899</v>
      </c>
      <c r="AH570" s="26">
        <f t="shared" si="421"/>
        <v>-163.18631868901446</v>
      </c>
      <c r="AI570" s="26">
        <f t="shared" si="422"/>
        <v>-89.999999602985199</v>
      </c>
      <c r="AJ570" s="26">
        <f t="shared" si="423"/>
        <v>89.163597372429223</v>
      </c>
      <c r="AK570" s="26">
        <f t="shared" si="424"/>
        <v>89.998005000625426</v>
      </c>
      <c r="AL570" s="27">
        <f t="shared" si="425"/>
        <v>-43.143208061482525</v>
      </c>
      <c r="AM570" s="26">
        <f t="shared" si="426"/>
        <v>-89.601006574615738</v>
      </c>
      <c r="AN570" s="26">
        <f t="shared" si="396"/>
        <v>-29.173961158717173</v>
      </c>
      <c r="AO570" s="26">
        <f t="shared" si="397"/>
        <v>-88.006977693629892</v>
      </c>
      <c r="AP570" s="26">
        <f t="shared" si="403"/>
        <v>-82.005708337506036</v>
      </c>
      <c r="AQ570" s="26">
        <f t="shared" si="404"/>
        <v>-177.6099788706054</v>
      </c>
      <c r="AR570" s="25">
        <f t="shared" si="398"/>
        <v>18.562359853877492</v>
      </c>
      <c r="AS570" s="25">
        <f t="shared" si="399"/>
        <v>-26.547178687726607</v>
      </c>
      <c r="AT570" s="56">
        <f t="shared" si="405"/>
        <v>-76.531545092687139</v>
      </c>
      <c r="AU570" s="57">
        <f t="shared" si="427"/>
        <v>-278.22571529480723</v>
      </c>
      <c r="AV570" s="26">
        <f t="shared" si="428"/>
        <v>9.0642321681157836E-3</v>
      </c>
      <c r="AW570" s="26">
        <f t="shared" si="429"/>
        <v>2.6171007945286973</v>
      </c>
      <c r="AX570" s="27">
        <f t="shared" si="430"/>
        <v>-9.0642321681156796E-3</v>
      </c>
      <c r="AY570" s="26">
        <f t="shared" si="431"/>
        <v>-2.6171007945286973</v>
      </c>
      <c r="AZ570" s="28">
        <f t="shared" si="432"/>
        <v>1.0408340855860843E-16</v>
      </c>
      <c r="BA570" s="29">
        <f t="shared" si="433"/>
        <v>0</v>
      </c>
      <c r="BB570" s="5">
        <f t="shared" si="406"/>
        <v>-144.10882512813242</v>
      </c>
      <c r="BC570" s="5">
        <f t="shared" si="407"/>
        <v>-465.13763304382263</v>
      </c>
      <c r="BD570" s="5">
        <f t="shared" si="434"/>
        <v>-285.13763304382263</v>
      </c>
      <c r="BE570" s="41"/>
      <c r="BF570" s="40">
        <f t="shared" si="435"/>
        <v>-144</v>
      </c>
      <c r="BG570" s="40">
        <f t="shared" si="436"/>
        <v>-465</v>
      </c>
      <c r="BH570" s="40">
        <f t="shared" si="437"/>
        <v>-285</v>
      </c>
      <c r="BL570" s="26">
        <f t="shared" si="400"/>
        <v>-21.237581375694624</v>
      </c>
      <c r="BM570" s="26">
        <f t="shared" si="401"/>
        <v>-85.025042021743275</v>
      </c>
      <c r="BO570" s="238" t="str">
        <f t="shared" si="408"/>
        <v>45708818.961496i</v>
      </c>
      <c r="BP570" s="238" t="str">
        <f t="shared" si="409"/>
        <v>-0.000992750712068785-0.00471629364023952i</v>
      </c>
      <c r="BQ570" s="238">
        <f t="shared" si="410"/>
        <v>-46.339698659750653</v>
      </c>
      <c r="BR570" s="238">
        <f t="shared" si="411"/>
        <v>-101.88687572727214</v>
      </c>
    </row>
    <row r="571" spans="22:70" x14ac:dyDescent="0.35">
      <c r="V571" s="24">
        <v>6.6700000000000799</v>
      </c>
      <c r="W571" s="32">
        <f t="shared" si="412"/>
        <v>46773514.128728472</v>
      </c>
      <c r="X571" s="25">
        <f t="shared" si="402"/>
        <v>26.994438391274116</v>
      </c>
      <c r="Y571" s="26">
        <f t="shared" si="413"/>
        <v>-81.016226191325217</v>
      </c>
      <c r="Z571" s="26">
        <f t="shared" si="414"/>
        <v>-89.99490303884896</v>
      </c>
      <c r="AA571" s="26">
        <f t="shared" si="415"/>
        <v>45.067354117962964</v>
      </c>
      <c r="AB571" s="26">
        <f t="shared" si="416"/>
        <v>-89.680289293471958</v>
      </c>
      <c r="AC571" s="26">
        <f t="shared" si="417"/>
        <v>14.621534498847099</v>
      </c>
      <c r="AD571" s="26">
        <f t="shared" si="418"/>
        <v>79.295276184870602</v>
      </c>
      <c r="AE571" s="26">
        <f t="shared" si="419"/>
        <v>5.6671008167589623</v>
      </c>
      <c r="AF571" s="26">
        <f t="shared" si="420"/>
        <v>-100.37991614745033</v>
      </c>
      <c r="AG571" s="26">
        <f t="shared" si="395"/>
        <v>64.334182199278899</v>
      </c>
      <c r="AH571" s="26">
        <f t="shared" si="421"/>
        <v>-163.38631868901444</v>
      </c>
      <c r="AI571" s="26">
        <f t="shared" si="422"/>
        <v>-89.999999612022364</v>
      </c>
      <c r="AJ571" s="26">
        <f t="shared" si="423"/>
        <v>89.363597372192231</v>
      </c>
      <c r="AK571" s="26">
        <f t="shared" si="424"/>
        <v>89.99805041235534</v>
      </c>
      <c r="AL571" s="27">
        <f t="shared" si="425"/>
        <v>-43.343198582798657</v>
      </c>
      <c r="AM571" s="26">
        <f t="shared" si="426"/>
        <v>-89.610088490129328</v>
      </c>
      <c r="AN571" s="26">
        <f t="shared" si="396"/>
        <v>-29.373724738791491</v>
      </c>
      <c r="AO571" s="26">
        <f t="shared" si="397"/>
        <v>-88.052309072161535</v>
      </c>
      <c r="AP571" s="26">
        <f t="shared" si="403"/>
        <v>-82.405462439133458</v>
      </c>
      <c r="AQ571" s="26">
        <f t="shared" si="404"/>
        <v>-177.66434676195789</v>
      </c>
      <c r="AR571" s="25">
        <f t="shared" si="398"/>
        <v>18.562359853877492</v>
      </c>
      <c r="AS571" s="25">
        <f t="shared" si="399"/>
        <v>-26.547178687726607</v>
      </c>
      <c r="AT571" s="56">
        <f t="shared" si="405"/>
        <v>-76.738361622374498</v>
      </c>
      <c r="AU571" s="57">
        <f t="shared" si="427"/>
        <v>-278.04426290940819</v>
      </c>
      <c r="AV571" s="26">
        <f t="shared" si="428"/>
        <v>9.4909498235235309E-3</v>
      </c>
      <c r="AW571" s="26">
        <f t="shared" si="429"/>
        <v>2.6779731682996033</v>
      </c>
      <c r="AX571" s="27">
        <f t="shared" si="430"/>
        <v>-9.490949823523118E-3</v>
      </c>
      <c r="AY571" s="26">
        <f t="shared" si="431"/>
        <v>-2.6779731682996033</v>
      </c>
      <c r="AZ571" s="28">
        <f t="shared" si="432"/>
        <v>4.1286418728248009E-16</v>
      </c>
      <c r="BA571" s="29">
        <f t="shared" si="433"/>
        <v>0</v>
      </c>
      <c r="BB571" s="5">
        <f t="shared" si="406"/>
        <v>-144.72325250873934</v>
      </c>
      <c r="BC571" s="5">
        <f t="shared" si="407"/>
        <v>-465.35003178544844</v>
      </c>
      <c r="BD571" s="5">
        <f t="shared" si="434"/>
        <v>-285.35003178544844</v>
      </c>
      <c r="BE571" s="31"/>
      <c r="BF571" s="40">
        <f t="shared" si="435"/>
        <v>-145</v>
      </c>
      <c r="BG571" s="40">
        <f t="shared" si="436"/>
        <v>-465</v>
      </c>
      <c r="BH571" s="40">
        <f t="shared" si="437"/>
        <v>-285</v>
      </c>
      <c r="BL571" s="26">
        <f t="shared" si="400"/>
        <v>-21.436111150898782</v>
      </c>
      <c r="BM571" s="26">
        <f t="shared" si="401"/>
        <v>-85.137736705336224</v>
      </c>
      <c r="BO571" s="238" t="str">
        <f t="shared" si="408"/>
        <v>46773514.1287285i</v>
      </c>
      <c r="BP571" s="238" t="str">
        <f t="shared" si="409"/>
        <v>-0.000991720336609309-0.00459931049344927i</v>
      </c>
      <c r="BQ571" s="238">
        <f t="shared" si="410"/>
        <v>-46.548779735466049</v>
      </c>
      <c r="BR571" s="238">
        <f t="shared" si="411"/>
        <v>-102.16803217070401</v>
      </c>
    </row>
    <row r="572" spans="22:70" x14ac:dyDescent="0.35">
      <c r="V572" s="24">
        <v>6.6800000000000797</v>
      </c>
      <c r="W572" s="32">
        <f t="shared" si="412"/>
        <v>47863009.232272685</v>
      </c>
      <c r="X572" s="25">
        <f t="shared" si="402"/>
        <v>26.994438391274116</v>
      </c>
      <c r="Y572" s="26">
        <f t="shared" si="413"/>
        <v>-81.216226189778382</v>
      </c>
      <c r="Z572" s="26">
        <f t="shared" si="414"/>
        <v>-89.995019059848858</v>
      </c>
      <c r="AA572" s="26">
        <f t="shared" si="415"/>
        <v>45.267348031944522</v>
      </c>
      <c r="AB572" s="26">
        <f t="shared" si="416"/>
        <v>-89.687566651698546</v>
      </c>
      <c r="AC572" s="26">
        <f t="shared" si="417"/>
        <v>14.814785298225388</v>
      </c>
      <c r="AD572" s="26">
        <f t="shared" si="418"/>
        <v>79.533500205440035</v>
      </c>
      <c r="AE572" s="26">
        <f t="shared" si="419"/>
        <v>5.8603455316656436</v>
      </c>
      <c r="AF572" s="26">
        <f t="shared" si="420"/>
        <v>-100.14908550610737</v>
      </c>
      <c r="AG572" s="26">
        <f t="shared" si="395"/>
        <v>64.334182199278899</v>
      </c>
      <c r="AH572" s="26">
        <f t="shared" si="421"/>
        <v>-163.58631868901443</v>
      </c>
      <c r="AI572" s="26">
        <f t="shared" si="422"/>
        <v>-89.999999620853814</v>
      </c>
      <c r="AJ572" s="26">
        <f t="shared" si="423"/>
        <v>89.563597371965926</v>
      </c>
      <c r="AK572" s="26">
        <f t="shared" si="424"/>
        <v>89.99809479038808</v>
      </c>
      <c r="AL572" s="27">
        <f t="shared" si="425"/>
        <v>-43.54318953070652</v>
      </c>
      <c r="AM572" s="26">
        <f t="shared" si="426"/>
        <v>-89.618963694939779</v>
      </c>
      <c r="AN572" s="26">
        <f t="shared" si="396"/>
        <v>-29.57349894750033</v>
      </c>
      <c r="AO572" s="26">
        <f t="shared" si="397"/>
        <v>-88.096610939750647</v>
      </c>
      <c r="AP572" s="26">
        <f t="shared" si="403"/>
        <v>-82.805227595976461</v>
      </c>
      <c r="AQ572" s="26">
        <f t="shared" si="404"/>
        <v>-177.71747946515615</v>
      </c>
      <c r="AR572" s="25">
        <f t="shared" si="398"/>
        <v>18.562359853877492</v>
      </c>
      <c r="AS572" s="25">
        <f t="shared" si="399"/>
        <v>-26.547178687726607</v>
      </c>
      <c r="AT572" s="56">
        <f t="shared" si="405"/>
        <v>-76.944882064310818</v>
      </c>
      <c r="AU572" s="57">
        <f t="shared" si="427"/>
        <v>-277.86656497126353</v>
      </c>
      <c r="AV572" s="26">
        <f t="shared" si="428"/>
        <v>9.9377331291897811E-3</v>
      </c>
      <c r="AW572" s="26">
        <f t="shared" si="429"/>
        <v>2.7402571784141734</v>
      </c>
      <c r="AX572" s="27">
        <f t="shared" si="430"/>
        <v>-9.9377331291900274E-3</v>
      </c>
      <c r="AY572" s="26">
        <f t="shared" si="431"/>
        <v>-2.7402571784141734</v>
      </c>
      <c r="AZ572" s="28">
        <f t="shared" si="432"/>
        <v>-2.4633073358870661E-16</v>
      </c>
      <c r="BA572" s="29">
        <f t="shared" si="433"/>
        <v>0</v>
      </c>
      <c r="BB572" s="5">
        <f t="shared" si="406"/>
        <v>-145.33785759417435</v>
      </c>
      <c r="BC572" s="5">
        <f t="shared" si="407"/>
        <v>-465.56930836144085</v>
      </c>
      <c r="BD572" s="5">
        <f t="shared" si="434"/>
        <v>-285.56930836144085</v>
      </c>
      <c r="BE572" s="31"/>
      <c r="BF572" s="40">
        <f t="shared" si="435"/>
        <v>-145</v>
      </c>
      <c r="BG572" s="40">
        <f t="shared" si="436"/>
        <v>-466</v>
      </c>
      <c r="BH572" s="40">
        <f t="shared" si="437"/>
        <v>-286</v>
      </c>
      <c r="BL572" s="26">
        <f t="shared" si="400"/>
        <v>-21.634706632345917</v>
      </c>
      <c r="BM572" s="26">
        <f t="shared" si="401"/>
        <v>-85.247902596844085</v>
      </c>
      <c r="BO572" s="238" t="str">
        <f t="shared" si="408"/>
        <v>47863009.2322727i</v>
      </c>
      <c r="BP572" s="238" t="str">
        <f t="shared" si="409"/>
        <v>-0.000990549994601454-0.00448480756525749i</v>
      </c>
      <c r="BQ572" s="238">
        <f t="shared" si="410"/>
        <v>-46.758268897517617</v>
      </c>
      <c r="BR572" s="238">
        <f t="shared" si="411"/>
        <v>-102.45484079333323</v>
      </c>
    </row>
    <row r="573" spans="22:70" x14ac:dyDescent="0.35">
      <c r="V573" s="24">
        <v>6.6900000000000803</v>
      </c>
      <c r="W573" s="30">
        <f t="shared" si="412"/>
        <v>48977881.936853759</v>
      </c>
      <c r="X573" s="25">
        <f t="shared" si="402"/>
        <v>26.994438391274116</v>
      </c>
      <c r="Y573" s="26">
        <f t="shared" si="413"/>
        <v>-81.416226188301181</v>
      </c>
      <c r="Z573" s="26">
        <f t="shared" si="414"/>
        <v>-89.99513243988838</v>
      </c>
      <c r="AA573" s="26">
        <f t="shared" si="415"/>
        <v>45.467342219834094</v>
      </c>
      <c r="AB573" s="26">
        <f t="shared" si="416"/>
        <v>-89.694678366768727</v>
      </c>
      <c r="AC573" s="26">
        <f t="shared" si="417"/>
        <v>15.008330055696344</v>
      </c>
      <c r="AD573" s="26">
        <f t="shared" si="418"/>
        <v>79.766655734908284</v>
      </c>
      <c r="AE573" s="26">
        <f t="shared" si="419"/>
        <v>6.0538844785033739</v>
      </c>
      <c r="AF573" s="26">
        <f t="shared" si="420"/>
        <v>-99.923155071748823</v>
      </c>
      <c r="AG573" s="26">
        <f t="shared" si="395"/>
        <v>64.334182199278899</v>
      </c>
      <c r="AH573" s="26">
        <f t="shared" si="421"/>
        <v>-163.78631868901442</v>
      </c>
      <c r="AI573" s="26">
        <f t="shared" si="422"/>
        <v>-89.999999629484236</v>
      </c>
      <c r="AJ573" s="26">
        <f t="shared" si="423"/>
        <v>89.763597371749825</v>
      </c>
      <c r="AK573" s="26">
        <f t="shared" si="424"/>
        <v>89.998138158253482</v>
      </c>
      <c r="AL573" s="27">
        <f t="shared" si="425"/>
        <v>-43.743180886008034</v>
      </c>
      <c r="AM573" s="26">
        <f t="shared" si="426"/>
        <v>-89.627636893093509</v>
      </c>
      <c r="AN573" s="26">
        <f t="shared" si="396"/>
        <v>-29.773283307532395</v>
      </c>
      <c r="AO573" s="26">
        <f t="shared" si="397"/>
        <v>-88.1399065738226</v>
      </c>
      <c r="AP573" s="26">
        <f t="shared" si="403"/>
        <v>-83.205003311526127</v>
      </c>
      <c r="AQ573" s="26">
        <f t="shared" si="404"/>
        <v>-177.76940493814686</v>
      </c>
      <c r="AR573" s="25">
        <f t="shared" si="398"/>
        <v>18.562359853877492</v>
      </c>
      <c r="AS573" s="25">
        <f t="shared" si="399"/>
        <v>-26.547178687726607</v>
      </c>
      <c r="AT573" s="56">
        <f t="shared" si="405"/>
        <v>-77.15111883302275</v>
      </c>
      <c r="AU573" s="57">
        <f t="shared" si="427"/>
        <v>-277.69256000989571</v>
      </c>
      <c r="AV573" s="26">
        <f t="shared" si="428"/>
        <v>1.0405523425137977E-2</v>
      </c>
      <c r="AW573" s="26">
        <f t="shared" si="429"/>
        <v>2.8039852595352373</v>
      </c>
      <c r="AX573" s="27">
        <f t="shared" si="430"/>
        <v>-1.0405523425138195E-2</v>
      </c>
      <c r="AY573" s="26">
        <f t="shared" si="431"/>
        <v>-2.8039852595352373</v>
      </c>
      <c r="AZ573" s="28">
        <f t="shared" si="432"/>
        <v>-2.1857515797307769E-16</v>
      </c>
      <c r="BA573" s="29">
        <f t="shared" si="433"/>
        <v>0</v>
      </c>
      <c r="BB573" s="5">
        <f t="shared" si="406"/>
        <v>-145.95266723109285</v>
      </c>
      <c r="BC573" s="5">
        <f t="shared" si="407"/>
        <v>-465.79555470031676</v>
      </c>
      <c r="BD573" s="5">
        <f t="shared" si="434"/>
        <v>-285.79555470031676</v>
      </c>
      <c r="BE573" s="41"/>
      <c r="BF573" s="40">
        <f t="shared" si="435"/>
        <v>-146</v>
      </c>
      <c r="BG573" s="40">
        <f t="shared" si="436"/>
        <v>-466</v>
      </c>
      <c r="BH573" s="40">
        <f t="shared" si="437"/>
        <v>-286</v>
      </c>
      <c r="BL573" s="26">
        <f t="shared" si="400"/>
        <v>-21.833364903388524</v>
      </c>
      <c r="BM573" s="26">
        <f t="shared" si="401"/>
        <v>-85.355594847605872</v>
      </c>
      <c r="BO573" s="238" t="str">
        <f t="shared" si="408"/>
        <v>48977881.9368538i</v>
      </c>
      <c r="BP573" s="238" t="str">
        <f t="shared" si="409"/>
        <v>-0.000989238479514105-0.00437272689092959i</v>
      </c>
      <c r="BQ573" s="238">
        <f t="shared" si="410"/>
        <v>-46.968183494681561</v>
      </c>
      <c r="BR573" s="238">
        <f t="shared" si="411"/>
        <v>-102.74739984281521</v>
      </c>
    </row>
    <row r="574" spans="22:70" x14ac:dyDescent="0.35">
      <c r="V574" s="24">
        <v>6.7000000000000801</v>
      </c>
      <c r="W574" s="32">
        <f t="shared" si="412"/>
        <v>50118723.362736568</v>
      </c>
      <c r="X574" s="25">
        <f t="shared" si="402"/>
        <v>26.994438391274116</v>
      </c>
      <c r="Y574" s="26">
        <f t="shared" si="413"/>
        <v>-81.616226186890444</v>
      </c>
      <c r="Z574" s="26">
        <f t="shared" si="414"/>
        <v>-89.99524323908318</v>
      </c>
      <c r="AA574" s="26">
        <f t="shared" si="415"/>
        <v>45.667336669304433</v>
      </c>
      <c r="AB574" s="26">
        <f t="shared" si="416"/>
        <v>-89.701628208530906</v>
      </c>
      <c r="AC574" s="26">
        <f t="shared" si="417"/>
        <v>15.202156377143101</v>
      </c>
      <c r="AD574" s="26">
        <f t="shared" si="418"/>
        <v>79.994835492800235</v>
      </c>
      <c r="AE574" s="26">
        <f t="shared" si="419"/>
        <v>6.2477052508312063</v>
      </c>
      <c r="AF574" s="26">
        <f t="shared" si="420"/>
        <v>-99.702035954813852</v>
      </c>
      <c r="AG574" s="26">
        <f t="shared" si="395"/>
        <v>64.334182199278899</v>
      </c>
      <c r="AH574" s="26">
        <f t="shared" si="421"/>
        <v>-163.98631868901444</v>
      </c>
      <c r="AI574" s="26">
        <f t="shared" si="422"/>
        <v>-89.999999637918194</v>
      </c>
      <c r="AJ574" s="26">
        <f t="shared" si="423"/>
        <v>89.963597371543415</v>
      </c>
      <c r="AK574" s="26">
        <f t="shared" si="424"/>
        <v>89.998180538945746</v>
      </c>
      <c r="AL574" s="27">
        <f t="shared" si="425"/>
        <v>-43.943172630369006</v>
      </c>
      <c r="AM574" s="26">
        <f t="shared" si="426"/>
        <v>-89.636112681644121</v>
      </c>
      <c r="AN574" s="26">
        <f t="shared" si="396"/>
        <v>-29.973077362966119</v>
      </c>
      <c r="AO574" s="26">
        <f t="shared" si="397"/>
        <v>-88.182218732404991</v>
      </c>
      <c r="AP574" s="26">
        <f t="shared" si="403"/>
        <v>-83.604789111527253</v>
      </c>
      <c r="AQ574" s="26">
        <f t="shared" si="404"/>
        <v>-177.82015051302156</v>
      </c>
      <c r="AR574" s="25">
        <f t="shared" si="398"/>
        <v>18.562359853877492</v>
      </c>
      <c r="AS574" s="25">
        <f t="shared" si="399"/>
        <v>-26.547178687726607</v>
      </c>
      <c r="AT574" s="56">
        <f t="shared" si="405"/>
        <v>-77.357083860696051</v>
      </c>
      <c r="AU574" s="57">
        <f t="shared" si="427"/>
        <v>-277.52218646783541</v>
      </c>
      <c r="AV574" s="26">
        <f t="shared" si="428"/>
        <v>1.0895305999618132E-2</v>
      </c>
      <c r="AW574" s="26">
        <f t="shared" si="429"/>
        <v>2.8691905700555509</v>
      </c>
      <c r="AX574" s="27">
        <f t="shared" si="430"/>
        <v>-1.0895305999617971E-2</v>
      </c>
      <c r="AY574" s="26">
        <f t="shared" si="431"/>
        <v>-2.8691905700555509</v>
      </c>
      <c r="AZ574" s="28">
        <f t="shared" si="432"/>
        <v>1.6132928326584306E-16</v>
      </c>
      <c r="BA574" s="29">
        <f t="shared" si="433"/>
        <v>0</v>
      </c>
      <c r="BB574" s="5">
        <f t="shared" si="406"/>
        <v>-146.56770856387976</v>
      </c>
      <c r="BC574" s="5">
        <f t="shared" si="407"/>
        <v>-466.02886113211412</v>
      </c>
      <c r="BD574" s="5">
        <f t="shared" si="434"/>
        <v>-286.02886113211412</v>
      </c>
      <c r="BE574" s="31"/>
      <c r="BF574" s="40">
        <f t="shared" si="435"/>
        <v>-147</v>
      </c>
      <c r="BG574" s="40">
        <f t="shared" si="436"/>
        <v>-466</v>
      </c>
      <c r="BH574" s="40">
        <f t="shared" si="437"/>
        <v>-286</v>
      </c>
      <c r="BL574" s="26">
        <f t="shared" si="400"/>
        <v>-22.032083175110806</v>
      </c>
      <c r="BM574" s="26">
        <f t="shared" si="401"/>
        <v>-85.460867512109914</v>
      </c>
      <c r="BO574" s="238" t="str">
        <f t="shared" si="408"/>
        <v>50118723.3627366i</v>
      </c>
      <c r="BP574" s="238" t="str">
        <f t="shared" si="409"/>
        <v>-0.000987784396057929-0.0042630119490308i</v>
      </c>
      <c r="BQ574" s="238">
        <f t="shared" si="410"/>
        <v>-47.17854152807292</v>
      </c>
      <c r="BR574" s="238">
        <f t="shared" si="411"/>
        <v>-103.04580715216881</v>
      </c>
    </row>
    <row r="575" spans="22:70" x14ac:dyDescent="0.35">
      <c r="V575" s="24">
        <v>6.7100000000000799</v>
      </c>
      <c r="W575" s="32">
        <f t="shared" si="412"/>
        <v>51286138.399145961</v>
      </c>
      <c r="X575" s="25">
        <f t="shared" si="402"/>
        <v>26.994438391274116</v>
      </c>
      <c r="Y575" s="26">
        <f t="shared" si="413"/>
        <v>-81.816226185543172</v>
      </c>
      <c r="Z575" s="26">
        <f t="shared" si="414"/>
        <v>-89.995351516180421</v>
      </c>
      <c r="AA575" s="26">
        <f t="shared" si="415"/>
        <v>45.867331368583137</v>
      </c>
      <c r="AB575" s="26">
        <f t="shared" si="416"/>
        <v>-89.708419861064712</v>
      </c>
      <c r="AC575" s="26">
        <f t="shared" si="417"/>
        <v>15.396252356037818</v>
      </c>
      <c r="AD575" s="26">
        <f t="shared" si="418"/>
        <v>80.218131496875714</v>
      </c>
      <c r="AE575" s="26">
        <f t="shared" si="419"/>
        <v>6.4417959303518995</v>
      </c>
      <c r="AF575" s="26">
        <f t="shared" si="420"/>
        <v>-99.485639880369405</v>
      </c>
      <c r="AG575" s="26">
        <f t="shared" si="395"/>
        <v>64.334182199278899</v>
      </c>
      <c r="AH575" s="26">
        <f t="shared" si="421"/>
        <v>-164.18631868901443</v>
      </c>
      <c r="AI575" s="26">
        <f t="shared" si="422"/>
        <v>-89.999999646160191</v>
      </c>
      <c r="AJ575" s="26">
        <f t="shared" si="423"/>
        <v>90.163597371346299</v>
      </c>
      <c r="AK575" s="26">
        <f t="shared" si="424"/>
        <v>89.998221954935673</v>
      </c>
      <c r="AL575" s="27">
        <f t="shared" si="425"/>
        <v>-44.143164746280277</v>
      </c>
      <c r="AM575" s="26">
        <f t="shared" si="426"/>
        <v>-89.644395553082205</v>
      </c>
      <c r="AN575" s="26">
        <f t="shared" si="396"/>
        <v>-30.172880678315192</v>
      </c>
      <c r="AO575" s="26">
        <f t="shared" si="397"/>
        <v>-88.223569665255198</v>
      </c>
      <c r="AP575" s="26">
        <f t="shared" si="403"/>
        <v>-84.004584542984702</v>
      </c>
      <c r="AQ575" s="26">
        <f t="shared" si="404"/>
        <v>-177.86974290956192</v>
      </c>
      <c r="AR575" s="25">
        <f t="shared" si="398"/>
        <v>18.562359853877492</v>
      </c>
      <c r="AS575" s="25">
        <f t="shared" si="399"/>
        <v>-26.547178687726607</v>
      </c>
      <c r="AT575" s="56">
        <f t="shared" si="405"/>
        <v>-77.562788612632801</v>
      </c>
      <c r="AU575" s="57">
        <f t="shared" si="427"/>
        <v>-277.35538278993135</v>
      </c>
      <c r="AV575" s="26">
        <f t="shared" si="428"/>
        <v>1.1408112120430226E-2</v>
      </c>
      <c r="AW575" s="26">
        <f t="shared" si="429"/>
        <v>2.9359070067038937</v>
      </c>
      <c r="AX575" s="27">
        <f t="shared" si="430"/>
        <v>-1.1408112120430221E-2</v>
      </c>
      <c r="AY575" s="26">
        <f t="shared" si="431"/>
        <v>-2.9359070067038937</v>
      </c>
      <c r="AZ575" s="28">
        <f t="shared" si="432"/>
        <v>0</v>
      </c>
      <c r="BA575" s="29">
        <f t="shared" si="433"/>
        <v>0</v>
      </c>
      <c r="BB575" s="5">
        <f t="shared" si="406"/>
        <v>-147.18300906121948</v>
      </c>
      <c r="BC575" s="5">
        <f t="shared" si="407"/>
        <v>-466.26931633961067</v>
      </c>
      <c r="BD575" s="5">
        <f t="shared" si="434"/>
        <v>-286.26931633961067</v>
      </c>
      <c r="BE575" s="31"/>
      <c r="BF575" s="40">
        <f t="shared" si="435"/>
        <v>-147</v>
      </c>
      <c r="BG575" s="40">
        <f t="shared" si="436"/>
        <v>-466</v>
      </c>
      <c r="BH575" s="40">
        <f t="shared" si="437"/>
        <v>-286</v>
      </c>
      <c r="BL575" s="26">
        <f t="shared" si="400"/>
        <v>-22.230858780886816</v>
      </c>
      <c r="BM575" s="26">
        <f t="shared" si="401"/>
        <v>-85.563773562634779</v>
      </c>
      <c r="BO575" s="238" t="str">
        <f t="shared" si="408"/>
        <v>51286138.399146i</v>
      </c>
      <c r="BP575" s="238" t="str">
        <f t="shared" si="409"/>
        <v>-0.000986186166215945-0.00415560763956624i</v>
      </c>
      <c r="BQ575" s="238">
        <f t="shared" si="410"/>
        <v>-47.389361667699859</v>
      </c>
      <c r="BR575" s="238">
        <f t="shared" si="411"/>
        <v>-103.35015998704453</v>
      </c>
    </row>
    <row r="576" spans="22:70" x14ac:dyDescent="0.35">
      <c r="V576" s="24">
        <v>6.7200000000000797</v>
      </c>
      <c r="W576" s="30">
        <f t="shared" si="412"/>
        <v>52480746.024986945</v>
      </c>
      <c r="X576" s="25">
        <f t="shared" si="402"/>
        <v>26.994438391274116</v>
      </c>
      <c r="Y576" s="26">
        <f t="shared" si="413"/>
        <v>-82.016226184256581</v>
      </c>
      <c r="Z576" s="26">
        <f t="shared" si="414"/>
        <v>-89.995457328590035</v>
      </c>
      <c r="AA576" s="26">
        <f t="shared" si="415"/>
        <v>46.067326306427567</v>
      </c>
      <c r="AB576" s="26">
        <f t="shared" si="416"/>
        <v>-89.715056924630318</v>
      </c>
      <c r="AC576" s="26">
        <f t="shared" si="417"/>
        <v>15.590606557262843</v>
      </c>
      <c r="AD576" s="26">
        <f t="shared" si="418"/>
        <v>80.43663499574609</v>
      </c>
      <c r="AE576" s="26">
        <f t="shared" si="419"/>
        <v>6.6361450707079452</v>
      </c>
      <c r="AF576" s="26">
        <f t="shared" si="420"/>
        <v>-99.273879257474277</v>
      </c>
      <c r="AG576" s="26">
        <f t="shared" si="395"/>
        <v>64.334182199278899</v>
      </c>
      <c r="AH576" s="26">
        <f t="shared" si="421"/>
        <v>-164.38631868901442</v>
      </c>
      <c r="AI576" s="26">
        <f t="shared" si="422"/>
        <v>-89.999999654214577</v>
      </c>
      <c r="AJ576" s="26">
        <f t="shared" si="423"/>
        <v>90.36359737115805</v>
      </c>
      <c r="AK576" s="26">
        <f t="shared" si="424"/>
        <v>89.998262428182585</v>
      </c>
      <c r="AL576" s="27">
        <f t="shared" si="425"/>
        <v>-44.343157217020639</v>
      </c>
      <c r="AM576" s="26">
        <f t="shared" si="426"/>
        <v>-89.652489897710268</v>
      </c>
      <c r="AN576" s="26">
        <f t="shared" si="396"/>
        <v>-30.372692837616238</v>
      </c>
      <c r="AO576" s="26">
        <f t="shared" si="397"/>
        <v>-88.263981124780514</v>
      </c>
      <c r="AP576" s="26">
        <f t="shared" si="403"/>
        <v>-84.404389173214341</v>
      </c>
      <c r="AQ576" s="26">
        <f t="shared" si="404"/>
        <v>-177.91820824852277</v>
      </c>
      <c r="AR576" s="25">
        <f t="shared" si="398"/>
        <v>18.562359853877492</v>
      </c>
      <c r="AS576" s="25">
        <f t="shared" si="399"/>
        <v>-26.547178687726607</v>
      </c>
      <c r="AT576" s="56">
        <f t="shared" si="405"/>
        <v>-77.768244102506401</v>
      </c>
      <c r="AU576" s="57">
        <f t="shared" si="427"/>
        <v>-277.19208750599705</v>
      </c>
      <c r="AV576" s="26">
        <f t="shared" si="428"/>
        <v>1.1945021158169212E-2</v>
      </c>
      <c r="AW576" s="26">
        <f t="shared" si="429"/>
        <v>3.0041692193327716</v>
      </c>
      <c r="AX576" s="27">
        <f t="shared" si="430"/>
        <v>-1.1945021158169481E-2</v>
      </c>
      <c r="AY576" s="26">
        <f t="shared" si="431"/>
        <v>-3.0041692193327716</v>
      </c>
      <c r="AZ576" s="28">
        <f t="shared" si="432"/>
        <v>-2.688821387764051E-16</v>
      </c>
      <c r="BA576" s="29">
        <f t="shared" si="433"/>
        <v>0</v>
      </c>
      <c r="BB576" s="5">
        <f t="shared" si="406"/>
        <v>-147.79859654234994</v>
      </c>
      <c r="BC576" s="5">
        <f t="shared" si="407"/>
        <v>-466.51700729289917</v>
      </c>
      <c r="BD576" s="5">
        <f t="shared" si="434"/>
        <v>-286.51700729289917</v>
      </c>
      <c r="BE576" s="41"/>
      <c r="BF576" s="40">
        <f t="shared" si="435"/>
        <v>-148</v>
      </c>
      <c r="BG576" s="40">
        <f t="shared" si="436"/>
        <v>-467</v>
      </c>
      <c r="BH576" s="40">
        <f t="shared" si="437"/>
        <v>-287</v>
      </c>
      <c r="BL576" s="26">
        <f t="shared" si="400"/>
        <v>-22.429689171156923</v>
      </c>
      <c r="BM576" s="26">
        <f t="shared" si="401"/>
        <v>-85.664364904218502</v>
      </c>
      <c r="BO576" s="238" t="str">
        <f t="shared" si="408"/>
        <v>52480746.0249869i</v>
      </c>
      <c r="BP576" s="238" t="str">
        <f t="shared" si="409"/>
        <v>-0.000984442035534928-0.00405046026307624i</v>
      </c>
      <c r="BQ576" s="238">
        <f t="shared" si="410"/>
        <v>-47.600663268686617</v>
      </c>
      <c r="BR576" s="238">
        <f t="shared" si="411"/>
        <v>-103.66055488268364</v>
      </c>
    </row>
    <row r="577" spans="22:70" x14ac:dyDescent="0.35">
      <c r="V577" s="24">
        <v>6.7300000000000804</v>
      </c>
      <c r="W577" s="32">
        <f t="shared" si="412"/>
        <v>53703179.637035273</v>
      </c>
      <c r="X577" s="25">
        <f t="shared" si="402"/>
        <v>26.994438391274116</v>
      </c>
      <c r="Y577" s="26">
        <f t="shared" si="413"/>
        <v>-82.216226183027885</v>
      </c>
      <c r="Z577" s="26">
        <f t="shared" si="414"/>
        <v>-89.9955607324152</v>
      </c>
      <c r="AA577" s="26">
        <f t="shared" si="415"/>
        <v>46.267321472101031</v>
      </c>
      <c r="AB577" s="26">
        <f t="shared" si="416"/>
        <v>-89.7215429175738</v>
      </c>
      <c r="AC577" s="26">
        <f t="shared" si="417"/>
        <v>15.78520800120334</v>
      </c>
      <c r="AD577" s="26">
        <f t="shared" si="418"/>
        <v>80.650436407506874</v>
      </c>
      <c r="AE577" s="26">
        <f t="shared" si="419"/>
        <v>6.8307416815506024</v>
      </c>
      <c r="AF577" s="26">
        <f t="shared" si="420"/>
        <v>-99.066667242482112</v>
      </c>
      <c r="AG577" s="26">
        <f t="shared" si="395"/>
        <v>64.334182199278899</v>
      </c>
      <c r="AH577" s="26">
        <f t="shared" si="421"/>
        <v>-164.58631868901446</v>
      </c>
      <c r="AI577" s="26">
        <f t="shared" si="422"/>
        <v>-89.9999996620856</v>
      </c>
      <c r="AJ577" s="26">
        <f t="shared" si="423"/>
        <v>90.5635973709783</v>
      </c>
      <c r="AK577" s="26">
        <f t="shared" si="424"/>
        <v>89.998301980145911</v>
      </c>
      <c r="AL577" s="27">
        <f t="shared" si="425"/>
        <v>-44.543150026621348</v>
      </c>
      <c r="AM577" s="26">
        <f t="shared" si="426"/>
        <v>-89.660400005963822</v>
      </c>
      <c r="AN577" s="26">
        <f t="shared" si="396"/>
        <v>-30.572513443556876</v>
      </c>
      <c r="AO577" s="26">
        <f t="shared" si="397"/>
        <v>-88.303474376752916</v>
      </c>
      <c r="AP577" s="26">
        <f t="shared" si="403"/>
        <v>-84.804202588935482</v>
      </c>
      <c r="AQ577" s="26">
        <f t="shared" si="404"/>
        <v>-177.96557206465644</v>
      </c>
      <c r="AR577" s="25">
        <f t="shared" si="398"/>
        <v>18.562359853877492</v>
      </c>
      <c r="AS577" s="25">
        <f t="shared" si="399"/>
        <v>-26.547178687726607</v>
      </c>
      <c r="AT577" s="56">
        <f t="shared" si="405"/>
        <v>-77.973460907384876</v>
      </c>
      <c r="AU577" s="57">
        <f t="shared" si="427"/>
        <v>-277.03223930713852</v>
      </c>
      <c r="AV577" s="26">
        <f t="shared" si="428"/>
        <v>1.2507162805355854E-2</v>
      </c>
      <c r="AW577" s="26">
        <f t="shared" si="429"/>
        <v>3.0740126258809628</v>
      </c>
      <c r="AX577" s="27">
        <f t="shared" si="430"/>
        <v>-1.2507162805355436E-2</v>
      </c>
      <c r="AY577" s="26">
        <f t="shared" si="431"/>
        <v>-3.0740126258809628</v>
      </c>
      <c r="AZ577" s="28">
        <f t="shared" si="432"/>
        <v>4.1806835771041051E-16</v>
      </c>
      <c r="BA577" s="29">
        <f t="shared" si="433"/>
        <v>0</v>
      </c>
      <c r="BB577" s="5">
        <f t="shared" si="406"/>
        <v>-148.41449920287448</v>
      </c>
      <c r="BC577" s="5">
        <f t="shared" si="407"/>
        <v>-466.77201916727813</v>
      </c>
      <c r="BD577" s="5">
        <f t="shared" si="434"/>
        <v>-286.77201916727813</v>
      </c>
      <c r="BE577" s="31"/>
      <c r="BF577" s="40">
        <f t="shared" si="435"/>
        <v>-148</v>
      </c>
      <c r="BG577" s="40">
        <f t="shared" si="436"/>
        <v>-467</v>
      </c>
      <c r="BH577" s="40">
        <f t="shared" si="437"/>
        <v>-287</v>
      </c>
      <c r="BL577" s="26">
        <f t="shared" si="400"/>
        <v>-22.628571908415228</v>
      </c>
      <c r="BM577" s="26">
        <f t="shared" si="401"/>
        <v>-85.76269238990767</v>
      </c>
      <c r="BO577" s="238" t="str">
        <f t="shared" si="408"/>
        <v>53703179.6370353i</v>
      </c>
      <c r="BP577" s="238" t="str">
        <f t="shared" si="409"/>
        <v>-0.000982550079726622-0.00394751750065903i</v>
      </c>
      <c r="BQ577" s="238">
        <f t="shared" si="410"/>
        <v>-47.81246638707438</v>
      </c>
      <c r="BR577" s="238">
        <f t="shared" si="411"/>
        <v>-103.97708747023196</v>
      </c>
    </row>
    <row r="578" spans="22:70" x14ac:dyDescent="0.35">
      <c r="V578" s="24">
        <v>6.7400000000000801</v>
      </c>
      <c r="W578" s="32">
        <f t="shared" si="412"/>
        <v>54954087.385772683</v>
      </c>
      <c r="X578" s="25">
        <f t="shared" si="402"/>
        <v>26.994438391274116</v>
      </c>
      <c r="Y578" s="26">
        <f t="shared" si="413"/>
        <v>-82.416226181854483</v>
      </c>
      <c r="Z578" s="26">
        <f t="shared" si="414"/>
        <v>-89.995661782481946</v>
      </c>
      <c r="AA578" s="26">
        <f t="shared" si="415"/>
        <v>46.467316855350006</v>
      </c>
      <c r="AB578" s="26">
        <f t="shared" si="416"/>
        <v>-89.727881278189145</v>
      </c>
      <c r="AC578" s="26">
        <f t="shared" si="417"/>
        <v>15.980046148133315</v>
      </c>
      <c r="AD578" s="26">
        <f t="shared" si="418"/>
        <v>80.85962526405639</v>
      </c>
      <c r="AE578" s="26">
        <f t="shared" si="419"/>
        <v>7.0255752129029538</v>
      </c>
      <c r="AF578" s="26">
        <f t="shared" si="420"/>
        <v>-98.8639177966147</v>
      </c>
      <c r="AG578" s="26">
        <f t="shared" si="395"/>
        <v>64.334182199278899</v>
      </c>
      <c r="AH578" s="26">
        <f t="shared" si="421"/>
        <v>-164.78631868901445</v>
      </c>
      <c r="AI578" s="26">
        <f t="shared" si="422"/>
        <v>-89.999999669777466</v>
      </c>
      <c r="AJ578" s="26">
        <f t="shared" si="423"/>
        <v>90.763597370806636</v>
      </c>
      <c r="AK578" s="26">
        <f t="shared" si="424"/>
        <v>89.998340631796637</v>
      </c>
      <c r="AL578" s="27">
        <f t="shared" si="425"/>
        <v>-44.743143159832201</v>
      </c>
      <c r="AM578" s="26">
        <f t="shared" si="426"/>
        <v>-89.668130070680149</v>
      </c>
      <c r="AN578" s="26">
        <f t="shared" si="396"/>
        <v>-30.772342116642449</v>
      </c>
      <c r="AO578" s="26">
        <f t="shared" si="397"/>
        <v>-88.342070210820197</v>
      </c>
      <c r="AP578" s="26">
        <f t="shared" si="403"/>
        <v>-85.204024395403565</v>
      </c>
      <c r="AQ578" s="26">
        <f t="shared" si="404"/>
        <v>-178.01185931948118</v>
      </c>
      <c r="AR578" s="25">
        <f t="shared" si="398"/>
        <v>18.562359853877492</v>
      </c>
      <c r="AS578" s="25">
        <f t="shared" si="399"/>
        <v>-26.547178687726607</v>
      </c>
      <c r="AT578" s="56">
        <f t="shared" si="405"/>
        <v>-78.178449182500614</v>
      </c>
      <c r="AU578" s="57">
        <f t="shared" si="427"/>
        <v>-276.87577711609589</v>
      </c>
      <c r="AV578" s="26">
        <f t="shared" si="428"/>
        <v>1.3095719395559403E-2</v>
      </c>
      <c r="AW578" s="26">
        <f t="shared" si="429"/>
        <v>3.1454734275031835</v>
      </c>
      <c r="AX578" s="27">
        <f t="shared" si="430"/>
        <v>-1.3095719395559017E-2</v>
      </c>
      <c r="AY578" s="26">
        <f t="shared" si="431"/>
        <v>-3.1454734275031835</v>
      </c>
      <c r="AZ578" s="28">
        <f t="shared" si="432"/>
        <v>3.8684333514282798E-16</v>
      </c>
      <c r="BA578" s="29">
        <f t="shared" si="433"/>
        <v>0</v>
      </c>
      <c r="BB578" s="5">
        <f t="shared" si="406"/>
        <v>-149.03074564000283</v>
      </c>
      <c r="BC578" s="5">
        <f t="shared" si="407"/>
        <v>-467.03443524442548</v>
      </c>
      <c r="BD578" s="5">
        <f t="shared" si="434"/>
        <v>-287.03443524442548</v>
      </c>
      <c r="BE578" s="31"/>
      <c r="BF578" s="40">
        <f t="shared" si="435"/>
        <v>-149</v>
      </c>
      <c r="BG578" s="40">
        <f t="shared" si="436"/>
        <v>-467</v>
      </c>
      <c r="BH578" s="40">
        <f t="shared" si="437"/>
        <v>-287</v>
      </c>
      <c r="BL578" s="26">
        <f t="shared" si="400"/>
        <v>-22.827504662400454</v>
      </c>
      <c r="BM578" s="26">
        <f t="shared" si="401"/>
        <v>-85.858805836241402</v>
      </c>
      <c r="BO578" s="238" t="str">
        <f t="shared" si="408"/>
        <v>54954087.3857727i</v>
      </c>
      <c r="BP578" s="238" t="str">
        <f t="shared" si="409"/>
        <v>-0.000980508211628567-0.00384672839488993i</v>
      </c>
      <c r="BQ578" s="238">
        <f t="shared" si="410"/>
        <v>-48.024791795101763</v>
      </c>
      <c r="BR578" s="238">
        <f t="shared" si="411"/>
        <v>-104.29985229208816</v>
      </c>
    </row>
    <row r="579" spans="22:70" x14ac:dyDescent="0.35">
      <c r="V579" s="24">
        <v>6.7500000000000799</v>
      </c>
      <c r="W579" s="30">
        <f t="shared" si="412"/>
        <v>56234132.519045368</v>
      </c>
      <c r="X579" s="25">
        <f t="shared" si="402"/>
        <v>26.994438391274116</v>
      </c>
      <c r="Y579" s="26">
        <f t="shared" si="413"/>
        <v>-82.616226180733889</v>
      </c>
      <c r="Z579" s="26">
        <f t="shared" si="414"/>
        <v>-89.995760532368394</v>
      </c>
      <c r="AA579" s="26">
        <f t="shared" si="415"/>
        <v>46.667312446382411</v>
      </c>
      <c r="AB579" s="26">
        <f t="shared" si="416"/>
        <v>-89.734075366538178</v>
      </c>
      <c r="AC579" s="26">
        <f t="shared" si="417"/>
        <v>16.175110882913696</v>
      </c>
      <c r="AD579" s="26">
        <f t="shared" si="418"/>
        <v>81.064290160781638</v>
      </c>
      <c r="AE579" s="26">
        <f t="shared" si="419"/>
        <v>7.2206355398363335</v>
      </c>
      <c r="AF579" s="26">
        <f t="shared" si="420"/>
        <v>-98.665545738124933</v>
      </c>
      <c r="AG579" s="26">
        <f t="shared" si="395"/>
        <v>64.334182199278899</v>
      </c>
      <c r="AH579" s="26">
        <f t="shared" si="421"/>
        <v>-164.98631868901444</v>
      </c>
      <c r="AI579" s="26">
        <f t="shared" si="422"/>
        <v>-89.999999677294255</v>
      </c>
      <c r="AJ579" s="26">
        <f t="shared" si="423"/>
        <v>90.963597370642674</v>
      </c>
      <c r="AK579" s="26">
        <f t="shared" si="424"/>
        <v>89.998378403628394</v>
      </c>
      <c r="AL579" s="27">
        <f t="shared" si="425"/>
        <v>-44.943136602089339</v>
      </c>
      <c r="AM579" s="26">
        <f t="shared" si="426"/>
        <v>-89.675684189315618</v>
      </c>
      <c r="AN579" s="26">
        <f t="shared" si="396"/>
        <v>-30.972178494399834</v>
      </c>
      <c r="AO579" s="26">
        <f t="shared" si="397"/>
        <v>-88.379788950815239</v>
      </c>
      <c r="AP579" s="26">
        <f t="shared" si="403"/>
        <v>-85.603854215582032</v>
      </c>
      <c r="AQ579" s="26">
        <f t="shared" si="404"/>
        <v>-178.05709441379673</v>
      </c>
      <c r="AR579" s="25">
        <f t="shared" si="398"/>
        <v>18.562359853877492</v>
      </c>
      <c r="AS579" s="25">
        <f t="shared" si="399"/>
        <v>-26.547178687726607</v>
      </c>
      <c r="AT579" s="56">
        <f t="shared" si="405"/>
        <v>-78.383218675745695</v>
      </c>
      <c r="AU579" s="57">
        <f t="shared" si="427"/>
        <v>-276.72264015192167</v>
      </c>
      <c r="AV579" s="26">
        <f t="shared" si="428"/>
        <v>1.371192832683954E-2</v>
      </c>
      <c r="AW579" s="26">
        <f t="shared" si="429"/>
        <v>3.2185886238582078</v>
      </c>
      <c r="AX579" s="27">
        <f t="shared" si="430"/>
        <v>-1.3711928326839939E-2</v>
      </c>
      <c r="AY579" s="26">
        <f t="shared" si="431"/>
        <v>-3.2185886238582078</v>
      </c>
      <c r="AZ579" s="28">
        <f t="shared" si="432"/>
        <v>-3.9898639947466563E-16</v>
      </c>
      <c r="BA579" s="29">
        <f t="shared" si="433"/>
        <v>0</v>
      </c>
      <c r="BB579" s="5">
        <f t="shared" si="406"/>
        <v>-149.64736487708797</v>
      </c>
      <c r="BC579" s="5">
        <f t="shared" si="407"/>
        <v>-467.30433679683972</v>
      </c>
      <c r="BD579" s="5">
        <f t="shared" si="434"/>
        <v>-287.30433679683972</v>
      </c>
      <c r="BE579" s="41"/>
      <c r="BF579" s="40">
        <f t="shared" si="435"/>
        <v>-150</v>
      </c>
      <c r="BG579" s="40">
        <f t="shared" si="436"/>
        <v>-467</v>
      </c>
      <c r="BH579" s="40">
        <f t="shared" si="437"/>
        <v>-287</v>
      </c>
      <c r="BL579" s="26">
        <f t="shared" si="400"/>
        <v>-23.026485205483183</v>
      </c>
      <c r="BM579" s="26">
        <f t="shared" si="401"/>
        <v>-85.952754038927935</v>
      </c>
      <c r="BO579" s="238" t="str">
        <f t="shared" si="408"/>
        <v>56234132.5190454i</v>
      </c>
      <c r="BP579" s="238" t="str">
        <f t="shared" si="409"/>
        <v>-0.000978314188575266-0.00374804333160237i</v>
      </c>
      <c r="BQ579" s="238">
        <f t="shared" si="410"/>
        <v>-48.237660995859088</v>
      </c>
      <c r="BR579" s="238">
        <f t="shared" si="411"/>
        <v>-104.62894260599015</v>
      </c>
    </row>
    <row r="580" spans="22:70" x14ac:dyDescent="0.35">
      <c r="V580" s="24">
        <v>6.7600000000000797</v>
      </c>
      <c r="W580" s="32">
        <f t="shared" si="412"/>
        <v>57543993.733726382</v>
      </c>
      <c r="X580" s="25">
        <f t="shared" si="402"/>
        <v>26.994438391274116</v>
      </c>
      <c r="Y580" s="26">
        <f t="shared" si="413"/>
        <v>-82.816226179663744</v>
      </c>
      <c r="Z580" s="26">
        <f t="shared" si="414"/>
        <v>-89.995857034433016</v>
      </c>
      <c r="AA580" s="26">
        <f t="shared" si="415"/>
        <v>46.867308235846863</v>
      </c>
      <c r="AB580" s="26">
        <f t="shared" si="416"/>
        <v>-89.740128466229024</v>
      </c>
      <c r="AC580" s="26">
        <f t="shared" si="417"/>
        <v>16.370392500017775</v>
      </c>
      <c r="AD580" s="26">
        <f t="shared" si="418"/>
        <v>81.264518711302344</v>
      </c>
      <c r="AE580" s="26">
        <f t="shared" si="419"/>
        <v>7.415912947475011</v>
      </c>
      <c r="AF580" s="26">
        <f t="shared" si="420"/>
        <v>-98.471466789359681</v>
      </c>
      <c r="AG580" s="26">
        <f t="shared" ref="AG580:AG643" si="438">DC_gain_comp</f>
        <v>64.334182199278899</v>
      </c>
      <c r="AH580" s="26">
        <f t="shared" si="421"/>
        <v>-165.18631868901446</v>
      </c>
      <c r="AI580" s="26">
        <f t="shared" si="422"/>
        <v>-89.999999684639931</v>
      </c>
      <c r="AJ580" s="26">
        <f t="shared" si="423"/>
        <v>91.163597370486102</v>
      </c>
      <c r="AK580" s="26">
        <f t="shared" si="424"/>
        <v>89.998415315668282</v>
      </c>
      <c r="AL580" s="27">
        <f t="shared" si="425"/>
        <v>-45.143130339484273</v>
      </c>
      <c r="AM580" s="26">
        <f t="shared" si="426"/>
        <v>-89.683066366112811</v>
      </c>
      <c r="AN580" s="26">
        <f t="shared" ref="AN580:AN643" si="439">20*LOG(1/SQRT((W580/fp3p)^2+1))</f>
        <v>-31.172022230616413</v>
      </c>
      <c r="AO580" s="26">
        <f t="shared" ref="AO580:AO643" si="440">-180/PI()*ATAN(W580/fp3p)</f>
        <v>-88.416650464866009</v>
      </c>
      <c r="AP580" s="26">
        <f t="shared" si="403"/>
        <v>-86.003691689350148</v>
      </c>
      <c r="AQ580" s="26">
        <f t="shared" si="404"/>
        <v>-178.10130119995046</v>
      </c>
      <c r="AR580" s="25">
        <f t="shared" ref="AR580:AR643" si="441">-20*LOG(GmPS*Rsns)</f>
        <v>18.562359853877492</v>
      </c>
      <c r="AS580" s="25">
        <f t="shared" ref="AS580:AS643" si="442">20*LOG(Vref/Vout)</f>
        <v>-26.547178687726607</v>
      </c>
      <c r="AT580" s="56">
        <f t="shared" si="405"/>
        <v>-78.587778741875141</v>
      </c>
      <c r="AU580" s="57">
        <f t="shared" si="427"/>
        <v>-276.57276798931014</v>
      </c>
      <c r="AV580" s="26">
        <f t="shared" si="428"/>
        <v>1.4357084593874123E-2</v>
      </c>
      <c r="AW580" s="26">
        <f t="shared" si="429"/>
        <v>3.2933960285455814</v>
      </c>
      <c r="AX580" s="27">
        <f t="shared" si="430"/>
        <v>-1.4357084593873932E-2</v>
      </c>
      <c r="AY580" s="26">
        <f t="shared" si="431"/>
        <v>-3.2933960285455814</v>
      </c>
      <c r="AZ580" s="28">
        <f t="shared" si="432"/>
        <v>1.9081958235744878E-16</v>
      </c>
      <c r="BA580" s="29">
        <f t="shared" si="433"/>
        <v>0</v>
      </c>
      <c r="BB580" s="5">
        <f t="shared" si="406"/>
        <v>-150.26438638731869</v>
      </c>
      <c r="BC580" s="5">
        <f t="shared" si="407"/>
        <v>-467.58180295555496</v>
      </c>
      <c r="BD580" s="5">
        <f t="shared" si="434"/>
        <v>-287.58180295555496</v>
      </c>
      <c r="BE580" s="31"/>
      <c r="BF580" s="40">
        <f t="shared" si="435"/>
        <v>-150</v>
      </c>
      <c r="BG580" s="40">
        <f t="shared" si="436"/>
        <v>-468</v>
      </c>
      <c r="BH580" s="40">
        <f t="shared" si="437"/>
        <v>-288</v>
      </c>
      <c r="BL580" s="26">
        <f t="shared" ref="BL580:BL643" si="443">20*LOG(1/SQRT((W580/fp_comp2p)^2+1))</f>
        <v>-23.225511408242056</v>
      </c>
      <c r="BM580" s="26">
        <f t="shared" ref="BM580:BM643" si="444">-180/PI()*ATAN(W580/fp_comp2p)</f>
        <v>-86.044584788675479</v>
      </c>
      <c r="BO580" s="238" t="str">
        <f t="shared" si="408"/>
        <v>57543993.7337264i</v>
      </c>
      <c r="BP580" s="238" t="str">
        <f t="shared" si="409"/>
        <v>-0.000975965620231217-0.00365141402249294i</v>
      </c>
      <c r="BQ580" s="238">
        <f t="shared" si="410"/>
        <v>-48.45109623720149</v>
      </c>
      <c r="BR580" s="238">
        <f t="shared" si="411"/>
        <v>-104.96445017756933</v>
      </c>
    </row>
    <row r="581" spans="22:70" x14ac:dyDescent="0.35">
      <c r="V581" s="24">
        <v>6.7700000000000804</v>
      </c>
      <c r="W581" s="32">
        <f t="shared" si="412"/>
        <v>58884365.535569832</v>
      </c>
      <c r="X581" s="25">
        <f t="shared" ref="X581:X644" si="445">DC_gain_power</f>
        <v>26.994438391274116</v>
      </c>
      <c r="Y581" s="26">
        <f t="shared" si="413"/>
        <v>-83.016226178641759</v>
      </c>
      <c r="Z581" s="26">
        <f t="shared" si="414"/>
        <v>-89.995951339842492</v>
      </c>
      <c r="AA581" s="26">
        <f t="shared" si="415"/>
        <v>47.067304214812836</v>
      </c>
      <c r="AB581" s="26">
        <f t="shared" si="416"/>
        <v>-89.746043786154502</v>
      </c>
      <c r="AC581" s="26">
        <f t="shared" si="417"/>
        <v>16.565881688897196</v>
      </c>
      <c r="AD581" s="26">
        <f t="shared" si="418"/>
        <v>81.460397506976321</v>
      </c>
      <c r="AE581" s="26">
        <f t="shared" si="419"/>
        <v>7.6113981163423894</v>
      </c>
      <c r="AF581" s="26">
        <f t="shared" si="420"/>
        <v>-98.281597619020673</v>
      </c>
      <c r="AG581" s="26">
        <f t="shared" si="438"/>
        <v>64.334182199278899</v>
      </c>
      <c r="AH581" s="26">
        <f t="shared" si="421"/>
        <v>-165.38631868901444</v>
      </c>
      <c r="AI581" s="26">
        <f t="shared" si="422"/>
        <v>-89.999999691818417</v>
      </c>
      <c r="AJ581" s="26">
        <f t="shared" si="423"/>
        <v>91.363597370336578</v>
      </c>
      <c r="AK581" s="26">
        <f t="shared" si="424"/>
        <v>89.998451387487563</v>
      </c>
      <c r="AL581" s="27">
        <f t="shared" si="425"/>
        <v>-45.34312435873445</v>
      </c>
      <c r="AM581" s="26">
        <f t="shared" si="426"/>
        <v>-89.690280514218657</v>
      </c>
      <c r="AN581" s="26">
        <f t="shared" si="439"/>
        <v>-31.371872994612954</v>
      </c>
      <c r="AO581" s="26">
        <f t="shared" si="440"/>
        <v>-88.452674175307848</v>
      </c>
      <c r="AP581" s="26">
        <f t="shared" ref="AP581:AP644" si="446">AG581+AH581+AJ581+AL581+AN581</f>
        <v>-86.403536472746367</v>
      </c>
      <c r="AQ581" s="26">
        <f t="shared" ref="AQ581:AQ644" si="447">AI581+AK581+AM581+AO581</f>
        <v>-178.14450299385737</v>
      </c>
      <c r="AR581" s="25">
        <f t="shared" si="441"/>
        <v>18.562359853877492</v>
      </c>
      <c r="AS581" s="25">
        <f t="shared" si="442"/>
        <v>-26.547178687726607</v>
      </c>
      <c r="AT581" s="56">
        <f t="shared" ref="AT581:AT644" si="448">AE581+AP581</f>
        <v>-78.792138356403981</v>
      </c>
      <c r="AU581" s="57">
        <f t="shared" si="427"/>
        <v>-276.42610061287803</v>
      </c>
      <c r="AV581" s="26">
        <f t="shared" si="428"/>
        <v>1.5032543433443903E-2</v>
      </c>
      <c r="AW581" s="26">
        <f t="shared" si="429"/>
        <v>3.3699342846801215</v>
      </c>
      <c r="AX581" s="27">
        <f t="shared" si="430"/>
        <v>-1.5032543433443686E-2</v>
      </c>
      <c r="AY581" s="26">
        <f t="shared" si="431"/>
        <v>-3.3699342846801215</v>
      </c>
      <c r="AZ581" s="28">
        <f t="shared" si="432"/>
        <v>2.1684043449710089E-16</v>
      </c>
      <c r="BA581" s="29">
        <f t="shared" si="433"/>
        <v>0</v>
      </c>
      <c r="BB581" s="5">
        <f t="shared" ref="BB581:BB644" si="449">AT581+AZ581+BL581+BQ581</f>
        <v>-150.88184011642522</v>
      </c>
      <c r="BC581" s="5">
        <f t="shared" ref="BC581:BC644" si="450">AU581+BA581+BM581+BR581</f>
        <v>-467.86691056115603</v>
      </c>
      <c r="BD581" s="5">
        <f t="shared" si="434"/>
        <v>-287.86691056115603</v>
      </c>
      <c r="BE581" s="31"/>
      <c r="BF581" s="40">
        <f t="shared" si="435"/>
        <v>-151</v>
      </c>
      <c r="BG581" s="40">
        <f t="shared" si="436"/>
        <v>-468</v>
      </c>
      <c r="BH581" s="40">
        <f t="shared" si="437"/>
        <v>-288</v>
      </c>
      <c r="BL581" s="26">
        <f t="shared" si="443"/>
        <v>-23.424581235222249</v>
      </c>
      <c r="BM581" s="26">
        <f t="shared" si="444"/>
        <v>-86.134344887141467</v>
      </c>
      <c r="BO581" s="238" t="str">
        <f t="shared" ref="BO581:BO644" si="451">COMPLEX(0,W581)</f>
        <v>58884365.5355698i</v>
      </c>
      <c r="BP581" s="238" t="str">
        <f t="shared" ref="BP581:BP644" si="452">IMDIV(1,IMSUM(1,IMPRODUCT($BO$1,BO581),IMPRODUCT(IMPOWER(BO581,2),$BN$1)))</f>
        <v>-0.000973459976937616-0.00355679348850772i</v>
      </c>
      <c r="BQ581" s="238">
        <f t="shared" ref="BQ581:BQ644" si="453">20*LOG(IMABS(BP581))</f>
        <v>-48.665120524798986</v>
      </c>
      <c r="BR581" s="238">
        <f t="shared" ref="BR581:BR644" si="454">IMARGUMENT(BP581)*180/PI()</f>
        <v>-105.30646506113651</v>
      </c>
    </row>
    <row r="582" spans="22:70" x14ac:dyDescent="0.35">
      <c r="V582" s="24">
        <v>6.7800000000000802</v>
      </c>
      <c r="W582" s="30">
        <f t="shared" si="412"/>
        <v>60255958.607446961</v>
      </c>
      <c r="X582" s="25">
        <f t="shared" si="445"/>
        <v>26.994438391274116</v>
      </c>
      <c r="Y582" s="26">
        <f t="shared" si="413"/>
        <v>-83.216226177665774</v>
      </c>
      <c r="Z582" s="26">
        <f t="shared" si="414"/>
        <v>-89.996043498598794</v>
      </c>
      <c r="AA582" s="26">
        <f t="shared" si="415"/>
        <v>47.26730037475167</v>
      </c>
      <c r="AB582" s="26">
        <f t="shared" si="416"/>
        <v>-89.751824462190811</v>
      </c>
      <c r="AC582" s="26">
        <f t="shared" si="417"/>
        <v>16.76156951969854</v>
      </c>
      <c r="AD582" s="26">
        <f t="shared" si="418"/>
        <v>81.652012080879899</v>
      </c>
      <c r="AE582" s="26">
        <f t="shared" si="419"/>
        <v>7.8070821080585517</v>
      </c>
      <c r="AF582" s="26">
        <f t="shared" si="420"/>
        <v>-98.09585587990972</v>
      </c>
      <c r="AG582" s="26">
        <f t="shared" si="438"/>
        <v>64.334182199278899</v>
      </c>
      <c r="AH582" s="26">
        <f t="shared" si="421"/>
        <v>-165.58631868901443</v>
      </c>
      <c r="AI582" s="26">
        <f t="shared" si="422"/>
        <v>-89.999999698833477</v>
      </c>
      <c r="AJ582" s="26">
        <f t="shared" si="423"/>
        <v>91.56359737019379</v>
      </c>
      <c r="AK582" s="26">
        <f t="shared" si="424"/>
        <v>89.998486638211986</v>
      </c>
      <c r="AL582" s="27">
        <f t="shared" si="425"/>
        <v>-45.543118647155012</v>
      </c>
      <c r="AM582" s="26">
        <f t="shared" si="426"/>
        <v>-89.697330457754447</v>
      </c>
      <c r="AN582" s="26">
        <f t="shared" si="439"/>
        <v>-31.571730470548758</v>
      </c>
      <c r="AO582" s="26">
        <f t="shared" si="440"/>
        <v>-88.487879068400986</v>
      </c>
      <c r="AP582" s="26">
        <f t="shared" si="446"/>
        <v>-86.803388237245514</v>
      </c>
      <c r="AQ582" s="26">
        <f t="shared" si="447"/>
        <v>-178.18672258677691</v>
      </c>
      <c r="AR582" s="25">
        <f t="shared" si="441"/>
        <v>18.562359853877492</v>
      </c>
      <c r="AS582" s="25">
        <f t="shared" si="442"/>
        <v>-26.547178687726607</v>
      </c>
      <c r="AT582" s="56">
        <f t="shared" si="448"/>
        <v>-78.996306129186962</v>
      </c>
      <c r="AU582" s="57">
        <f t="shared" si="427"/>
        <v>-276.28257846668663</v>
      </c>
      <c r="AV582" s="26">
        <f t="shared" si="428"/>
        <v>1.5739723087993953E-2</v>
      </c>
      <c r="AW582" s="26">
        <f t="shared" si="429"/>
        <v>3.4482428805920189</v>
      </c>
      <c r="AX582" s="27">
        <f t="shared" si="430"/>
        <v>-1.5739723087994022E-2</v>
      </c>
      <c r="AY582" s="26">
        <f t="shared" si="431"/>
        <v>-3.4482428805920189</v>
      </c>
      <c r="AZ582" s="28">
        <f t="shared" si="432"/>
        <v>-6.9388939039072284E-17</v>
      </c>
      <c r="BA582" s="29">
        <f t="shared" si="433"/>
        <v>0</v>
      </c>
      <c r="BB582" s="5">
        <f t="shared" si="449"/>
        <v>-151.49975650424835</v>
      </c>
      <c r="BC582" s="5">
        <f t="shared" si="450"/>
        <v>-468.15973399815448</v>
      </c>
      <c r="BD582" s="5">
        <f t="shared" si="434"/>
        <v>-288.15973399815448</v>
      </c>
      <c r="BE582" s="41"/>
      <c r="BF582" s="40">
        <f t="shared" si="435"/>
        <v>-151</v>
      </c>
      <c r="BG582" s="40">
        <f t="shared" si="436"/>
        <v>-468</v>
      </c>
      <c r="BH582" s="40">
        <f t="shared" si="437"/>
        <v>-288</v>
      </c>
      <c r="BL582" s="26">
        <f t="shared" si="443"/>
        <v>-23.62369274086938</v>
      </c>
      <c r="BM582" s="26">
        <f t="shared" si="444"/>
        <v>-86.222080162967174</v>
      </c>
      <c r="BO582" s="238" t="str">
        <f t="shared" si="451"/>
        <v>60255958.607447i</v>
      </c>
      <c r="BP582" s="238" t="str">
        <f t="shared" si="452"/>
        <v>-0.000970794598624835-0.00346413604396323i</v>
      </c>
      <c r="BQ582" s="238">
        <f t="shared" si="453"/>
        <v>-48.879757634192003</v>
      </c>
      <c r="BR582" s="238">
        <f t="shared" si="454"/>
        <v>-105.65507536850069</v>
      </c>
    </row>
    <row r="583" spans="22:70" x14ac:dyDescent="0.35">
      <c r="V583" s="24">
        <v>6.79000000000008</v>
      </c>
      <c r="W583" s="32">
        <f t="shared" si="412"/>
        <v>61659500.186159655</v>
      </c>
      <c r="X583" s="25">
        <f t="shared" si="445"/>
        <v>26.994438391274116</v>
      </c>
      <c r="Y583" s="26">
        <f t="shared" si="413"/>
        <v>-83.416226176733687</v>
      </c>
      <c r="Z583" s="26">
        <f t="shared" si="414"/>
        <v>-89.996133559565692</v>
      </c>
      <c r="AA583" s="26">
        <f t="shared" si="415"/>
        <v>47.467296707518557</v>
      </c>
      <c r="AB583" s="26">
        <f t="shared" si="416"/>
        <v>-89.757473558857939</v>
      </c>
      <c r="AC583" s="26">
        <f t="shared" si="417"/>
        <v>16.957447429338828</v>
      </c>
      <c r="AD583" s="26">
        <f t="shared" si="418"/>
        <v>81.839446875988827</v>
      </c>
      <c r="AE583" s="26">
        <f t="shared" si="419"/>
        <v>8.0029563513978133</v>
      </c>
      <c r="AF583" s="26">
        <f t="shared" si="420"/>
        <v>-97.914160242434818</v>
      </c>
      <c r="AG583" s="26">
        <f t="shared" si="438"/>
        <v>64.334182199278899</v>
      </c>
      <c r="AH583" s="26">
        <f t="shared" si="421"/>
        <v>-165.78631868901442</v>
      </c>
      <c r="AI583" s="26">
        <f t="shared" si="422"/>
        <v>-89.999999705688865</v>
      </c>
      <c r="AJ583" s="26">
        <f t="shared" si="423"/>
        <v>91.763597370057411</v>
      </c>
      <c r="AK583" s="26">
        <f t="shared" si="424"/>
        <v>89.998521086531966</v>
      </c>
      <c r="AL583" s="27">
        <f t="shared" si="425"/>
        <v>-45.743113192631988</v>
      </c>
      <c r="AM583" s="26">
        <f t="shared" si="426"/>
        <v>-89.704219933839212</v>
      </c>
      <c r="AN583" s="26">
        <f t="shared" si="439"/>
        <v>-31.771594356757745</v>
      </c>
      <c r="AO583" s="26">
        <f t="shared" si="440"/>
        <v>-88.522283703855365</v>
      </c>
      <c r="AP583" s="26">
        <f t="shared" si="446"/>
        <v>-87.203246669067852</v>
      </c>
      <c r="AQ583" s="26">
        <f t="shared" si="447"/>
        <v>-178.22798225685148</v>
      </c>
      <c r="AR583" s="25">
        <f t="shared" si="441"/>
        <v>18.562359853877492</v>
      </c>
      <c r="AS583" s="25">
        <f t="shared" si="442"/>
        <v>-26.547178687726607</v>
      </c>
      <c r="AT583" s="56">
        <f t="shared" si="448"/>
        <v>-79.200290317670039</v>
      </c>
      <c r="AU583" s="57">
        <f t="shared" si="427"/>
        <v>-276.14214249928631</v>
      </c>
      <c r="AV583" s="26">
        <f t="shared" si="428"/>
        <v>1.6480107692237615E-2</v>
      </c>
      <c r="AW583" s="26">
        <f t="shared" si="429"/>
        <v>3.5283621656391353</v>
      </c>
      <c r="AX583" s="27">
        <f t="shared" si="430"/>
        <v>-1.6480107692237407E-2</v>
      </c>
      <c r="AY583" s="26">
        <f t="shared" si="431"/>
        <v>-3.5283621656391353</v>
      </c>
      <c r="AZ583" s="28">
        <f t="shared" si="432"/>
        <v>2.0816681711721685E-16</v>
      </c>
      <c r="BA583" s="29">
        <f t="shared" si="433"/>
        <v>0</v>
      </c>
      <c r="BB583" s="5">
        <f t="shared" si="449"/>
        <v>-152.11816650501561</v>
      </c>
      <c r="BC583" s="5">
        <f t="shared" si="450"/>
        <v>-468.46034501282077</v>
      </c>
      <c r="BD583" s="5">
        <f t="shared" si="434"/>
        <v>-288.46034501282077</v>
      </c>
      <c r="BE583" s="31"/>
      <c r="BF583" s="40">
        <f t="shared" si="435"/>
        <v>-152</v>
      </c>
      <c r="BG583" s="40">
        <f t="shared" si="436"/>
        <v>-468</v>
      </c>
      <c r="BH583" s="40">
        <f t="shared" si="437"/>
        <v>-288</v>
      </c>
      <c r="BL583" s="26">
        <f t="shared" si="443"/>
        <v>-23.822844065632278</v>
      </c>
      <c r="BM583" s="26">
        <f t="shared" si="444"/>
        <v>-86.307835487867322</v>
      </c>
      <c r="BO583" s="238" t="str">
        <f t="shared" si="451"/>
        <v>61659500.1861597i</v>
      </c>
      <c r="BP583" s="238" t="str">
        <f t="shared" si="452"/>
        <v>-0.000967966704342524-0.00337339728135021i</v>
      </c>
      <c r="BQ583" s="238">
        <f t="shared" si="453"/>
        <v>-49.095032121713302</v>
      </c>
      <c r="BR583" s="238">
        <f t="shared" si="454"/>
        <v>-106.01036702566718</v>
      </c>
    </row>
    <row r="584" spans="22:70" x14ac:dyDescent="0.35">
      <c r="V584" s="24">
        <v>6.8000000000000798</v>
      </c>
      <c r="W584" s="32">
        <f t="shared" si="412"/>
        <v>63095734.448031031</v>
      </c>
      <c r="X584" s="25">
        <f t="shared" si="445"/>
        <v>26.994438391274116</v>
      </c>
      <c r="Y584" s="26">
        <f t="shared" si="413"/>
        <v>-83.616226175843593</v>
      </c>
      <c r="Z584" s="26">
        <f t="shared" si="414"/>
        <v>-89.99622157049474</v>
      </c>
      <c r="AA584" s="26">
        <f t="shared" si="415"/>
        <v>47.667293205335227</v>
      </c>
      <c r="AB584" s="26">
        <f t="shared" si="416"/>
        <v>-89.762994070942099</v>
      </c>
      <c r="AC584" s="26">
        <f t="shared" si="417"/>
        <v>17.153507207945712</v>
      </c>
      <c r="AD584" s="26">
        <f t="shared" si="418"/>
        <v>82.022785217296743</v>
      </c>
      <c r="AE584" s="26">
        <f t="shared" si="419"/>
        <v>8.1990126287114613</v>
      </c>
      <c r="AF584" s="26">
        <f t="shared" si="420"/>
        <v>-97.736430424140096</v>
      </c>
      <c r="AG584" s="26">
        <f t="shared" si="438"/>
        <v>64.334182199278899</v>
      </c>
      <c r="AH584" s="26">
        <f t="shared" si="421"/>
        <v>-165.98631868901441</v>
      </c>
      <c r="AI584" s="26">
        <f t="shared" si="422"/>
        <v>-89.999999712388203</v>
      </c>
      <c r="AJ584" s="26">
        <f t="shared" si="423"/>
        <v>91.963597369927186</v>
      </c>
      <c r="AK584" s="26">
        <f t="shared" si="424"/>
        <v>89.998554750712444</v>
      </c>
      <c r="AL584" s="27">
        <f t="shared" si="425"/>
        <v>-45.943107983596541</v>
      </c>
      <c r="AM584" s="26">
        <f t="shared" si="426"/>
        <v>-89.710952594566976</v>
      </c>
      <c r="AN584" s="26">
        <f t="shared" si="439"/>
        <v>-31.971464365114048</v>
      </c>
      <c r="AO584" s="26">
        <f t="shared" si="440"/>
        <v>-88.555906224165227</v>
      </c>
      <c r="AP584" s="26">
        <f t="shared" si="446"/>
        <v>-87.603111468518918</v>
      </c>
      <c r="AQ584" s="26">
        <f t="shared" si="447"/>
        <v>-178.26830378040796</v>
      </c>
      <c r="AR584" s="25">
        <f t="shared" si="441"/>
        <v>18.562359853877492</v>
      </c>
      <c r="AS584" s="25">
        <f t="shared" si="442"/>
        <v>-26.547178687726607</v>
      </c>
      <c r="AT584" s="56">
        <f t="shared" si="448"/>
        <v>-79.40409883980746</v>
      </c>
      <c r="AU584" s="57">
        <f t="shared" si="427"/>
        <v>-276.00473420454807</v>
      </c>
      <c r="AV584" s="26">
        <f t="shared" si="428"/>
        <v>1.7255250287933139E-2</v>
      </c>
      <c r="AW584" s="26">
        <f t="shared" si="429"/>
        <v>3.610333366116611</v>
      </c>
      <c r="AX584" s="27">
        <f t="shared" si="430"/>
        <v>-1.7255250287932924E-2</v>
      </c>
      <c r="AY584" s="26">
        <f t="shared" si="431"/>
        <v>-3.610333366116611</v>
      </c>
      <c r="AZ584" s="28">
        <f t="shared" si="432"/>
        <v>2.1510571102112408E-16</v>
      </c>
      <c r="BA584" s="29">
        <f t="shared" si="433"/>
        <v>0</v>
      </c>
      <c r="BB584" s="5">
        <f t="shared" si="449"/>
        <v>-152.73710160616457</v>
      </c>
      <c r="BC584" s="5">
        <f t="shared" si="450"/>
        <v>-468.76881251460736</v>
      </c>
      <c r="BD584" s="5">
        <f t="shared" si="434"/>
        <v>-288.76881251460736</v>
      </c>
      <c r="BE584" s="31"/>
      <c r="BF584" s="40">
        <f t="shared" si="435"/>
        <v>-153</v>
      </c>
      <c r="BG584" s="40">
        <f t="shared" si="436"/>
        <v>-469</v>
      </c>
      <c r="BH584" s="40">
        <f t="shared" si="437"/>
        <v>-289</v>
      </c>
      <c r="BL584" s="26">
        <f t="shared" si="443"/>
        <v>-24.022033432228259</v>
      </c>
      <c r="BM584" s="26">
        <f t="shared" si="444"/>
        <v>-86.391654792746891</v>
      </c>
      <c r="BO584" s="238" t="str">
        <f t="shared" si="451"/>
        <v>63095734.448031i</v>
      </c>
      <c r="BP584" s="238" t="str">
        <f t="shared" si="452"/>
        <v>-0.000964973402458529-0.00328453405676295i</v>
      </c>
      <c r="BQ584" s="238">
        <f t="shared" si="453"/>
        <v>-49.310969334128856</v>
      </c>
      <c r="BR584" s="238">
        <f t="shared" si="454"/>
        <v>-106.37242351731244</v>
      </c>
    </row>
    <row r="585" spans="22:70" x14ac:dyDescent="0.35">
      <c r="V585" s="24">
        <v>6.8100000000000804</v>
      </c>
      <c r="W585" s="30">
        <f t="shared" si="412"/>
        <v>64565422.903477632</v>
      </c>
      <c r="X585" s="25">
        <f t="shared" si="445"/>
        <v>26.994438391274116</v>
      </c>
      <c r="Y585" s="26">
        <f t="shared" si="413"/>
        <v>-83.816226174993545</v>
      </c>
      <c r="Z585" s="26">
        <f t="shared" si="414"/>
        <v>-89.996307578050448</v>
      </c>
      <c r="AA585" s="26">
        <f t="shared" si="415"/>
        <v>47.867289860773496</v>
      </c>
      <c r="AB585" s="26">
        <f t="shared" si="416"/>
        <v>-89.768388925081652</v>
      </c>
      <c r="AC585" s="26">
        <f t="shared" si="417"/>
        <v>17.349740985666607</v>
      </c>
      <c r="AD585" s="26">
        <f t="shared" si="418"/>
        <v>82.202109287619578</v>
      </c>
      <c r="AE585" s="26">
        <f t="shared" si="419"/>
        <v>8.3952430627206738</v>
      </c>
      <c r="AF585" s="26">
        <f t="shared" si="420"/>
        <v>-97.562587215512508</v>
      </c>
      <c r="AG585" s="26">
        <f t="shared" si="438"/>
        <v>64.334182199278899</v>
      </c>
      <c r="AH585" s="26">
        <f t="shared" si="421"/>
        <v>-166.18631868901446</v>
      </c>
      <c r="AI585" s="26">
        <f t="shared" si="422"/>
        <v>-89.999999718935044</v>
      </c>
      <c r="AJ585" s="26">
        <f t="shared" si="423"/>
        <v>92.163597369802829</v>
      </c>
      <c r="AK585" s="26">
        <f t="shared" si="424"/>
        <v>89.998587648602623</v>
      </c>
      <c r="AL585" s="27">
        <f t="shared" si="425"/>
        <v>-46.143103009000498</v>
      </c>
      <c r="AM585" s="26">
        <f t="shared" si="426"/>
        <v>-89.717532008939472</v>
      </c>
      <c r="AN585" s="26">
        <f t="shared" si="439"/>
        <v>-32.171340220425847</v>
      </c>
      <c r="AO585" s="26">
        <f t="shared" si="440"/>
        <v>-88.588764363756283</v>
      </c>
      <c r="AP585" s="26">
        <f t="shared" si="446"/>
        <v>-88.002982349359073</v>
      </c>
      <c r="AQ585" s="26">
        <f t="shared" si="447"/>
        <v>-178.30770844302816</v>
      </c>
      <c r="AR585" s="25">
        <f t="shared" si="441"/>
        <v>18.562359853877492</v>
      </c>
      <c r="AS585" s="25">
        <f t="shared" si="442"/>
        <v>-26.547178687726607</v>
      </c>
      <c r="AT585" s="56">
        <f t="shared" si="448"/>
        <v>-79.607739286638406</v>
      </c>
      <c r="AU585" s="57">
        <f t="shared" si="427"/>
        <v>-275.87029565854067</v>
      </c>
      <c r="AV585" s="26">
        <f t="shared" si="428"/>
        <v>1.8066775972085385E-2</v>
      </c>
      <c r="AW585" s="26">
        <f t="shared" si="429"/>
        <v>3.6941986012474417</v>
      </c>
      <c r="AX585" s="27">
        <f t="shared" si="430"/>
        <v>-1.8066775972085222E-2</v>
      </c>
      <c r="AY585" s="26">
        <f t="shared" si="431"/>
        <v>-3.6941986012474417</v>
      </c>
      <c r="AZ585" s="28">
        <f t="shared" si="432"/>
        <v>1.6306400674181987E-16</v>
      </c>
      <c r="BA585" s="29">
        <f t="shared" si="433"/>
        <v>0</v>
      </c>
      <c r="BB585" s="5">
        <f t="shared" si="449"/>
        <v>-153.35659384554356</v>
      </c>
      <c r="BC585" s="5">
        <f t="shared" si="450"/>
        <v>-469.08520236135132</v>
      </c>
      <c r="BD585" s="5">
        <f t="shared" si="434"/>
        <v>-289.08520236135132</v>
      </c>
      <c r="BE585" s="41"/>
      <c r="BF585" s="40">
        <f t="shared" si="435"/>
        <v>-153</v>
      </c>
      <c r="BG585" s="40">
        <f t="shared" si="436"/>
        <v>-469</v>
      </c>
      <c r="BH585" s="40">
        <f t="shared" si="437"/>
        <v>-289</v>
      </c>
      <c r="BL585" s="26">
        <f t="shared" si="443"/>
        <v>-24.221259142064689</v>
      </c>
      <c r="BM585" s="26">
        <f t="shared" si="444"/>
        <v>-86.473581083819155</v>
      </c>
      <c r="BO585" s="238" t="str">
        <f t="shared" si="451"/>
        <v>64565422.9034776i</v>
      </c>
      <c r="BP585" s="238" t="str">
        <f t="shared" si="452"/>
        <v>-0.000961811701576979-0.0031975044758922i</v>
      </c>
      <c r="BQ585" s="238">
        <f t="shared" si="453"/>
        <v>-49.527595416840462</v>
      </c>
      <c r="BR585" s="238">
        <f t="shared" si="454"/>
        <v>-106.74132561899151</v>
      </c>
    </row>
    <row r="586" spans="22:70" x14ac:dyDescent="0.35">
      <c r="V586" s="24">
        <v>6.8200000000000802</v>
      </c>
      <c r="W586" s="32">
        <f t="shared" si="412"/>
        <v>66069344.800771847</v>
      </c>
      <c r="X586" s="25">
        <f t="shared" si="445"/>
        <v>26.994438391274116</v>
      </c>
      <c r="Y586" s="26">
        <f t="shared" si="413"/>
        <v>-84.016226174181725</v>
      </c>
      <c r="Z586" s="26">
        <f t="shared" si="414"/>
        <v>-89.996391627835195</v>
      </c>
      <c r="AA586" s="26">
        <f t="shared" si="415"/>
        <v>48.067286666739406</v>
      </c>
      <c r="AB586" s="26">
        <f t="shared" si="416"/>
        <v>-89.773660981316823</v>
      </c>
      <c r="AC586" s="26">
        <f t="shared" si="417"/>
        <v>17.546141219849048</v>
      </c>
      <c r="AD586" s="26">
        <f t="shared" si="418"/>
        <v>82.377500106845559</v>
      </c>
      <c r="AE586" s="26">
        <f t="shared" si="419"/>
        <v>8.5916401036808452</v>
      </c>
      <c r="AF586" s="26">
        <f t="shared" si="420"/>
        <v>-97.392552502306444</v>
      </c>
      <c r="AG586" s="26">
        <f t="shared" si="438"/>
        <v>64.334182199278899</v>
      </c>
      <c r="AH586" s="26">
        <f t="shared" si="421"/>
        <v>-166.38631868901444</v>
      </c>
      <c r="AI586" s="26">
        <f t="shared" si="422"/>
        <v>-89.99999972533287</v>
      </c>
      <c r="AJ586" s="26">
        <f t="shared" si="423"/>
        <v>92.363597369684044</v>
      </c>
      <c r="AK586" s="26">
        <f t="shared" si="424"/>
        <v>89.998619797645418</v>
      </c>
      <c r="AL586" s="27">
        <f t="shared" si="425"/>
        <v>-46.343098258292798</v>
      </c>
      <c r="AM586" s="26">
        <f t="shared" si="426"/>
        <v>-89.723961664754796</v>
      </c>
      <c r="AN586" s="26">
        <f t="shared" si="439"/>
        <v>-32.371221659856161</v>
      </c>
      <c r="AO586" s="26">
        <f t="shared" si="440"/>
        <v>-88.620875457947818</v>
      </c>
      <c r="AP586" s="26">
        <f t="shared" si="446"/>
        <v>-88.402859038200461</v>
      </c>
      <c r="AQ586" s="26">
        <f t="shared" si="447"/>
        <v>-178.34621705039007</v>
      </c>
      <c r="AR586" s="25">
        <f t="shared" si="441"/>
        <v>18.562359853877492</v>
      </c>
      <c r="AS586" s="25">
        <f t="shared" si="442"/>
        <v>-26.547178687726607</v>
      </c>
      <c r="AT586" s="56">
        <f t="shared" si="448"/>
        <v>-79.811218934519616</v>
      </c>
      <c r="AU586" s="57">
        <f t="shared" si="427"/>
        <v>-275.73876955269651</v>
      </c>
      <c r="AV586" s="26">
        <f t="shared" si="428"/>
        <v>1.8916385184076456E-2</v>
      </c>
      <c r="AW586" s="26">
        <f t="shared" si="429"/>
        <v>3.7800008992359713</v>
      </c>
      <c r="AX586" s="27">
        <f t="shared" si="430"/>
        <v>-1.8916385184076328E-2</v>
      </c>
      <c r="AY586" s="26">
        <f t="shared" si="431"/>
        <v>-3.7800008992359713</v>
      </c>
      <c r="AZ586" s="28">
        <f t="shared" si="432"/>
        <v>1.2836953722228372E-16</v>
      </c>
      <c r="BA586" s="29">
        <f t="shared" si="433"/>
        <v>0</v>
      </c>
      <c r="BB586" s="5">
        <f t="shared" si="449"/>
        <v>-153.9766758268176</v>
      </c>
      <c r="BC586" s="5">
        <f t="shared" si="450"/>
        <v>-469.40957712849684</v>
      </c>
      <c r="BD586" s="5">
        <f t="shared" si="434"/>
        <v>-289.40957712849684</v>
      </c>
      <c r="BE586" s="31"/>
      <c r="BF586" s="40">
        <f t="shared" si="435"/>
        <v>-154</v>
      </c>
      <c r="BG586" s="40">
        <f t="shared" si="436"/>
        <v>-469</v>
      </c>
      <c r="BH586" s="40">
        <f t="shared" si="437"/>
        <v>-289</v>
      </c>
      <c r="BL586" s="26">
        <f t="shared" si="443"/>
        <v>-24.42051957181075</v>
      </c>
      <c r="BM586" s="26">
        <f t="shared" si="444"/>
        <v>-86.553656458701653</v>
      </c>
      <c r="BO586" s="238" t="str">
        <f t="shared" si="451"/>
        <v>66069344.8007718i</v>
      </c>
      <c r="BP586" s="238" t="str">
        <f t="shared" si="452"/>
        <v>-0.000958478522223973-0.00311226788051266i</v>
      </c>
      <c r="BQ586" s="238">
        <f t="shared" si="453"/>
        <v>-49.74493732048721</v>
      </c>
      <c r="BR586" s="238">
        <f t="shared" si="454"/>
        <v>-107.11715111709866</v>
      </c>
    </row>
    <row r="587" spans="22:70" x14ac:dyDescent="0.35">
      <c r="V587" s="24">
        <v>6.83000000000008</v>
      </c>
      <c r="W587" s="32">
        <f t="shared" si="412"/>
        <v>67608297.539210707</v>
      </c>
      <c r="X587" s="25">
        <f t="shared" si="445"/>
        <v>26.994438391274116</v>
      </c>
      <c r="Y587" s="26">
        <f t="shared" si="413"/>
        <v>-84.216226173406469</v>
      </c>
      <c r="Z587" s="26">
        <f t="shared" si="414"/>
        <v>-89.996473764413295</v>
      </c>
      <c r="AA587" s="26">
        <f t="shared" si="415"/>
        <v>48.26728361645835</v>
      </c>
      <c r="AB587" s="26">
        <f t="shared" si="416"/>
        <v>-89.778813034604298</v>
      </c>
      <c r="AC587" s="26">
        <f t="shared" si="417"/>
        <v>17.742700682593512</v>
      </c>
      <c r="AD587" s="26">
        <f t="shared" si="418"/>
        <v>82.549037514402158</v>
      </c>
      <c r="AE587" s="26">
        <f t="shared" si="419"/>
        <v>8.7881965169195091</v>
      </c>
      <c r="AF587" s="26">
        <f t="shared" si="420"/>
        <v>-97.22624928461542</v>
      </c>
      <c r="AG587" s="26">
        <f t="shared" si="438"/>
        <v>64.334182199278899</v>
      </c>
      <c r="AH587" s="26">
        <f t="shared" si="421"/>
        <v>-166.58631868901443</v>
      </c>
      <c r="AI587" s="26">
        <f t="shared" si="422"/>
        <v>-89.999999731585049</v>
      </c>
      <c r="AJ587" s="26">
        <f t="shared" si="423"/>
        <v>92.56359736957063</v>
      </c>
      <c r="AK587" s="26">
        <f t="shared" si="424"/>
        <v>89.998651214886635</v>
      </c>
      <c r="AL587" s="27">
        <f t="shared" si="425"/>
        <v>-46.543093721397341</v>
      </c>
      <c r="AM587" s="26">
        <f t="shared" si="426"/>
        <v>-89.730244970453469</v>
      </c>
      <c r="AN587" s="26">
        <f t="shared" si="439"/>
        <v>-32.571108432369627</v>
      </c>
      <c r="AO587" s="26">
        <f t="shared" si="440"/>
        <v>-88.652256451732597</v>
      </c>
      <c r="AP587" s="26">
        <f t="shared" si="446"/>
        <v>-88.802741273931872</v>
      </c>
      <c r="AQ587" s="26">
        <f t="shared" si="447"/>
        <v>-178.38384993888448</v>
      </c>
      <c r="AR587" s="25">
        <f t="shared" si="441"/>
        <v>18.562359853877492</v>
      </c>
      <c r="AS587" s="25">
        <f t="shared" si="442"/>
        <v>-26.547178687726607</v>
      </c>
      <c r="AT587" s="56">
        <f t="shared" si="448"/>
        <v>-80.014544757012359</v>
      </c>
      <c r="AU587" s="57">
        <f t="shared" si="427"/>
        <v>-275.6100992234999</v>
      </c>
      <c r="AV587" s="26">
        <f t="shared" si="428"/>
        <v>1.9805857137383448E-2</v>
      </c>
      <c r="AW587" s="26">
        <f t="shared" si="429"/>
        <v>3.8677842133646974</v>
      </c>
      <c r="AX587" s="27">
        <f t="shared" si="430"/>
        <v>-1.9805857137383254E-2</v>
      </c>
      <c r="AY587" s="26">
        <f t="shared" si="431"/>
        <v>-3.8677842133646974</v>
      </c>
      <c r="AZ587" s="28">
        <f t="shared" si="432"/>
        <v>1.9428902930940239E-16</v>
      </c>
      <c r="BA587" s="29">
        <f t="shared" si="433"/>
        <v>0</v>
      </c>
      <c r="BB587" s="5">
        <f t="shared" si="449"/>
        <v>-154.59738073289893</v>
      </c>
      <c r="BC587" s="5">
        <f t="shared" si="450"/>
        <v>-469.74199586264587</v>
      </c>
      <c r="BD587" s="5">
        <f t="shared" si="434"/>
        <v>-289.74199586264587</v>
      </c>
      <c r="BE587" s="31"/>
      <c r="BF587" s="40">
        <f t="shared" si="435"/>
        <v>-155</v>
      </c>
      <c r="BG587" s="40">
        <f t="shared" si="436"/>
        <v>-470</v>
      </c>
      <c r="BH587" s="40">
        <f t="shared" si="437"/>
        <v>-290</v>
      </c>
      <c r="BL587" s="26">
        <f t="shared" si="443"/>
        <v>-24.61981317011384</v>
      </c>
      <c r="BM587" s="26">
        <f t="shared" si="444"/>
        <v>-86.631922122468453</v>
      </c>
      <c r="BO587" s="238" t="str">
        <f t="shared" si="451"/>
        <v>67608297.5392107i</v>
      </c>
      <c r="BP587" s="238" t="str">
        <f t="shared" si="452"/>
        <v>-0.000954970709347456-0.00302878483539087i</v>
      </c>
      <c r="BQ587" s="238">
        <f t="shared" si="453"/>
        <v>-49.963022805772717</v>
      </c>
      <c r="BR587" s="238">
        <f t="shared" si="454"/>
        <v>-107.49997451667753</v>
      </c>
    </row>
    <row r="588" spans="22:70" x14ac:dyDescent="0.35">
      <c r="V588" s="24">
        <v>6.8400000000000798</v>
      </c>
      <c r="W588" s="30">
        <f t="shared" si="412"/>
        <v>69183097.091906458</v>
      </c>
      <c r="X588" s="25">
        <f t="shared" si="445"/>
        <v>26.994438391274116</v>
      </c>
      <c r="Y588" s="26">
        <f t="shared" si="413"/>
        <v>-84.416226172666114</v>
      </c>
      <c r="Z588" s="26">
        <f t="shared" si="414"/>
        <v>-89.996554031334611</v>
      </c>
      <c r="AA588" s="26">
        <f t="shared" si="415"/>
        <v>48.467280703460567</v>
      </c>
      <c r="AB588" s="26">
        <f t="shared" si="416"/>
        <v>-89.783847816297467</v>
      </c>
      <c r="AC588" s="26">
        <f t="shared" si="417"/>
        <v>17.939412448677711</v>
      </c>
      <c r="AD588" s="26">
        <f t="shared" si="418"/>
        <v>82.716800154721469</v>
      </c>
      <c r="AE588" s="26">
        <f t="shared" si="419"/>
        <v>8.9849053707462794</v>
      </c>
      <c r="AF588" s="26">
        <f t="shared" si="420"/>
        <v>-97.063601692910609</v>
      </c>
      <c r="AG588" s="26">
        <f t="shared" si="438"/>
        <v>64.334182199278899</v>
      </c>
      <c r="AH588" s="26">
        <f t="shared" si="421"/>
        <v>-166.78631868901445</v>
      </c>
      <c r="AI588" s="26">
        <f t="shared" si="422"/>
        <v>-89.999999737694921</v>
      </c>
      <c r="AJ588" s="26">
        <f t="shared" si="423"/>
        <v>92.763597369462303</v>
      </c>
      <c r="AK588" s="26">
        <f t="shared" si="424"/>
        <v>89.998681916984125</v>
      </c>
      <c r="AL588" s="27">
        <f t="shared" si="425"/>
        <v>-46.743089388691388</v>
      </c>
      <c r="AM588" s="26">
        <f t="shared" si="426"/>
        <v>-89.736385256922432</v>
      </c>
      <c r="AN588" s="26">
        <f t="shared" si="439"/>
        <v>-32.771000298203667</v>
      </c>
      <c r="AO588" s="26">
        <f t="shared" si="440"/>
        <v>-88.682923908377106</v>
      </c>
      <c r="AP588" s="26">
        <f t="shared" si="446"/>
        <v>-89.20262880716831</v>
      </c>
      <c r="AQ588" s="26">
        <f t="shared" si="447"/>
        <v>-178.42062698601035</v>
      </c>
      <c r="AR588" s="25">
        <f t="shared" si="441"/>
        <v>18.562359853877492</v>
      </c>
      <c r="AS588" s="25">
        <f t="shared" si="442"/>
        <v>-26.547178687726607</v>
      </c>
      <c r="AT588" s="56">
        <f t="shared" si="448"/>
        <v>-80.217723436422034</v>
      </c>
      <c r="AU588" s="57">
        <f t="shared" si="427"/>
        <v>-275.48422867892094</v>
      </c>
      <c r="AV588" s="26">
        <f t="shared" si="428"/>
        <v>2.0737053401693097E-2</v>
      </c>
      <c r="AW588" s="26">
        <f t="shared" si="429"/>
        <v>3.9575934381125766</v>
      </c>
      <c r="AX588" s="27">
        <f t="shared" si="430"/>
        <v>-2.0737053401693281E-2</v>
      </c>
      <c r="AY588" s="26">
        <f t="shared" si="431"/>
        <v>-3.9575934381125766</v>
      </c>
      <c r="AZ588" s="28">
        <f t="shared" si="432"/>
        <v>-1.8388068845354155E-16</v>
      </c>
      <c r="BA588" s="29">
        <f t="shared" si="433"/>
        <v>0</v>
      </c>
      <c r="BB588" s="5">
        <f t="shared" si="449"/>
        <v>-155.21874233721553</v>
      </c>
      <c r="BC588" s="5">
        <f t="shared" si="450"/>
        <v>-470.08251381981518</v>
      </c>
      <c r="BD588" s="5">
        <f t="shared" si="434"/>
        <v>-290.08251381981518</v>
      </c>
      <c r="BE588" s="41"/>
      <c r="BF588" s="40">
        <f t="shared" si="435"/>
        <v>-155</v>
      </c>
      <c r="BG588" s="40">
        <f t="shared" si="436"/>
        <v>-470</v>
      </c>
      <c r="BH588" s="40">
        <f t="shared" si="437"/>
        <v>-290</v>
      </c>
      <c r="BL588" s="26">
        <f t="shared" si="443"/>
        <v>-24.819138454454475</v>
      </c>
      <c r="BM588" s="26">
        <f t="shared" si="444"/>
        <v>-86.708418403638987</v>
      </c>
      <c r="BO588" s="238" t="str">
        <f t="shared" si="451"/>
        <v>69183097.0919065i</v>
      </c>
      <c r="BP588" s="238" t="str">
        <f t="shared" si="452"/>
        <v>-0.000951285045674771-0.00294701711553258i</v>
      </c>
      <c r="BQ588" s="238">
        <f t="shared" si="453"/>
        <v>-50.181880446339008</v>
      </c>
      <c r="BR588" s="238">
        <f t="shared" si="454"/>
        <v>-107.88986673725529</v>
      </c>
    </row>
    <row r="589" spans="22:70" x14ac:dyDescent="0.35">
      <c r="V589" s="24">
        <v>6.8500000000000796</v>
      </c>
      <c r="W589" s="32">
        <f t="shared" si="412"/>
        <v>70794578.438426882</v>
      </c>
      <c r="X589" s="25">
        <f t="shared" si="445"/>
        <v>26.994438391274116</v>
      </c>
      <c r="Y589" s="26">
        <f t="shared" si="413"/>
        <v>-84.61622617195907</v>
      </c>
      <c r="Z589" s="26">
        <f t="shared" si="414"/>
        <v>-89.996632471157753</v>
      </c>
      <c r="AA589" s="26">
        <f t="shared" si="415"/>
        <v>48.66727792156744</v>
      </c>
      <c r="AB589" s="26">
        <f t="shared" si="416"/>
        <v>-89.788767995593062</v>
      </c>
      <c r="AC589" s="26">
        <f t="shared" si="417"/>
        <v>18.136269883851249</v>
      </c>
      <c r="AD589" s="26">
        <f t="shared" si="418"/>
        <v>82.880865465497422</v>
      </c>
      <c r="AE589" s="26">
        <f t="shared" si="419"/>
        <v>9.1817600247337339</v>
      </c>
      <c r="AF589" s="26">
        <f t="shared" si="420"/>
        <v>-96.904535001253393</v>
      </c>
      <c r="AG589" s="26">
        <f t="shared" si="438"/>
        <v>64.334182199278899</v>
      </c>
      <c r="AH589" s="26">
        <f t="shared" si="421"/>
        <v>-166.98631868901444</v>
      </c>
      <c r="AI589" s="26">
        <f t="shared" si="422"/>
        <v>-89.999999743665711</v>
      </c>
      <c r="AJ589" s="26">
        <f t="shared" si="423"/>
        <v>92.963597369358851</v>
      </c>
      <c r="AK589" s="26">
        <f t="shared" si="424"/>
        <v>89.998711920216564</v>
      </c>
      <c r="AL589" s="27">
        <f t="shared" si="425"/>
        <v>-46.943085250985284</v>
      </c>
      <c r="AM589" s="26">
        <f t="shared" si="426"/>
        <v>-89.742385779258385</v>
      </c>
      <c r="AN589" s="26">
        <f t="shared" si="439"/>
        <v>-32.970897028363453</v>
      </c>
      <c r="AO589" s="26">
        <f t="shared" si="440"/>
        <v>-88.712894017845016</v>
      </c>
      <c r="AP589" s="26">
        <f t="shared" si="446"/>
        <v>-89.602521399725418</v>
      </c>
      <c r="AQ589" s="26">
        <f t="shared" si="447"/>
        <v>-178.45656762055256</v>
      </c>
      <c r="AR589" s="25">
        <f t="shared" si="441"/>
        <v>18.562359853877492</v>
      </c>
      <c r="AS589" s="25">
        <f t="shared" si="442"/>
        <v>-26.547178687726607</v>
      </c>
      <c r="AT589" s="56">
        <f t="shared" si="448"/>
        <v>-80.420761374991685</v>
      </c>
      <c r="AU589" s="57">
        <f t="shared" si="427"/>
        <v>-275.36110262180597</v>
      </c>
      <c r="AV589" s="26">
        <f t="shared" si="428"/>
        <v>2.1711921641459277E-2</v>
      </c>
      <c r="AW589" s="26">
        <f t="shared" si="429"/>
        <v>4.0494744252714323</v>
      </c>
      <c r="AX589" s="27">
        <f t="shared" si="430"/>
        <v>-2.1711921641458975E-2</v>
      </c>
      <c r="AY589" s="26">
        <f t="shared" si="431"/>
        <v>-4.0494744252714323</v>
      </c>
      <c r="AZ589" s="28">
        <f t="shared" si="432"/>
        <v>3.0184188481996443E-16</v>
      </c>
      <c r="BA589" s="29">
        <f t="shared" si="433"/>
        <v>0</v>
      </c>
      <c r="BB589" s="5">
        <f t="shared" si="449"/>
        <v>-155.84079501262693</v>
      </c>
      <c r="BC589" s="5">
        <f t="shared" si="450"/>
        <v>-470.43118218885991</v>
      </c>
      <c r="BD589" s="5">
        <f t="shared" si="434"/>
        <v>-290.43118218885991</v>
      </c>
      <c r="BE589" s="31"/>
      <c r="BF589" s="40">
        <f t="shared" si="435"/>
        <v>-156</v>
      </c>
      <c r="BG589" s="40">
        <f t="shared" si="436"/>
        <v>-470</v>
      </c>
      <c r="BH589" s="40">
        <f t="shared" si="437"/>
        <v>-290</v>
      </c>
      <c r="BL589" s="26">
        <f t="shared" si="443"/>
        <v>-25.018494008134763</v>
      </c>
      <c r="BM589" s="26">
        <f t="shared" si="444"/>
        <v>-86.783184770085427</v>
      </c>
      <c r="BO589" s="238" t="str">
        <f t="shared" si="451"/>
        <v>70794578.4384269i</v>
      </c>
      <c r="BP589" s="238" t="str">
        <f t="shared" si="452"/>
        <v>-0.000947418265967931-0.00286692769368207i</v>
      </c>
      <c r="BQ589" s="238">
        <f t="shared" si="453"/>
        <v>-50.401539629500476</v>
      </c>
      <c r="BR589" s="238">
        <f t="shared" si="454"/>
        <v>-108.28689479696851</v>
      </c>
    </row>
    <row r="590" spans="22:70" x14ac:dyDescent="0.35">
      <c r="V590" s="24">
        <v>6.8600000000000803</v>
      </c>
      <c r="W590" s="32">
        <f t="shared" si="412"/>
        <v>72443596.007512525</v>
      </c>
      <c r="X590" s="25">
        <f t="shared" si="445"/>
        <v>26.994438391274116</v>
      </c>
      <c r="Y590" s="26">
        <f t="shared" si="413"/>
        <v>-84.816226171283859</v>
      </c>
      <c r="Z590" s="26">
        <f t="shared" si="414"/>
        <v>-89.996709125472535</v>
      </c>
      <c r="AA590" s="26">
        <f t="shared" si="415"/>
        <v>48.867275264878494</v>
      </c>
      <c r="AB590" s="26">
        <f t="shared" si="416"/>
        <v>-89.793576180944811</v>
      </c>
      <c r="AC590" s="26">
        <f t="shared" si="417"/>
        <v>18.333266633497633</v>
      </c>
      <c r="AD590" s="26">
        <f t="shared" si="418"/>
        <v>83.041309668537963</v>
      </c>
      <c r="AE590" s="26">
        <f t="shared" si="419"/>
        <v>9.3787541183663841</v>
      </c>
      <c r="AF590" s="26">
        <f t="shared" si="420"/>
        <v>-96.748975637879369</v>
      </c>
      <c r="AG590" s="26">
        <f t="shared" si="438"/>
        <v>64.334182199278899</v>
      </c>
      <c r="AH590" s="26">
        <f t="shared" si="421"/>
        <v>-167.18631868901443</v>
      </c>
      <c r="AI590" s="26">
        <f t="shared" si="422"/>
        <v>-89.999999749500589</v>
      </c>
      <c r="AJ590" s="26">
        <f t="shared" si="423"/>
        <v>93.163597369260088</v>
      </c>
      <c r="AK590" s="26">
        <f t="shared" si="424"/>
        <v>89.998741240492066</v>
      </c>
      <c r="AL590" s="27">
        <f t="shared" si="425"/>
        <v>-47.143081299502974</v>
      </c>
      <c r="AM590" s="26">
        <f t="shared" si="426"/>
        <v>-89.748249718490882</v>
      </c>
      <c r="AN590" s="26">
        <f t="shared" si="439"/>
        <v>-33.170798404139312</v>
      </c>
      <c r="AO590" s="26">
        <f t="shared" si="440"/>
        <v>-88.742182605046608</v>
      </c>
      <c r="AP590" s="26">
        <f t="shared" si="446"/>
        <v>-90.002418824117726</v>
      </c>
      <c r="AQ590" s="26">
        <f t="shared" si="447"/>
        <v>-178.491690832546</v>
      </c>
      <c r="AR590" s="25">
        <f t="shared" si="441"/>
        <v>18.562359853877492</v>
      </c>
      <c r="AS590" s="25">
        <f t="shared" si="442"/>
        <v>-26.547178687726607</v>
      </c>
      <c r="AT590" s="56">
        <f t="shared" si="448"/>
        <v>-80.623664705751338</v>
      </c>
      <c r="AU590" s="57">
        <f t="shared" si="427"/>
        <v>-275.24066647042537</v>
      </c>
      <c r="AV590" s="26">
        <f t="shared" si="428"/>
        <v>2.2732499517100581E-2</v>
      </c>
      <c r="AW590" s="26">
        <f t="shared" si="429"/>
        <v>4.1434740000346295</v>
      </c>
      <c r="AX590" s="27">
        <f t="shared" si="430"/>
        <v>-2.2732499517100171E-2</v>
      </c>
      <c r="AY590" s="26">
        <f t="shared" si="431"/>
        <v>-4.1434740000346295</v>
      </c>
      <c r="AZ590" s="28">
        <f t="shared" si="432"/>
        <v>4.0939474033052647E-16</v>
      </c>
      <c r="BA590" s="29">
        <f t="shared" si="433"/>
        <v>0</v>
      </c>
      <c r="BB590" s="5">
        <f t="shared" si="449"/>
        <v>-156.4635737377919</v>
      </c>
      <c r="BC590" s="5">
        <f t="shared" si="450"/>
        <v>-470.78804780061273</v>
      </c>
      <c r="BD590" s="5">
        <f t="shared" si="434"/>
        <v>-290.78804780061273</v>
      </c>
      <c r="BE590" s="31"/>
      <c r="BF590" s="40">
        <f t="shared" si="435"/>
        <v>-156</v>
      </c>
      <c r="BG590" s="40">
        <f t="shared" si="436"/>
        <v>-471</v>
      </c>
      <c r="BH590" s="40">
        <f t="shared" si="437"/>
        <v>-291</v>
      </c>
      <c r="BL590" s="26">
        <f t="shared" si="443"/>
        <v>-25.217878477394756</v>
      </c>
      <c r="BM590" s="26">
        <f t="shared" si="444"/>
        <v>-86.856259844842612</v>
      </c>
      <c r="BO590" s="238" t="str">
        <f t="shared" si="451"/>
        <v>72443596.0075125i</v>
      </c>
      <c r="BP590" s="238" t="str">
        <f t="shared" si="452"/>
        <v>-0.000943367072212184-0.00278848072797925i</v>
      </c>
      <c r="BQ590" s="238">
        <f t="shared" si="453"/>
        <v>-50.622030554645825</v>
      </c>
      <c r="BR590" s="238">
        <f t="shared" si="454"/>
        <v>-108.69112148534472</v>
      </c>
    </row>
    <row r="591" spans="22:70" x14ac:dyDescent="0.35">
      <c r="V591" s="24">
        <v>6.87000000000008</v>
      </c>
      <c r="W591" s="30">
        <f t="shared" si="412"/>
        <v>74131024.130105585</v>
      </c>
      <c r="X591" s="25">
        <f t="shared" si="445"/>
        <v>26.994438391274116</v>
      </c>
      <c r="Y591" s="26">
        <f t="shared" si="413"/>
        <v>-85.01622617063903</v>
      </c>
      <c r="Z591" s="26">
        <f t="shared" si="414"/>
        <v>-89.996784034922115</v>
      </c>
      <c r="AA591" s="26">
        <f t="shared" si="415"/>
        <v>49.067272727758706</v>
      </c>
      <c r="AB591" s="26">
        <f t="shared" si="416"/>
        <v>-89.798274921445213</v>
      </c>
      <c r="AC591" s="26">
        <f t="shared" si="417"/>
        <v>18.53039661165997</v>
      </c>
      <c r="AD591" s="26">
        <f t="shared" si="418"/>
        <v>83.198207763025493</v>
      </c>
      <c r="AE591" s="26">
        <f t="shared" si="419"/>
        <v>9.5758815600537623</v>
      </c>
      <c r="AF591" s="26">
        <f t="shared" si="420"/>
        <v>-96.59685119334182</v>
      </c>
      <c r="AG591" s="26">
        <f t="shared" si="438"/>
        <v>64.334182199278899</v>
      </c>
      <c r="AH591" s="26">
        <f t="shared" si="421"/>
        <v>-167.38631868901447</v>
      </c>
      <c r="AI591" s="26">
        <f t="shared" si="422"/>
        <v>-89.999999755202666</v>
      </c>
      <c r="AJ591" s="26">
        <f t="shared" si="423"/>
        <v>93.363597369165745</v>
      </c>
      <c r="AK591" s="26">
        <f t="shared" si="424"/>
        <v>89.998769893356609</v>
      </c>
      <c r="AL591" s="27">
        <f t="shared" si="425"/>
        <v>-47.343077525863286</v>
      </c>
      <c r="AM591" s="26">
        <f t="shared" si="426"/>
        <v>-89.753980183266435</v>
      </c>
      <c r="AN591" s="26">
        <f t="shared" si="439"/>
        <v>-33.370704216645663</v>
      </c>
      <c r="AO591" s="26">
        <f t="shared" si="440"/>
        <v>-88.77080513791681</v>
      </c>
      <c r="AP591" s="26">
        <f t="shared" si="446"/>
        <v>-90.402320863078785</v>
      </c>
      <c r="AQ591" s="26">
        <f t="shared" si="447"/>
        <v>-178.5260151830293</v>
      </c>
      <c r="AR591" s="25">
        <f t="shared" si="441"/>
        <v>18.562359853877492</v>
      </c>
      <c r="AS591" s="25">
        <f t="shared" si="442"/>
        <v>-26.547178687726607</v>
      </c>
      <c r="AT591" s="56">
        <f t="shared" si="448"/>
        <v>-80.826439303025026</v>
      </c>
      <c r="AU591" s="57">
        <f t="shared" si="427"/>
        <v>-275.12286637637112</v>
      </c>
      <c r="AV591" s="26">
        <f t="shared" si="428"/>
        <v>2.3800918755227329E-2</v>
      </c>
      <c r="AW591" s="26">
        <f t="shared" si="429"/>
        <v>4.2396399770299915</v>
      </c>
      <c r="AX591" s="27">
        <f t="shared" si="430"/>
        <v>-2.3800918755227198E-2</v>
      </c>
      <c r="AY591" s="26">
        <f t="shared" si="431"/>
        <v>-4.2396399770299915</v>
      </c>
      <c r="AZ591" s="28">
        <f t="shared" si="432"/>
        <v>1.3183898417423734E-16</v>
      </c>
      <c r="BA591" s="29">
        <f t="shared" si="433"/>
        <v>0</v>
      </c>
      <c r="BB591" s="5">
        <f t="shared" si="449"/>
        <v>-157.08711410078644</v>
      </c>
      <c r="BC591" s="5">
        <f t="shared" si="450"/>
        <v>-471.1531528233852</v>
      </c>
      <c r="BD591" s="5">
        <f t="shared" si="434"/>
        <v>-291.1531528233852</v>
      </c>
      <c r="BE591" s="41"/>
      <c r="BF591" s="40">
        <f t="shared" si="435"/>
        <v>-157</v>
      </c>
      <c r="BG591" s="40">
        <f t="shared" si="436"/>
        <v>-471</v>
      </c>
      <c r="BH591" s="40">
        <f t="shared" si="437"/>
        <v>-291</v>
      </c>
      <c r="BL591" s="26">
        <f t="shared" si="443"/>
        <v>-25.417290568651779</v>
      </c>
      <c r="BM591" s="26">
        <f t="shared" si="444"/>
        <v>-86.927681421805119</v>
      </c>
      <c r="BO591" s="238" t="str">
        <f t="shared" si="451"/>
        <v>74131024.1301056i</v>
      </c>
      <c r="BP591" s="238" t="str">
        <f t="shared" si="452"/>
        <v>-0.000939128149768105-0.00271164154967388i</v>
      </c>
      <c r="BQ591" s="238">
        <f t="shared" si="453"/>
        <v>-50.843384229109617</v>
      </c>
      <c r="BR591" s="238">
        <f t="shared" si="454"/>
        <v>-109.10260502520896</v>
      </c>
    </row>
    <row r="592" spans="22:70" x14ac:dyDescent="0.35">
      <c r="V592" s="24">
        <v>6.8800000000000798</v>
      </c>
      <c r="W592" s="32">
        <f t="shared" si="412"/>
        <v>75857757.502932385</v>
      </c>
      <c r="X592" s="25">
        <f t="shared" si="445"/>
        <v>26.994438391274116</v>
      </c>
      <c r="Y592" s="26">
        <f t="shared" si="413"/>
        <v>-85.216226170023205</v>
      </c>
      <c r="Z592" s="26">
        <f t="shared" si="414"/>
        <v>-89.996857239224454</v>
      </c>
      <c r="AA592" s="26">
        <f t="shared" si="415"/>
        <v>49.267270304826724</v>
      </c>
      <c r="AB592" s="26">
        <f t="shared" si="416"/>
        <v>-89.802866708175699</v>
      </c>
      <c r="AC592" s="26">
        <f t="shared" si="417"/>
        <v>18.727653990426013</v>
      </c>
      <c r="AD592" s="26">
        <f t="shared" si="418"/>
        <v>83.351633521009646</v>
      </c>
      <c r="AE592" s="26">
        <f t="shared" si="419"/>
        <v>9.7731365165036479</v>
      </c>
      <c r="AF592" s="26">
        <f t="shared" si="420"/>
        <v>-96.448090426390493</v>
      </c>
      <c r="AG592" s="26">
        <f t="shared" si="438"/>
        <v>64.334182199278899</v>
      </c>
      <c r="AH592" s="26">
        <f t="shared" si="421"/>
        <v>-167.58631868901443</v>
      </c>
      <c r="AI592" s="26">
        <f t="shared" si="422"/>
        <v>-89.999999760774926</v>
      </c>
      <c r="AJ592" s="26">
        <f t="shared" si="423"/>
        <v>93.563597369075623</v>
      </c>
      <c r="AK592" s="26">
        <f t="shared" si="424"/>
        <v>89.998797894002323</v>
      </c>
      <c r="AL592" s="27">
        <f t="shared" si="425"/>
        <v>-47.543073922062291</v>
      </c>
      <c r="AM592" s="26">
        <f t="shared" si="426"/>
        <v>-89.759580211494509</v>
      </c>
      <c r="AN592" s="26">
        <f t="shared" si="439"/>
        <v>-33.57061426638063</v>
      </c>
      <c r="AO592" s="26">
        <f t="shared" si="440"/>
        <v>-88.798776735324864</v>
      </c>
      <c r="AP592" s="26">
        <f t="shared" si="446"/>
        <v>-90.802227309102832</v>
      </c>
      <c r="AQ592" s="26">
        <f t="shared" si="447"/>
        <v>-178.55955881359199</v>
      </c>
      <c r="AR592" s="25">
        <f t="shared" si="441"/>
        <v>18.562359853877492</v>
      </c>
      <c r="AS592" s="25">
        <f t="shared" si="442"/>
        <v>-26.547178687726607</v>
      </c>
      <c r="AT592" s="56">
        <f t="shared" si="448"/>
        <v>-81.029090792599192</v>
      </c>
      <c r="AU592" s="57">
        <f t="shared" si="427"/>
        <v>-275.00764923998247</v>
      </c>
      <c r="AV592" s="26">
        <f t="shared" si="428"/>
        <v>2.4919409394473669E-2</v>
      </c>
      <c r="AW592" s="26">
        <f t="shared" si="429"/>
        <v>4.3380211762666185</v>
      </c>
      <c r="AX592" s="27">
        <f t="shared" si="430"/>
        <v>-2.4919409394473357E-2</v>
      </c>
      <c r="AY592" s="26">
        <f t="shared" si="431"/>
        <v>-4.3380211762666185</v>
      </c>
      <c r="AZ592" s="28">
        <f t="shared" si="432"/>
        <v>3.1225022567582528E-16</v>
      </c>
      <c r="BA592" s="29">
        <f t="shared" si="433"/>
        <v>0</v>
      </c>
      <c r="BB592" s="5">
        <f t="shared" si="449"/>
        <v>-157.71145229976867</v>
      </c>
      <c r="BC592" s="5">
        <f t="shared" si="450"/>
        <v>-471.52653444558865</v>
      </c>
      <c r="BD592" s="5">
        <f t="shared" si="434"/>
        <v>-291.52653444558865</v>
      </c>
      <c r="BE592" s="31"/>
      <c r="BF592" s="40">
        <f t="shared" si="435"/>
        <v>-158</v>
      </c>
      <c r="BG592" s="40">
        <f t="shared" si="436"/>
        <v>-472</v>
      </c>
      <c r="BH592" s="40">
        <f t="shared" si="437"/>
        <v>-292</v>
      </c>
      <c r="BL592" s="26">
        <f t="shared" si="443"/>
        <v>-25.616729045857731</v>
      </c>
      <c r="BM592" s="26">
        <f t="shared" si="444"/>
        <v>-86.997486481298694</v>
      </c>
      <c r="BO592" s="238" t="str">
        <f t="shared" si="451"/>
        <v>75857757.5029324i</v>
      </c>
      <c r="BP592" s="238" t="str">
        <f t="shared" si="452"/>
        <v>-0.000934698184511571-0.00263637665078916i</v>
      </c>
      <c r="BQ592" s="238">
        <f t="shared" si="453"/>
        <v>-51.06563246131175</v>
      </c>
      <c r="BR592" s="238">
        <f t="shared" si="454"/>
        <v>-109.52139872430752</v>
      </c>
    </row>
    <row r="593" spans="22:70" x14ac:dyDescent="0.35">
      <c r="V593" s="24">
        <v>6.8900000000000796</v>
      </c>
      <c r="W593" s="32">
        <f t="shared" si="412"/>
        <v>77624711.662883505</v>
      </c>
      <c r="X593" s="25">
        <f t="shared" si="445"/>
        <v>26.994438391274116</v>
      </c>
      <c r="Y593" s="26">
        <f t="shared" si="413"/>
        <v>-85.41622616943512</v>
      </c>
      <c r="Z593" s="26">
        <f t="shared" si="414"/>
        <v>-89.996928777193432</v>
      </c>
      <c r="AA593" s="26">
        <f t="shared" si="415"/>
        <v>49.467267990943398</v>
      </c>
      <c r="AB593" s="26">
        <f t="shared" si="416"/>
        <v>-89.807353975526325</v>
      </c>
      <c r="AC593" s="26">
        <f t="shared" si="417"/>
        <v>18.925033189667289</v>
      </c>
      <c r="AD593" s="26">
        <f t="shared" si="418"/>
        <v>83.501659484965018</v>
      </c>
      <c r="AE593" s="26">
        <f t="shared" si="419"/>
        <v>9.9705134024496829</v>
      </c>
      <c r="AF593" s="26">
        <f t="shared" si="420"/>
        <v>-96.30262326775474</v>
      </c>
      <c r="AG593" s="26">
        <f t="shared" si="438"/>
        <v>64.334182199278899</v>
      </c>
      <c r="AH593" s="26">
        <f t="shared" si="421"/>
        <v>-167.78631868901442</v>
      </c>
      <c r="AI593" s="26">
        <f t="shared" si="422"/>
        <v>-89.999999766220355</v>
      </c>
      <c r="AJ593" s="26">
        <f t="shared" si="423"/>
        <v>93.763597368989593</v>
      </c>
      <c r="AK593" s="26">
        <f t="shared" si="424"/>
        <v>89.998825257275527</v>
      </c>
      <c r="AL593" s="27">
        <f t="shared" si="425"/>
        <v>-47.743070480456282</v>
      </c>
      <c r="AM593" s="26">
        <f t="shared" si="426"/>
        <v>-89.765052771955936</v>
      </c>
      <c r="AN593" s="26">
        <f t="shared" si="439"/>
        <v>-33.770528362805244</v>
      </c>
      <c r="AO593" s="26">
        <f t="shared" si="440"/>
        <v>-88.82611217481832</v>
      </c>
      <c r="AP593" s="26">
        <f t="shared" si="446"/>
        <v>-91.202137964007449</v>
      </c>
      <c r="AQ593" s="26">
        <f t="shared" si="447"/>
        <v>-178.59233945571907</v>
      </c>
      <c r="AR593" s="25">
        <f t="shared" si="441"/>
        <v>18.562359853877492</v>
      </c>
      <c r="AS593" s="25">
        <f t="shared" si="442"/>
        <v>-26.547178687726607</v>
      </c>
      <c r="AT593" s="56">
        <f t="shared" si="448"/>
        <v>-81.231624561557766</v>
      </c>
      <c r="AU593" s="57">
        <f t="shared" si="427"/>
        <v>-274.89496272347378</v>
      </c>
      <c r="AV593" s="26">
        <f t="shared" si="428"/>
        <v>2.6090304213686483E-2</v>
      </c>
      <c r="AW593" s="26">
        <f t="shared" si="429"/>
        <v>4.438667438962443</v>
      </c>
      <c r="AX593" s="27">
        <f t="shared" si="430"/>
        <v>-2.609030421368648E-2</v>
      </c>
      <c r="AY593" s="26">
        <f t="shared" si="431"/>
        <v>-4.438667438962443</v>
      </c>
      <c r="AZ593" s="28">
        <f t="shared" si="432"/>
        <v>0</v>
      </c>
      <c r="BA593" s="29">
        <f t="shared" si="433"/>
        <v>0</v>
      </c>
      <c r="BB593" s="5">
        <f t="shared" si="449"/>
        <v>-158.33662514048734</v>
      </c>
      <c r="BC593" s="5">
        <f t="shared" si="450"/>
        <v>-471.90822454634167</v>
      </c>
      <c r="BD593" s="5">
        <f t="shared" si="434"/>
        <v>-291.90822454634167</v>
      </c>
      <c r="BE593" s="31"/>
      <c r="BF593" s="40">
        <f t="shared" si="435"/>
        <v>-158</v>
      </c>
      <c r="BG593" s="40">
        <f t="shared" si="436"/>
        <v>-472</v>
      </c>
      <c r="BH593" s="40">
        <f t="shared" si="437"/>
        <v>-292</v>
      </c>
      <c r="BL593" s="26">
        <f t="shared" si="443"/>
        <v>-25.816192727969664</v>
      </c>
      <c r="BM593" s="26">
        <f t="shared" si="444"/>
        <v>-87.065711205513594</v>
      </c>
      <c r="BO593" s="238" t="str">
        <f t="shared" si="451"/>
        <v>77624711.6628835i</v>
      </c>
      <c r="BP593" s="238" t="str">
        <f t="shared" si="452"/>
        <v>-0.000930073880978234-0.00256265367162071i</v>
      </c>
      <c r="BQ593" s="238">
        <f t="shared" si="453"/>
        <v>-51.288807850959913</v>
      </c>
      <c r="BR593" s="238">
        <f t="shared" si="454"/>
        <v>-109.9475506173543</v>
      </c>
    </row>
    <row r="594" spans="22:70" x14ac:dyDescent="0.35">
      <c r="V594" s="24">
        <v>6.9000000000000803</v>
      </c>
      <c r="W594" s="30">
        <f t="shared" si="412"/>
        <v>79432823.472442955</v>
      </c>
      <c r="X594" s="25">
        <f t="shared" si="445"/>
        <v>26.994438391274116</v>
      </c>
      <c r="Y594" s="26">
        <f t="shared" si="413"/>
        <v>-85.616226168873496</v>
      </c>
      <c r="Z594" s="26">
        <f t="shared" si="414"/>
        <v>-89.996998686759454</v>
      </c>
      <c r="AA594" s="26">
        <f t="shared" si="415"/>
        <v>49.66726578120084</v>
      </c>
      <c r="AB594" s="26">
        <f t="shared" si="416"/>
        <v>-89.811739102485319</v>
      </c>
      <c r="AC594" s="26">
        <f t="shared" si="417"/>
        <v>19.12252886712626</v>
      </c>
      <c r="AD594" s="26">
        <f t="shared" si="418"/>
        <v>83.648356967256362</v>
      </c>
      <c r="AE594" s="26">
        <f t="shared" si="419"/>
        <v>10.168006870727719</v>
      </c>
      <c r="AF594" s="26">
        <f t="shared" si="420"/>
        <v>-96.160380821988426</v>
      </c>
      <c r="AG594" s="26">
        <f t="shared" si="438"/>
        <v>64.334182199278899</v>
      </c>
      <c r="AH594" s="26">
        <f t="shared" si="421"/>
        <v>-167.98631868901447</v>
      </c>
      <c r="AI594" s="26">
        <f t="shared" si="422"/>
        <v>-89.999999771541823</v>
      </c>
      <c r="AJ594" s="26">
        <f t="shared" si="423"/>
        <v>93.963597368907429</v>
      </c>
      <c r="AK594" s="26">
        <f t="shared" si="424"/>
        <v>89.998851997684596</v>
      </c>
      <c r="AL594" s="27">
        <f t="shared" si="425"/>
        <v>-47.943067193745534</v>
      </c>
      <c r="AM594" s="26">
        <f t="shared" si="426"/>
        <v>-89.770400765875124</v>
      </c>
      <c r="AN594" s="26">
        <f t="shared" si="439"/>
        <v>-33.970446323941438</v>
      </c>
      <c r="AO594" s="26">
        <f t="shared" si="440"/>
        <v>-88.852825900204209</v>
      </c>
      <c r="AP594" s="26">
        <f t="shared" si="446"/>
        <v>-91.602052638515119</v>
      </c>
      <c r="AQ594" s="26">
        <f t="shared" si="447"/>
        <v>-178.62437443993656</v>
      </c>
      <c r="AR594" s="25">
        <f t="shared" si="441"/>
        <v>18.562359853877492</v>
      </c>
      <c r="AS594" s="25">
        <f t="shared" si="442"/>
        <v>-26.547178687726607</v>
      </c>
      <c r="AT594" s="56">
        <f t="shared" si="448"/>
        <v>-81.434045767787396</v>
      </c>
      <c r="AU594" s="57">
        <f t="shared" si="427"/>
        <v>-274.784755261925</v>
      </c>
      <c r="AV594" s="26">
        <f t="shared" si="428"/>
        <v>2.7316043349398238E-2</v>
      </c>
      <c r="AW594" s="26">
        <f t="shared" si="429"/>
        <v>4.5416296432167309</v>
      </c>
      <c r="AX594" s="27">
        <f t="shared" si="430"/>
        <v>-2.7316043349398279E-2</v>
      </c>
      <c r="AY594" s="26">
        <f t="shared" si="431"/>
        <v>-4.5416296432167309</v>
      </c>
      <c r="AZ594" s="28">
        <f t="shared" si="432"/>
        <v>-4.163336342344337E-17</v>
      </c>
      <c r="BA594" s="29">
        <f t="shared" si="433"/>
        <v>0</v>
      </c>
      <c r="BB594" s="5">
        <f t="shared" si="449"/>
        <v>-158.96267003042379</v>
      </c>
      <c r="BC594" s="5">
        <f t="shared" si="450"/>
        <v>-472.29824935506008</v>
      </c>
      <c r="BD594" s="5">
        <f t="shared" si="434"/>
        <v>-292.29824935506008</v>
      </c>
      <c r="BE594" s="41"/>
      <c r="BF594" s="40">
        <f t="shared" si="435"/>
        <v>-159</v>
      </c>
      <c r="BG594" s="40">
        <f t="shared" si="436"/>
        <v>-472</v>
      </c>
      <c r="BH594" s="40">
        <f t="shared" si="437"/>
        <v>-292</v>
      </c>
      <c r="BL594" s="26">
        <f t="shared" si="443"/>
        <v>-26.015680486528815</v>
      </c>
      <c r="BM594" s="26">
        <f t="shared" si="444"/>
        <v>-87.132390993788803</v>
      </c>
      <c r="BO594" s="238" t="str">
        <f t="shared" si="451"/>
        <v>79432823.472443i</v>
      </c>
      <c r="BP594" s="238" t="str">
        <f t="shared" si="452"/>
        <v>-0.000925251981521354-0.0024904413879507i</v>
      </c>
      <c r="BQ594" s="238">
        <f t="shared" si="453"/>
        <v>-51.512943776107576</v>
      </c>
      <c r="BR594" s="238">
        <f t="shared" si="454"/>
        <v>-110.38110309934629</v>
      </c>
    </row>
    <row r="595" spans="22:70" x14ac:dyDescent="0.35">
      <c r="V595" s="24">
        <v>6.9100000000000801</v>
      </c>
      <c r="W595" s="32">
        <f t="shared" si="412"/>
        <v>81283051.616425052</v>
      </c>
      <c r="X595" s="25">
        <f t="shared" si="445"/>
        <v>26.994438391274116</v>
      </c>
      <c r="Y595" s="26">
        <f t="shared" si="413"/>
        <v>-85.816226168337153</v>
      </c>
      <c r="Z595" s="26">
        <f t="shared" si="414"/>
        <v>-89.997067004989461</v>
      </c>
      <c r="AA595" s="26">
        <f t="shared" si="415"/>
        <v>49.86726367091201</v>
      </c>
      <c r="AB595" s="26">
        <f t="shared" si="416"/>
        <v>-89.816024413899413</v>
      </c>
      <c r="AC595" s="26">
        <f t="shared" si="417"/>
        <v>19.320135908845518</v>
      </c>
      <c r="AD595" s="26">
        <f t="shared" si="418"/>
        <v>83.791796051362482</v>
      </c>
      <c r="AE595" s="26">
        <f t="shared" si="419"/>
        <v>10.365611802694492</v>
      </c>
      <c r="AF595" s="26">
        <f t="shared" si="420"/>
        <v>-96.021295367526378</v>
      </c>
      <c r="AG595" s="26">
        <f t="shared" si="438"/>
        <v>64.334182199278899</v>
      </c>
      <c r="AH595" s="26">
        <f t="shared" si="421"/>
        <v>-168.18631868901446</v>
      </c>
      <c r="AI595" s="26">
        <f t="shared" si="422"/>
        <v>-89.999999776742172</v>
      </c>
      <c r="AJ595" s="26">
        <f t="shared" si="423"/>
        <v>94.16359736882896</v>
      </c>
      <c r="AK595" s="26">
        <f t="shared" si="424"/>
        <v>89.998878129407643</v>
      </c>
      <c r="AL595" s="27">
        <f t="shared" si="425"/>
        <v>-48.143064054958785</v>
      </c>
      <c r="AM595" s="26">
        <f t="shared" si="426"/>
        <v>-89.775627028456256</v>
      </c>
      <c r="AN595" s="26">
        <f t="shared" si="439"/>
        <v>-34.170367975988029</v>
      </c>
      <c r="AO595" s="26">
        <f t="shared" si="440"/>
        <v>-88.878932028969956</v>
      </c>
      <c r="AP595" s="26">
        <f t="shared" si="446"/>
        <v>-92.001971151853411</v>
      </c>
      <c r="AQ595" s="26">
        <f t="shared" si="447"/>
        <v>-178.65568070476075</v>
      </c>
      <c r="AR595" s="25">
        <f t="shared" si="441"/>
        <v>18.562359853877492</v>
      </c>
      <c r="AS595" s="25">
        <f t="shared" si="442"/>
        <v>-26.547178687726607</v>
      </c>
      <c r="AT595" s="56">
        <f t="shared" si="448"/>
        <v>-81.636359349158923</v>
      </c>
      <c r="AU595" s="57">
        <f t="shared" si="427"/>
        <v>-274.67697607228712</v>
      </c>
      <c r="AV595" s="26">
        <f t="shared" si="428"/>
        <v>2.8599179109711024E-2</v>
      </c>
      <c r="AW595" s="26">
        <f t="shared" si="429"/>
        <v>4.6469597194887955</v>
      </c>
      <c r="AX595" s="27">
        <f t="shared" si="430"/>
        <v>-2.8599179109710972E-2</v>
      </c>
      <c r="AY595" s="26">
        <f t="shared" si="431"/>
        <v>-4.6469597194887955</v>
      </c>
      <c r="AZ595" s="28">
        <f t="shared" si="432"/>
        <v>5.2041704279304213E-17</v>
      </c>
      <c r="BA595" s="29">
        <f t="shared" si="433"/>
        <v>0</v>
      </c>
      <c r="BB595" s="5">
        <f t="shared" si="449"/>
        <v>-159.58962496936431</v>
      </c>
      <c r="BC595" s="5">
        <f t="shared" si="450"/>
        <v>-472.69662910115608</v>
      </c>
      <c r="BD595" s="5">
        <f t="shared" si="434"/>
        <v>-292.69662910115608</v>
      </c>
      <c r="BE595" s="31"/>
      <c r="BF595" s="40">
        <f t="shared" si="435"/>
        <v>-160</v>
      </c>
      <c r="BG595" s="40">
        <f t="shared" si="436"/>
        <v>-473</v>
      </c>
      <c r="BH595" s="40">
        <f t="shared" si="437"/>
        <v>-293</v>
      </c>
      <c r="BL595" s="26">
        <f t="shared" si="443"/>
        <v>-26.215191243343938</v>
      </c>
      <c r="BM595" s="26">
        <f t="shared" si="444"/>
        <v>-87.197560477737966</v>
      </c>
      <c r="BO595" s="238" t="str">
        <f t="shared" si="451"/>
        <v>81283051.6164251i</v>
      </c>
      <c r="BP595" s="238" t="str">
        <f t="shared" si="452"/>
        <v>-0.000920229286482218-0.00241970969785076i</v>
      </c>
      <c r="BQ595" s="238">
        <f t="shared" si="453"/>
        <v>-51.738074376861441</v>
      </c>
      <c r="BR595" s="238">
        <f t="shared" si="454"/>
        <v>-110.82209255113101</v>
      </c>
    </row>
    <row r="596" spans="22:70" x14ac:dyDescent="0.35">
      <c r="V596" s="24">
        <v>6.9200000000000799</v>
      </c>
      <c r="W596" s="32">
        <f t="shared" si="412"/>
        <v>83176377.110282585</v>
      </c>
      <c r="X596" s="25">
        <f t="shared" si="445"/>
        <v>26.994438391274116</v>
      </c>
      <c r="Y596" s="26">
        <f t="shared" si="413"/>
        <v>-86.016226167824939</v>
      </c>
      <c r="Z596" s="26">
        <f t="shared" si="414"/>
        <v>-89.997133768106721</v>
      </c>
      <c r="AA596" s="26">
        <f t="shared" si="415"/>
        <v>50.06726165560088</v>
      </c>
      <c r="AB596" s="26">
        <f t="shared" si="416"/>
        <v>-89.820212181705585</v>
      </c>
      <c r="AC596" s="26">
        <f t="shared" si="417"/>
        <v>19.517849419932066</v>
      </c>
      <c r="AD596" s="26">
        <f t="shared" si="418"/>
        <v>83.93204559471873</v>
      </c>
      <c r="AE596" s="26">
        <f t="shared" si="419"/>
        <v>10.563323298982123</v>
      </c>
      <c r="AF596" s="26">
        <f t="shared" si="420"/>
        <v>-95.885300355093577</v>
      </c>
      <c r="AG596" s="26">
        <f t="shared" si="438"/>
        <v>64.334182199278899</v>
      </c>
      <c r="AH596" s="26">
        <f t="shared" si="421"/>
        <v>-168.38631868901444</v>
      </c>
      <c r="AI596" s="26">
        <f t="shared" si="422"/>
        <v>-89.999999781824144</v>
      </c>
      <c r="AJ596" s="26">
        <f t="shared" si="423"/>
        <v>94.363597368754014</v>
      </c>
      <c r="AK596" s="26">
        <f t="shared" si="424"/>
        <v>89.998903666300038</v>
      </c>
      <c r="AL596" s="27">
        <f t="shared" si="425"/>
        <v>-48.343061057438604</v>
      </c>
      <c r="AM596" s="26">
        <f t="shared" si="426"/>
        <v>-89.780734330384846</v>
      </c>
      <c r="AN596" s="26">
        <f t="shared" si="439"/>
        <v>-34.370293152953941</v>
      </c>
      <c r="AO596" s="26">
        <f t="shared" si="440"/>
        <v>-88.904444359547469</v>
      </c>
      <c r="AP596" s="26">
        <f t="shared" si="446"/>
        <v>-92.401893331374083</v>
      </c>
      <c r="AQ596" s="26">
        <f t="shared" si="447"/>
        <v>-178.68627480545643</v>
      </c>
      <c r="AR596" s="25">
        <f t="shared" si="441"/>
        <v>18.562359853877492</v>
      </c>
      <c r="AS596" s="25">
        <f t="shared" si="442"/>
        <v>-26.547178687726607</v>
      </c>
      <c r="AT596" s="56">
        <f t="shared" si="448"/>
        <v>-81.838570032391956</v>
      </c>
      <c r="AU596" s="57">
        <f t="shared" si="427"/>
        <v>-274.57157516055003</v>
      </c>
      <c r="AV596" s="26">
        <f t="shared" si="428"/>
        <v>2.9942380991818691E-2</v>
      </c>
      <c r="AW596" s="26">
        <f t="shared" si="429"/>
        <v>4.7547106658410421</v>
      </c>
      <c r="AX596" s="27">
        <f t="shared" si="430"/>
        <v>-2.9942380991818809E-2</v>
      </c>
      <c r="AY596" s="26">
        <f t="shared" si="431"/>
        <v>-4.7547106658410421</v>
      </c>
      <c r="AZ596" s="28">
        <f t="shared" si="432"/>
        <v>-1.1796119636642288E-16</v>
      </c>
      <c r="BA596" s="29">
        <f t="shared" si="433"/>
        <v>0</v>
      </c>
      <c r="BB596" s="5">
        <f t="shared" si="449"/>
        <v>-160.21752853620046</v>
      </c>
      <c r="BC596" s="5">
        <f t="shared" si="450"/>
        <v>-473.10337765511628</v>
      </c>
      <c r="BD596" s="5">
        <f t="shared" si="434"/>
        <v>-293.10337765511628</v>
      </c>
      <c r="BE596" s="31"/>
      <c r="BF596" s="40">
        <f t="shared" si="435"/>
        <v>-160</v>
      </c>
      <c r="BG596" s="40">
        <f t="shared" si="436"/>
        <v>-473</v>
      </c>
      <c r="BH596" s="40">
        <f t="shared" si="437"/>
        <v>-293</v>
      </c>
      <c r="BL596" s="26">
        <f t="shared" si="443"/>
        <v>-26.414723968274586</v>
      </c>
      <c r="BM596" s="26">
        <f t="shared" si="444"/>
        <v>-87.261253536207789</v>
      </c>
      <c r="BO596" s="238" t="str">
        <f t="shared" si="451"/>
        <v>83176377.1102826i</v>
      </c>
      <c r="BP596" s="238" t="str">
        <f t="shared" si="452"/>
        <v>-0.000915002675361999-0.00235042960794187i</v>
      </c>
      <c r="BQ596" s="238">
        <f t="shared" si="453"/>
        <v>-51.964234535533933</v>
      </c>
      <c r="BR596" s="238">
        <f t="shared" si="454"/>
        <v>-111.27054895835846</v>
      </c>
    </row>
    <row r="597" spans="22:70" x14ac:dyDescent="0.35">
      <c r="V597" s="24">
        <v>6.9300000000000797</v>
      </c>
      <c r="W597" s="30">
        <f t="shared" si="412"/>
        <v>85113803.820253327</v>
      </c>
      <c r="X597" s="25">
        <f t="shared" si="445"/>
        <v>26.994438391274116</v>
      </c>
      <c r="Y597" s="26">
        <f t="shared" si="413"/>
        <v>-86.216226167335776</v>
      </c>
      <c r="Z597" s="26">
        <f t="shared" si="414"/>
        <v>-89.997199011509892</v>
      </c>
      <c r="AA597" s="26">
        <f t="shared" si="415"/>
        <v>50.267259730992791</v>
      </c>
      <c r="AB597" s="26">
        <f t="shared" si="416"/>
        <v>-89.824304626134648</v>
      </c>
      <c r="AC597" s="26">
        <f t="shared" si="417"/>
        <v>19.715664715649282</v>
      </c>
      <c r="AD597" s="26">
        <f t="shared" si="418"/>
        <v>84.069173233045774</v>
      </c>
      <c r="AE597" s="26">
        <f t="shared" si="419"/>
        <v>10.761136670580413</v>
      </c>
      <c r="AF597" s="26">
        <f t="shared" si="420"/>
        <v>-95.752330404598752</v>
      </c>
      <c r="AG597" s="26">
        <f t="shared" si="438"/>
        <v>64.334182199278899</v>
      </c>
      <c r="AH597" s="26">
        <f t="shared" si="421"/>
        <v>-168.58631868901443</v>
      </c>
      <c r="AI597" s="26">
        <f t="shared" si="422"/>
        <v>-89.99999978679044</v>
      </c>
      <c r="AJ597" s="26">
        <f t="shared" si="423"/>
        <v>94.563597368682437</v>
      </c>
      <c r="AK597" s="26">
        <f t="shared" si="424"/>
        <v>89.998928621901811</v>
      </c>
      <c r="AL597" s="27">
        <f t="shared" si="425"/>
        <v>-48.543058194827111</v>
      </c>
      <c r="AM597" s="26">
        <f t="shared" si="426"/>
        <v>-89.785725379295144</v>
      </c>
      <c r="AN597" s="26">
        <f t="shared" si="439"/>
        <v>-34.570221696307705</v>
      </c>
      <c r="AO597" s="26">
        <f t="shared" si="440"/>
        <v>-88.929376378422432</v>
      </c>
      <c r="AP597" s="26">
        <f t="shared" si="446"/>
        <v>-92.801819012187906</v>
      </c>
      <c r="AQ597" s="26">
        <f t="shared" si="447"/>
        <v>-178.71617292260621</v>
      </c>
      <c r="AR597" s="25">
        <f t="shared" si="441"/>
        <v>18.562359853877492</v>
      </c>
      <c r="AS597" s="25">
        <f t="shared" si="442"/>
        <v>-26.547178687726607</v>
      </c>
      <c r="AT597" s="56">
        <f t="shared" si="448"/>
        <v>-82.040682341607493</v>
      </c>
      <c r="AU597" s="57">
        <f t="shared" si="427"/>
        <v>-274.46850332720498</v>
      </c>
      <c r="AV597" s="26">
        <f t="shared" si="428"/>
        <v>3.1348440910655549E-2</v>
      </c>
      <c r="AW597" s="26">
        <f t="shared" si="429"/>
        <v>4.864936562900926</v>
      </c>
      <c r="AX597" s="27">
        <f t="shared" si="430"/>
        <v>-3.1348440910655431E-2</v>
      </c>
      <c r="AY597" s="26">
        <f t="shared" si="431"/>
        <v>-4.864936562900926</v>
      </c>
      <c r="AZ597" s="28">
        <f t="shared" si="432"/>
        <v>1.1796119636642288E-16</v>
      </c>
      <c r="BA597" s="29">
        <f t="shared" si="433"/>
        <v>0</v>
      </c>
      <c r="BB597" s="5">
        <f t="shared" si="449"/>
        <v>-160.84641987175559</v>
      </c>
      <c r="BC597" s="5">
        <f t="shared" si="450"/>
        <v>-473.51850216236608</v>
      </c>
      <c r="BD597" s="5">
        <f t="shared" si="434"/>
        <v>-293.51850216236608</v>
      </c>
      <c r="BE597" s="41"/>
      <c r="BF597" s="40">
        <f t="shared" si="435"/>
        <v>-161</v>
      </c>
      <c r="BG597" s="40">
        <f t="shared" si="436"/>
        <v>-474</v>
      </c>
      <c r="BH597" s="40">
        <f t="shared" si="437"/>
        <v>-294</v>
      </c>
      <c r="BL597" s="26">
        <f t="shared" si="443"/>
        <v>-26.61427767711006</v>
      </c>
      <c r="BM597" s="26">
        <f t="shared" si="444"/>
        <v>-87.323503310061426</v>
      </c>
      <c r="BO597" s="238" t="str">
        <f t="shared" si="451"/>
        <v>85113803.8202533i</v>
      </c>
      <c r="BP597" s="238" t="str">
        <f t="shared" si="452"/>
        <v>-0.00090956912897234-0.00228257321897549i</v>
      </c>
      <c r="BQ597" s="238">
        <f t="shared" si="453"/>
        <v>-52.191459853038012</v>
      </c>
      <c r="BR597" s="238">
        <f t="shared" si="454"/>
        <v>-111.72649552509964</v>
      </c>
    </row>
    <row r="598" spans="22:70" x14ac:dyDescent="0.35">
      <c r="V598" s="24">
        <v>6.9400000000000803</v>
      </c>
      <c r="W598" s="32">
        <f t="shared" si="412"/>
        <v>87096358.995624259</v>
      </c>
      <c r="X598" s="25">
        <f t="shared" si="445"/>
        <v>26.994438391274116</v>
      </c>
      <c r="Y598" s="26">
        <f t="shared" si="413"/>
        <v>-86.416226166868654</v>
      </c>
      <c r="Z598" s="26">
        <f t="shared" si="414"/>
        <v>-89.997262769791888</v>
      </c>
      <c r="AA598" s="26">
        <f t="shared" si="415"/>
        <v>50.467257893005581</v>
      </c>
      <c r="AB598" s="26">
        <f t="shared" si="416"/>
        <v>-89.82830391688772</v>
      </c>
      <c r="AC598" s="26">
        <f t="shared" si="417"/>
        <v>19.913577312829524</v>
      </c>
      <c r="AD598" s="26">
        <f t="shared" si="418"/>
        <v>84.203245386040933</v>
      </c>
      <c r="AE598" s="26">
        <f t="shared" si="419"/>
        <v>10.959047430240567</v>
      </c>
      <c r="AF598" s="26">
        <f t="shared" si="420"/>
        <v>-95.622321300638689</v>
      </c>
      <c r="AG598" s="26">
        <f t="shared" si="438"/>
        <v>64.334182199278899</v>
      </c>
      <c r="AH598" s="26">
        <f t="shared" si="421"/>
        <v>-168.78631868901442</v>
      </c>
      <c r="AI598" s="26">
        <f t="shared" si="422"/>
        <v>-89.999999791643674</v>
      </c>
      <c r="AJ598" s="26">
        <f t="shared" si="423"/>
        <v>94.7635973686141</v>
      </c>
      <c r="AK598" s="26">
        <f t="shared" si="424"/>
        <v>89.998953009444719</v>
      </c>
      <c r="AL598" s="27">
        <f t="shared" si="425"/>
        <v>-48.74305546105262</v>
      </c>
      <c r="AM598" s="26">
        <f t="shared" si="426"/>
        <v>-89.790602821204203</v>
      </c>
      <c r="AN598" s="26">
        <f t="shared" si="439"/>
        <v>-34.770153454642816</v>
      </c>
      <c r="AO598" s="26">
        <f t="shared" si="440"/>
        <v>-88.953741267092227</v>
      </c>
      <c r="AP598" s="26">
        <f t="shared" si="446"/>
        <v>-93.201748036816866</v>
      </c>
      <c r="AQ598" s="26">
        <f t="shared" si="447"/>
        <v>-178.74539087049538</v>
      </c>
      <c r="AR598" s="25">
        <f t="shared" si="441"/>
        <v>18.562359853877492</v>
      </c>
      <c r="AS598" s="25">
        <f t="shared" si="442"/>
        <v>-26.547178687726607</v>
      </c>
      <c r="AT598" s="56">
        <f t="shared" si="448"/>
        <v>-82.242700606576307</v>
      </c>
      <c r="AU598" s="57">
        <f t="shared" si="427"/>
        <v>-274.36771217113409</v>
      </c>
      <c r="AV598" s="26">
        <f t="shared" si="428"/>
        <v>3.2820278646219718E-2</v>
      </c>
      <c r="AW598" s="26">
        <f t="shared" si="429"/>
        <v>4.9776925884932037</v>
      </c>
      <c r="AX598" s="27">
        <f t="shared" si="430"/>
        <v>-3.2820278646219891E-2</v>
      </c>
      <c r="AY598" s="26">
        <f t="shared" si="431"/>
        <v>-4.9776925884932037</v>
      </c>
      <c r="AZ598" s="28">
        <f t="shared" si="432"/>
        <v>-1.7347234759768071E-16</v>
      </c>
      <c r="BA598" s="29">
        <f t="shared" si="433"/>
        <v>0</v>
      </c>
      <c r="BB598" s="5">
        <f t="shared" si="449"/>
        <v>-161.4763386574482</v>
      </c>
      <c r="BC598" s="5">
        <f t="shared" si="450"/>
        <v>-473.94200267149279</v>
      </c>
      <c r="BD598" s="5">
        <f t="shared" si="434"/>
        <v>-293.94200267149279</v>
      </c>
      <c r="BE598" s="31"/>
      <c r="BF598" s="40">
        <f t="shared" si="435"/>
        <v>-161</v>
      </c>
      <c r="BG598" s="40">
        <f t="shared" si="436"/>
        <v>-474</v>
      </c>
      <c r="BH598" s="40">
        <f t="shared" si="437"/>
        <v>-294</v>
      </c>
      <c r="BL598" s="26">
        <f t="shared" si="443"/>
        <v>-26.813851429540307</v>
      </c>
      <c r="BM598" s="26">
        <f t="shared" si="444"/>
        <v>-87.384342216780198</v>
      </c>
      <c r="BO598" s="238" t="str">
        <f t="shared" si="451"/>
        <v>87096358.9956243i</v>
      </c>
      <c r="BP598" s="238" t="str">
        <f t="shared" si="452"/>
        <v>-0.000903925752529099-0.00221611371059523i</v>
      </c>
      <c r="BQ598" s="238">
        <f t="shared" si="453"/>
        <v>-52.419786621331575</v>
      </c>
      <c r="BR598" s="238">
        <f t="shared" si="454"/>
        <v>-112.1899482835785</v>
      </c>
    </row>
    <row r="599" spans="22:70" x14ac:dyDescent="0.35">
      <c r="V599" s="24">
        <v>6.9500000000000899</v>
      </c>
      <c r="W599" s="32">
        <f t="shared" si="412"/>
        <v>89125093.813393027</v>
      </c>
      <c r="X599" s="25">
        <f t="shared" si="445"/>
        <v>26.994438391274116</v>
      </c>
      <c r="Y599" s="26">
        <f t="shared" si="413"/>
        <v>-86.616226166422734</v>
      </c>
      <c r="Z599" s="26">
        <f t="shared" si="414"/>
        <v>-89.997325076758216</v>
      </c>
      <c r="AA599" s="26">
        <f t="shared" si="415"/>
        <v>50.667256137740857</v>
      </c>
      <c r="AB599" s="26">
        <f t="shared" si="416"/>
        <v>-89.832212174285701</v>
      </c>
      <c r="AC599" s="26">
        <f t="shared" si="417"/>
        <v>20.111582921599233</v>
      </c>
      <c r="AD599" s="26">
        <f t="shared" si="418"/>
        <v>84.334327264314922</v>
      </c>
      <c r="AE599" s="26">
        <f t="shared" si="419"/>
        <v>11.157051284191471</v>
      </c>
      <c r="AF599" s="26">
        <f t="shared" si="420"/>
        <v>-95.495209986728995</v>
      </c>
      <c r="AG599" s="26">
        <f t="shared" si="438"/>
        <v>64.334182199278899</v>
      </c>
      <c r="AH599" s="26">
        <f t="shared" si="421"/>
        <v>-168.98631868901464</v>
      </c>
      <c r="AI599" s="26">
        <f t="shared" si="422"/>
        <v>-89.999999796386447</v>
      </c>
      <c r="AJ599" s="26">
        <f t="shared" si="423"/>
        <v>94.963597368549017</v>
      </c>
      <c r="AK599" s="26">
        <f t="shared" si="424"/>
        <v>89.998976841859388</v>
      </c>
      <c r="AL599" s="27">
        <f t="shared" si="425"/>
        <v>-48.943052850316818</v>
      </c>
      <c r="AM599" s="26">
        <f t="shared" si="426"/>
        <v>-89.795369241913349</v>
      </c>
      <c r="AN599" s="26">
        <f t="shared" si="439"/>
        <v>-34.970088283357953</v>
      </c>
      <c r="AO599" s="26">
        <f t="shared" si="440"/>
        <v>-88.977551908874844</v>
      </c>
      <c r="AP599" s="26">
        <f t="shared" si="446"/>
        <v>-93.601680254861492</v>
      </c>
      <c r="AQ599" s="26">
        <f t="shared" si="447"/>
        <v>-178.77394410531525</v>
      </c>
      <c r="AR599" s="25">
        <f t="shared" si="441"/>
        <v>18.562359853877492</v>
      </c>
      <c r="AS599" s="25">
        <f t="shared" si="442"/>
        <v>-26.547178687726607</v>
      </c>
      <c r="AT599" s="56">
        <f t="shared" si="448"/>
        <v>-82.444628970670024</v>
      </c>
      <c r="AU599" s="57">
        <f t="shared" si="427"/>
        <v>-274.26915409204423</v>
      </c>
      <c r="AV599" s="26">
        <f t="shared" si="428"/>
        <v>3.436094751729895E-2</v>
      </c>
      <c r="AW599" s="26">
        <f t="shared" si="429"/>
        <v>5.0930350318897331</v>
      </c>
      <c r="AX599" s="27">
        <f t="shared" si="430"/>
        <v>-3.4360947517299033E-2</v>
      </c>
      <c r="AY599" s="26">
        <f t="shared" si="431"/>
        <v>-5.0930350318897331</v>
      </c>
      <c r="AZ599" s="28">
        <f t="shared" si="432"/>
        <v>-8.3266726846886741E-17</v>
      </c>
      <c r="BA599" s="29">
        <f t="shared" si="433"/>
        <v>0</v>
      </c>
      <c r="BB599" s="5">
        <f t="shared" si="449"/>
        <v>-162.10732508960797</v>
      </c>
      <c r="BC599" s="5">
        <f t="shared" si="450"/>
        <v>-474.37387175854712</v>
      </c>
      <c r="BD599" s="5">
        <f t="shared" si="434"/>
        <v>-294.37387175854712</v>
      </c>
      <c r="BE599" s="31"/>
      <c r="BF599" s="40">
        <f t="shared" si="435"/>
        <v>-162</v>
      </c>
      <c r="BG599" s="40">
        <f t="shared" si="436"/>
        <v>-474</v>
      </c>
      <c r="BH599" s="40">
        <f t="shared" si="437"/>
        <v>-294</v>
      </c>
      <c r="BL599" s="26">
        <f t="shared" si="443"/>
        <v>-27.01344432721481</v>
      </c>
      <c r="BM599" s="26">
        <f t="shared" si="444"/>
        <v>-87.443801964877409</v>
      </c>
      <c r="BO599" s="238" t="str">
        <f t="shared" si="451"/>
        <v>89125093.813393i</v>
      </c>
      <c r="BP599" s="238" t="str">
        <f t="shared" si="452"/>
        <v>-0.000898069799640118-0.0021510253251367i</v>
      </c>
      <c r="BQ599" s="238">
        <f t="shared" si="453"/>
        <v>-52.649251791723131</v>
      </c>
      <c r="BR599" s="238">
        <f t="shared" si="454"/>
        <v>-112.66091570162544</v>
      </c>
    </row>
    <row r="600" spans="22:70" x14ac:dyDescent="0.35">
      <c r="V600" s="24">
        <v>6.9600000000000897</v>
      </c>
      <c r="W600" s="30">
        <f t="shared" si="412"/>
        <v>91201083.935609847</v>
      </c>
      <c r="X600" s="25">
        <f t="shared" si="445"/>
        <v>26.994438391274116</v>
      </c>
      <c r="Y600" s="26">
        <f t="shared" si="413"/>
        <v>-86.816226165996682</v>
      </c>
      <c r="Z600" s="26">
        <f t="shared" si="414"/>
        <v>-89.997385965444849</v>
      </c>
      <c r="AA600" s="26">
        <f t="shared" si="415"/>
        <v>50.86725446147522</v>
      </c>
      <c r="AB600" s="26">
        <f t="shared" si="416"/>
        <v>-89.836031470392825</v>
      </c>
      <c r="AC600" s="26">
        <f t="shared" si="417"/>
        <v>20.309677437408205</v>
      </c>
      <c r="AD600" s="26">
        <f t="shared" si="418"/>
        <v>84.462482877464566</v>
      </c>
      <c r="AE600" s="26">
        <f t="shared" si="419"/>
        <v>11.355144124160859</v>
      </c>
      <c r="AF600" s="26">
        <f t="shared" si="420"/>
        <v>-95.370934558373108</v>
      </c>
      <c r="AG600" s="26">
        <f t="shared" si="438"/>
        <v>64.334182199278899</v>
      </c>
      <c r="AH600" s="26">
        <f t="shared" si="421"/>
        <v>-169.18631868901463</v>
      </c>
      <c r="AI600" s="26">
        <f t="shared" si="422"/>
        <v>-89.999999801021261</v>
      </c>
      <c r="AJ600" s="26">
        <f t="shared" si="423"/>
        <v>95.163597368486691</v>
      </c>
      <c r="AK600" s="26">
        <f t="shared" si="424"/>
        <v>89.999000131782068</v>
      </c>
      <c r="AL600" s="27">
        <f t="shared" si="425"/>
        <v>-49.143050357081833</v>
      </c>
      <c r="AM600" s="26">
        <f t="shared" si="426"/>
        <v>-89.800027168377895</v>
      </c>
      <c r="AN600" s="26">
        <f t="shared" si="439"/>
        <v>-35.170026044350948</v>
      </c>
      <c r="AO600" s="26">
        <f t="shared" si="440"/>
        <v>-89.000820895571692</v>
      </c>
      <c r="AP600" s="26">
        <f t="shared" si="446"/>
        <v>-94.001615522681817</v>
      </c>
      <c r="AQ600" s="26">
        <f t="shared" si="447"/>
        <v>-178.80184773318877</v>
      </c>
      <c r="AR600" s="25">
        <f t="shared" si="441"/>
        <v>18.562359853877492</v>
      </c>
      <c r="AS600" s="25">
        <f t="shared" si="442"/>
        <v>-26.547178687726607</v>
      </c>
      <c r="AT600" s="56">
        <f t="shared" si="448"/>
        <v>-82.646471398520958</v>
      </c>
      <c r="AU600" s="57">
        <f t="shared" si="427"/>
        <v>-274.17278229156187</v>
      </c>
      <c r="AV600" s="26">
        <f t="shared" si="428"/>
        <v>3.5973640289480795E-2</v>
      </c>
      <c r="AW600" s="26">
        <f t="shared" si="429"/>
        <v>5.211021307619859</v>
      </c>
      <c r="AX600" s="27">
        <f t="shared" si="430"/>
        <v>-3.5973640289480364E-2</v>
      </c>
      <c r="AY600" s="26">
        <f t="shared" si="431"/>
        <v>-5.211021307619859</v>
      </c>
      <c r="AZ600" s="28">
        <f t="shared" si="432"/>
        <v>4.3021142204224816E-16</v>
      </c>
      <c r="BA600" s="29">
        <f t="shared" si="433"/>
        <v>0</v>
      </c>
      <c r="BB600" s="5">
        <f t="shared" si="449"/>
        <v>-162.73941984927086</v>
      </c>
      <c r="BC600" s="5">
        <f t="shared" si="450"/>
        <v>-474.81409414930613</v>
      </c>
      <c r="BD600" s="5">
        <f t="shared" si="434"/>
        <v>-294.81409414930613</v>
      </c>
      <c r="BE600" s="41"/>
      <c r="BF600" s="40">
        <f t="shared" si="435"/>
        <v>-163</v>
      </c>
      <c r="BG600" s="40">
        <f t="shared" si="436"/>
        <v>-475</v>
      </c>
      <c r="BH600" s="40">
        <f t="shared" si="437"/>
        <v>-295</v>
      </c>
      <c r="BL600" s="26">
        <f t="shared" si="443"/>
        <v>-27.21305551188518</v>
      </c>
      <c r="BM600" s="26">
        <f t="shared" si="444"/>
        <v>-87.501913568119193</v>
      </c>
      <c r="BO600" s="238" t="str">
        <f t="shared" si="451"/>
        <v>91201083.9356098i</v>
      </c>
      <c r="BP600" s="238" t="str">
        <f t="shared" si="452"/>
        <v>-0.000891998697122684-0.00208728335032096i</v>
      </c>
      <c r="BQ600" s="238">
        <f t="shared" si="453"/>
        <v>-52.879892938864721</v>
      </c>
      <c r="BR600" s="238">
        <f t="shared" si="454"/>
        <v>-113.13939828962508</v>
      </c>
    </row>
    <row r="601" spans="22:70" x14ac:dyDescent="0.35">
      <c r="V601" s="24">
        <v>6.9700000000000903</v>
      </c>
      <c r="W601" s="32">
        <f t="shared" si="412"/>
        <v>93325430.079718754</v>
      </c>
      <c r="X601" s="25">
        <f t="shared" si="445"/>
        <v>26.994438391274116</v>
      </c>
      <c r="Y601" s="26">
        <f t="shared" si="413"/>
        <v>-87.016226165589856</v>
      </c>
      <c r="Z601" s="26">
        <f t="shared" si="414"/>
        <v>-89.997445468135766</v>
      </c>
      <c r="AA601" s="26">
        <f t="shared" si="415"/>
        <v>51.067252860653397</v>
      </c>
      <c r="AB601" s="26">
        <f t="shared" si="416"/>
        <v>-89.83976383011462</v>
      </c>
      <c r="AC601" s="26">
        <f t="shared" si="417"/>
        <v>20.507856933357154</v>
      </c>
      <c r="AD601" s="26">
        <f t="shared" si="418"/>
        <v>84.587775043179747</v>
      </c>
      <c r="AE601" s="26">
        <f t="shared" si="419"/>
        <v>11.553322019694811</v>
      </c>
      <c r="AF601" s="26">
        <f t="shared" si="420"/>
        <v>-95.249434255070653</v>
      </c>
      <c r="AG601" s="26">
        <f t="shared" si="438"/>
        <v>64.334182199278899</v>
      </c>
      <c r="AH601" s="26">
        <f t="shared" si="421"/>
        <v>-169.38631868901467</v>
      </c>
      <c r="AI601" s="26">
        <f t="shared" si="422"/>
        <v>-89.999999805550573</v>
      </c>
      <c r="AJ601" s="26">
        <f t="shared" si="423"/>
        <v>95.363597368427193</v>
      </c>
      <c r="AK601" s="26">
        <f t="shared" si="424"/>
        <v>89.999022891561367</v>
      </c>
      <c r="AL601" s="27">
        <f t="shared" si="425"/>
        <v>-49.343047976059616</v>
      </c>
      <c r="AM601" s="26">
        <f t="shared" si="426"/>
        <v>-89.804579070045676</v>
      </c>
      <c r="AN601" s="26">
        <f t="shared" si="439"/>
        <v>-35.369966605728095</v>
      </c>
      <c r="AO601" s="26">
        <f t="shared" si="440"/>
        <v>-89.023560533987151</v>
      </c>
      <c r="AP601" s="26">
        <f t="shared" si="446"/>
        <v>-94.401553703096283</v>
      </c>
      <c r="AQ601" s="26">
        <f t="shared" si="447"/>
        <v>-178.82911651802203</v>
      </c>
      <c r="AR601" s="25">
        <f t="shared" si="441"/>
        <v>18.562359853877492</v>
      </c>
      <c r="AS601" s="25">
        <f t="shared" si="442"/>
        <v>-26.547178687726607</v>
      </c>
      <c r="AT601" s="56">
        <f t="shared" si="448"/>
        <v>-82.84823168340148</v>
      </c>
      <c r="AU601" s="57">
        <f t="shared" si="427"/>
        <v>-274.07855077309267</v>
      </c>
      <c r="AV601" s="26">
        <f t="shared" si="428"/>
        <v>3.7661695325396309E-2</v>
      </c>
      <c r="AW601" s="26">
        <f t="shared" si="429"/>
        <v>5.3317099687818521</v>
      </c>
      <c r="AX601" s="27">
        <f t="shared" si="430"/>
        <v>-3.7661695325396295E-2</v>
      </c>
      <c r="AY601" s="26">
        <f t="shared" si="431"/>
        <v>-5.3317099687818521</v>
      </c>
      <c r="AZ601" s="28">
        <f t="shared" si="432"/>
        <v>0</v>
      </c>
      <c r="BA601" s="29">
        <f t="shared" si="433"/>
        <v>0</v>
      </c>
      <c r="BB601" s="5">
        <f t="shared" si="449"/>
        <v>-163.3726640673037</v>
      </c>
      <c r="BC601" s="5">
        <f t="shared" si="450"/>
        <v>-475.26264634154808</v>
      </c>
      <c r="BD601" s="5">
        <f t="shared" si="434"/>
        <v>-295.26264634154808</v>
      </c>
      <c r="BE601" s="31"/>
      <c r="BF601" s="40">
        <f t="shared" si="435"/>
        <v>-163</v>
      </c>
      <c r="BG601" s="40">
        <f t="shared" si="436"/>
        <v>-475</v>
      </c>
      <c r="BH601" s="40">
        <f t="shared" si="437"/>
        <v>-295</v>
      </c>
      <c r="BL601" s="26">
        <f t="shared" si="443"/>
        <v>-27.412684163630185</v>
      </c>
      <c r="BM601" s="26">
        <f t="shared" si="444"/>
        <v>-87.558707359548492</v>
      </c>
      <c r="BO601" s="238" t="str">
        <f t="shared" si="451"/>
        <v>93325430.0797188i</v>
      </c>
      <c r="BP601" s="238" t="str">
        <f t="shared" si="452"/>
        <v>-0.000885710070570765-0.00202486410069674i</v>
      </c>
      <c r="BQ601" s="238">
        <f t="shared" si="453"/>
        <v>-53.111748220272034</v>
      </c>
      <c r="BR601" s="238">
        <f t="shared" si="454"/>
        <v>-113.62538820890695</v>
      </c>
    </row>
    <row r="602" spans="22:70" x14ac:dyDescent="0.35">
      <c r="V602" s="24">
        <v>6.9800000000000901</v>
      </c>
      <c r="W602" s="32">
        <f t="shared" si="412"/>
        <v>95499258.602163702</v>
      </c>
      <c r="X602" s="25">
        <f t="shared" si="445"/>
        <v>26.994438391274116</v>
      </c>
      <c r="Y602" s="26">
        <f t="shared" si="413"/>
        <v>-87.216226165201306</v>
      </c>
      <c r="Z602" s="26">
        <f t="shared" si="414"/>
        <v>-89.997503616380072</v>
      </c>
      <c r="AA602" s="26">
        <f t="shared" si="415"/>
        <v>51.267251331879834</v>
      </c>
      <c r="AB602" s="26">
        <f t="shared" si="416"/>
        <v>-89.843411232270824</v>
      </c>
      <c r="AC602" s="26">
        <f t="shared" si="417"/>
        <v>20.706117652811841</v>
      </c>
      <c r="AD602" s="26">
        <f t="shared" si="418"/>
        <v>84.710265397286364</v>
      </c>
      <c r="AE602" s="26">
        <f t="shared" si="419"/>
        <v>11.751581210764485</v>
      </c>
      <c r="AF602" s="26">
        <f t="shared" si="420"/>
        <v>-95.130649451364533</v>
      </c>
      <c r="AG602" s="26">
        <f t="shared" si="438"/>
        <v>64.334182199278899</v>
      </c>
      <c r="AH602" s="26">
        <f t="shared" si="421"/>
        <v>-169.58631868901466</v>
      </c>
      <c r="AI602" s="26">
        <f t="shared" si="422"/>
        <v>-89.999999809976771</v>
      </c>
      <c r="AJ602" s="26">
        <f t="shared" si="423"/>
        <v>95.563597368370353</v>
      </c>
      <c r="AK602" s="26">
        <f t="shared" si="424"/>
        <v>89.999045133264858</v>
      </c>
      <c r="AL602" s="27">
        <f t="shared" si="425"/>
        <v>-49.543045702199791</v>
      </c>
      <c r="AM602" s="26">
        <f t="shared" si="426"/>
        <v>-89.80902736016526</v>
      </c>
      <c r="AN602" s="26">
        <f t="shared" si="439"/>
        <v>-35.569909841524499</v>
      </c>
      <c r="AO602" s="26">
        <f t="shared" si="440"/>
        <v>-89.04578285230744</v>
      </c>
      <c r="AP602" s="26">
        <f t="shared" si="446"/>
        <v>-94.801494665089706</v>
      </c>
      <c r="AQ602" s="26">
        <f t="shared" si="447"/>
        <v>-178.85576488918463</v>
      </c>
      <c r="AR602" s="25">
        <f t="shared" si="441"/>
        <v>18.562359853877492</v>
      </c>
      <c r="AS602" s="25">
        <f t="shared" si="442"/>
        <v>-26.547178687726607</v>
      </c>
      <c r="AT602" s="56">
        <f t="shared" si="448"/>
        <v>-83.049913454325221</v>
      </c>
      <c r="AU602" s="57">
        <f t="shared" si="427"/>
        <v>-273.98641434054917</v>
      </c>
      <c r="AV602" s="26">
        <f t="shared" si="428"/>
        <v>3.9428602985268998E-2</v>
      </c>
      <c r="AW602" s="26">
        <f t="shared" si="429"/>
        <v>5.4551607197878971</v>
      </c>
      <c r="AX602" s="27">
        <f t="shared" si="430"/>
        <v>-3.9428602985268735E-2</v>
      </c>
      <c r="AY602" s="26">
        <f t="shared" si="431"/>
        <v>-5.4551607197878971</v>
      </c>
      <c r="AZ602" s="28">
        <f t="shared" si="432"/>
        <v>2.6367796834847468E-16</v>
      </c>
      <c r="BA602" s="29">
        <f t="shared" si="433"/>
        <v>0</v>
      </c>
      <c r="BB602" s="5">
        <f t="shared" si="449"/>
        <v>-164.00709928470678</v>
      </c>
      <c r="BC602" s="5">
        <f t="shared" si="450"/>
        <v>-475.71949622953912</v>
      </c>
      <c r="BD602" s="5">
        <f t="shared" si="434"/>
        <v>-295.71949622953912</v>
      </c>
      <c r="BE602" s="31"/>
      <c r="BF602" s="40">
        <f t="shared" si="435"/>
        <v>-164</v>
      </c>
      <c r="BG602" s="40">
        <f t="shared" si="436"/>
        <v>-476</v>
      </c>
      <c r="BH602" s="40">
        <f t="shared" si="437"/>
        <v>-296</v>
      </c>
      <c r="BL602" s="26">
        <f t="shared" si="443"/>
        <v>-27.612329499156296</v>
      </c>
      <c r="BM602" s="26">
        <f t="shared" si="444"/>
        <v>-87.614213005307178</v>
      </c>
      <c r="BO602" s="238" t="str">
        <f t="shared" si="451"/>
        <v>95499258.6021637i</v>
      </c>
      <c r="BP602" s="238" t="str">
        <f t="shared" si="452"/>
        <v>-0.000879201770575317-0.00196374489768923i</v>
      </c>
      <c r="BQ602" s="238">
        <f t="shared" si="453"/>
        <v>-53.344856331225273</v>
      </c>
      <c r="BR602" s="238">
        <f t="shared" si="454"/>
        <v>-114.11886888368272</v>
      </c>
    </row>
    <row r="603" spans="22:70" x14ac:dyDescent="0.35">
      <c r="V603" s="24">
        <v>6.9900000000000899</v>
      </c>
      <c r="W603" s="30">
        <f t="shared" si="412"/>
        <v>97723722.095601618</v>
      </c>
      <c r="X603" s="25">
        <f t="shared" si="445"/>
        <v>26.994438391274116</v>
      </c>
      <c r="Y603" s="26">
        <f t="shared" si="413"/>
        <v>-87.416226164830249</v>
      </c>
      <c r="Z603" s="26">
        <f t="shared" si="414"/>
        <v>-89.997560441008744</v>
      </c>
      <c r="AA603" s="26">
        <f t="shared" si="415"/>
        <v>51.467249871911918</v>
      </c>
      <c r="AB603" s="26">
        <f t="shared" si="416"/>
        <v>-89.846975610644023</v>
      </c>
      <c r="AC603" s="26">
        <f t="shared" si="417"/>
        <v>20.904456002298737</v>
      </c>
      <c r="AD603" s="26">
        <f t="shared" si="418"/>
        <v>84.830014404637282</v>
      </c>
      <c r="AE603" s="26">
        <f t="shared" si="419"/>
        <v>11.949918100654521</v>
      </c>
      <c r="AF603" s="26">
        <f t="shared" si="420"/>
        <v>-95.014521647015485</v>
      </c>
      <c r="AG603" s="26">
        <f t="shared" si="438"/>
        <v>64.334182199278899</v>
      </c>
      <c r="AH603" s="26">
        <f t="shared" si="421"/>
        <v>-169.78631868901465</v>
      </c>
      <c r="AI603" s="26">
        <f t="shared" si="422"/>
        <v>-89.999999814302228</v>
      </c>
      <c r="AJ603" s="26">
        <f t="shared" si="423"/>
        <v>95.763597368316056</v>
      </c>
      <c r="AK603" s="26">
        <f t="shared" si="424"/>
        <v>89.999066868685361</v>
      </c>
      <c r="AL603" s="27">
        <f t="shared" si="425"/>
        <v>-49.743043530679415</v>
      </c>
      <c r="AM603" s="26">
        <f t="shared" si="426"/>
        <v>-89.813374397064294</v>
      </c>
      <c r="AN603" s="26">
        <f t="shared" si="439"/>
        <v>-35.769855631438311</v>
      </c>
      <c r="AO603" s="26">
        <f t="shared" si="440"/>
        <v>-89.067499606341343</v>
      </c>
      <c r="AP603" s="26">
        <f t="shared" si="446"/>
        <v>-95.201438283537414</v>
      </c>
      <c r="AQ603" s="26">
        <f t="shared" si="447"/>
        <v>-178.88180694902252</v>
      </c>
      <c r="AR603" s="25">
        <f t="shared" si="441"/>
        <v>18.562359853877492</v>
      </c>
      <c r="AS603" s="25">
        <f t="shared" si="442"/>
        <v>-26.547178687726607</v>
      </c>
      <c r="AT603" s="56">
        <f t="shared" si="448"/>
        <v>-83.251520182882899</v>
      </c>
      <c r="AU603" s="57">
        <f t="shared" si="427"/>
        <v>-273.89632859603802</v>
      </c>
      <c r="AV603" s="26">
        <f t="shared" si="428"/>
        <v>4.1278012285921609E-2</v>
      </c>
      <c r="AW603" s="26">
        <f t="shared" si="429"/>
        <v>5.5814344284743305</v>
      </c>
      <c r="AX603" s="27">
        <f t="shared" si="430"/>
        <v>-4.1278012285922094E-2</v>
      </c>
      <c r="AY603" s="26">
        <f t="shared" si="431"/>
        <v>-5.5814344284743305</v>
      </c>
      <c r="AZ603" s="28">
        <f t="shared" si="432"/>
        <v>-4.8572257327350599E-16</v>
      </c>
      <c r="BA603" s="29">
        <f t="shared" si="433"/>
        <v>0</v>
      </c>
      <c r="BB603" s="5">
        <f t="shared" si="449"/>
        <v>-164.6427674079865</v>
      </c>
      <c r="BC603" s="5">
        <f t="shared" si="450"/>
        <v>-476.18460273310342</v>
      </c>
      <c r="BD603" s="5">
        <f t="shared" si="434"/>
        <v>-296.18460273310342</v>
      </c>
      <c r="BE603" s="41"/>
      <c r="BF603" s="40">
        <f t="shared" si="435"/>
        <v>-165</v>
      </c>
      <c r="BG603" s="40">
        <f t="shared" si="436"/>
        <v>-476</v>
      </c>
      <c r="BH603" s="40">
        <f t="shared" si="437"/>
        <v>-296</v>
      </c>
      <c r="BL603" s="26">
        <f t="shared" si="443"/>
        <v>-27.811990770173583</v>
      </c>
      <c r="BM603" s="26">
        <f t="shared" si="444"/>
        <v>-87.668459518254522</v>
      </c>
      <c r="BO603" s="238" t="str">
        <f t="shared" si="451"/>
        <v>97723722.0956016i</v>
      </c>
      <c r="BP603" s="238" t="str">
        <f t="shared" si="452"/>
        <v>-0.000872471899483478-0.00190390404811508i</v>
      </c>
      <c r="BQ603" s="238">
        <f t="shared" si="453"/>
        <v>-53.579256454930018</v>
      </c>
      <c r="BR603" s="238">
        <f t="shared" si="454"/>
        <v>-114.61981461881091</v>
      </c>
    </row>
    <row r="604" spans="22:70" x14ac:dyDescent="0.35">
      <c r="V604" s="24">
        <v>7.0000000000000897</v>
      </c>
      <c r="W604" s="32">
        <f t="shared" si="412"/>
        <v>100000000.00002068</v>
      </c>
      <c r="X604" s="25">
        <f t="shared" si="445"/>
        <v>26.994438391274116</v>
      </c>
      <c r="Y604" s="26">
        <f t="shared" si="413"/>
        <v>-87.616226164475847</v>
      </c>
      <c r="Z604" s="26">
        <f t="shared" si="414"/>
        <v>-89.997615972150982</v>
      </c>
      <c r="AA604" s="26">
        <f t="shared" si="415"/>
        <v>51.66724847765289</v>
      </c>
      <c r="AB604" s="26">
        <f t="shared" si="416"/>
        <v>-89.850458855004391</v>
      </c>
      <c r="AC604" s="26">
        <f t="shared" si="417"/>
        <v>21.102868544672194</v>
      </c>
      <c r="AD604" s="26">
        <f t="shared" si="418"/>
        <v>84.94708137076563</v>
      </c>
      <c r="AE604" s="26">
        <f t="shared" si="419"/>
        <v>12.148329249123353</v>
      </c>
      <c r="AF604" s="26">
        <f t="shared" si="420"/>
        <v>-94.900993456389727</v>
      </c>
      <c r="AG604" s="26">
        <f t="shared" si="438"/>
        <v>64.334182199278899</v>
      </c>
      <c r="AH604" s="26">
        <f t="shared" si="421"/>
        <v>-169.98631868901464</v>
      </c>
      <c r="AI604" s="26">
        <f t="shared" si="422"/>
        <v>-89.999999818529233</v>
      </c>
      <c r="AJ604" s="26">
        <f t="shared" si="423"/>
        <v>95.963597368264175</v>
      </c>
      <c r="AK604" s="26">
        <f t="shared" si="424"/>
        <v>89.999088109347298</v>
      </c>
      <c r="AL604" s="27">
        <f t="shared" si="425"/>
        <v>-49.943041456892502</v>
      </c>
      <c r="AM604" s="26">
        <f t="shared" si="426"/>
        <v>-89.817622485399028</v>
      </c>
      <c r="AN604" s="26">
        <f t="shared" si="439"/>
        <v>-35.969803860576206</v>
      </c>
      <c r="AO604" s="26">
        <f t="shared" si="440"/>
        <v>-89.088722285625849</v>
      </c>
      <c r="AP604" s="26">
        <f t="shared" si="446"/>
        <v>-95.601384438940272</v>
      </c>
      <c r="AQ604" s="26">
        <f t="shared" si="447"/>
        <v>-178.9072564802068</v>
      </c>
      <c r="AR604" s="25">
        <f t="shared" si="441"/>
        <v>18.562359853877492</v>
      </c>
      <c r="AS604" s="25">
        <f t="shared" si="442"/>
        <v>-26.547178687726607</v>
      </c>
      <c r="AT604" s="56">
        <f t="shared" si="448"/>
        <v>-83.453055189816922</v>
      </c>
      <c r="AU604" s="57">
        <f t="shared" si="427"/>
        <v>-273.80824993659655</v>
      </c>
      <c r="AV604" s="26">
        <f t="shared" si="428"/>
        <v>4.3213737826444262E-2</v>
      </c>
      <c r="AW604" s="26">
        <f t="shared" si="429"/>
        <v>5.7105931375008163</v>
      </c>
      <c r="AX604" s="27">
        <f t="shared" si="430"/>
        <v>-4.3213737826444006E-2</v>
      </c>
      <c r="AY604" s="26">
        <f t="shared" si="431"/>
        <v>-5.7105931375008163</v>
      </c>
      <c r="AZ604" s="28">
        <f t="shared" si="432"/>
        <v>2.5673907444456745E-16</v>
      </c>
      <c r="BA604" s="29">
        <f t="shared" si="433"/>
        <v>0</v>
      </c>
      <c r="BB604" s="5">
        <f t="shared" si="449"/>
        <v>-165.27971065949552</v>
      </c>
      <c r="BC604" s="5">
        <f t="shared" si="450"/>
        <v>-476.65791543379629</v>
      </c>
      <c r="BD604" s="5">
        <f t="shared" si="434"/>
        <v>-296.65791543379629</v>
      </c>
      <c r="BE604" s="31"/>
      <c r="BF604" s="40">
        <f t="shared" si="435"/>
        <v>-165</v>
      </c>
      <c r="BG604" s="40">
        <f t="shared" si="436"/>
        <v>-477</v>
      </c>
      <c r="BH604" s="40">
        <f t="shared" si="437"/>
        <v>-297</v>
      </c>
      <c r="BL604" s="26">
        <f t="shared" si="443"/>
        <v>-28.011667261842117</v>
      </c>
      <c r="BM604" s="26">
        <f t="shared" si="444"/>
        <v>-87.72147527137848</v>
      </c>
      <c r="BO604" s="238" t="str">
        <f t="shared" si="451"/>
        <v>100000000.000021i</v>
      </c>
      <c r="BP604" s="238" t="str">
        <f t="shared" si="452"/>
        <v>-0.000865518838564577-0.00184532082102974i</v>
      </c>
      <c r="BQ604" s="238">
        <f t="shared" si="453"/>
        <v>-53.814988207836485</v>
      </c>
      <c r="BR604" s="238">
        <f t="shared" si="454"/>
        <v>-115.12819022582124</v>
      </c>
    </row>
    <row r="605" spans="22:70" x14ac:dyDescent="0.35">
      <c r="V605" s="24">
        <v>7.0100000000000904</v>
      </c>
      <c r="W605" s="32">
        <f t="shared" si="412"/>
        <v>102329299.22809692</v>
      </c>
      <c r="X605" s="25">
        <f t="shared" si="445"/>
        <v>26.994438391274116</v>
      </c>
      <c r="Y605" s="26">
        <f t="shared" si="413"/>
        <v>-87.816226164137476</v>
      </c>
      <c r="Z605" s="26">
        <f t="shared" si="414"/>
        <v>-89.99767023925007</v>
      </c>
      <c r="AA605" s="26">
        <f t="shared" si="415"/>
        <v>51.867247146145502</v>
      </c>
      <c r="AB605" s="26">
        <f t="shared" si="416"/>
        <v>-89.85386281211116</v>
      </c>
      <c r="AC605" s="26">
        <f t="shared" si="417"/>
        <v>21.301351992545776</v>
      </c>
      <c r="AD605" s="26">
        <f t="shared" si="418"/>
        <v>85.061524454222564</v>
      </c>
      <c r="AE605" s="26">
        <f t="shared" si="419"/>
        <v>12.346811365827918</v>
      </c>
      <c r="AF605" s="26">
        <f t="shared" si="420"/>
        <v>-94.790008597138666</v>
      </c>
      <c r="AG605" s="26">
        <f t="shared" si="438"/>
        <v>64.334182199278899</v>
      </c>
      <c r="AH605" s="26">
        <f t="shared" si="421"/>
        <v>-170.18631868901466</v>
      </c>
      <c r="AI605" s="26">
        <f t="shared" si="422"/>
        <v>-89.999999822660001</v>
      </c>
      <c r="AJ605" s="26">
        <f t="shared" si="423"/>
        <v>96.163597368214681</v>
      </c>
      <c r="AK605" s="26">
        <f t="shared" si="424"/>
        <v>89.999108866512728</v>
      </c>
      <c r="AL605" s="27">
        <f t="shared" si="425"/>
        <v>-50.143039476440521</v>
      </c>
      <c r="AM605" s="26">
        <f t="shared" si="426"/>
        <v>-89.821773877375165</v>
      </c>
      <c r="AN605" s="26">
        <f t="shared" si="439"/>
        <v>-36.169754419210669</v>
      </c>
      <c r="AO605" s="26">
        <f t="shared" si="440"/>
        <v>-89.109462119399012</v>
      </c>
      <c r="AP605" s="26">
        <f t="shared" si="446"/>
        <v>-96.001333017172271</v>
      </c>
      <c r="AQ605" s="26">
        <f t="shared" si="447"/>
        <v>-178.93212695292146</v>
      </c>
      <c r="AR605" s="25">
        <f t="shared" si="441"/>
        <v>18.562359853877492</v>
      </c>
      <c r="AS605" s="25">
        <f t="shared" si="442"/>
        <v>-26.547178687726607</v>
      </c>
      <c r="AT605" s="56">
        <f t="shared" si="448"/>
        <v>-83.654521651344353</v>
      </c>
      <c r="AU605" s="57">
        <f t="shared" si="427"/>
        <v>-273.7221355500601</v>
      </c>
      <c r="AV605" s="26">
        <f t="shared" si="428"/>
        <v>4.5239766988740687E-2</v>
      </c>
      <c r="AW605" s="26">
        <f t="shared" si="429"/>
        <v>5.8427000749584428</v>
      </c>
      <c r="AX605" s="27">
        <f t="shared" si="430"/>
        <v>-4.523976698874102E-2</v>
      </c>
      <c r="AY605" s="26">
        <f t="shared" si="431"/>
        <v>-5.8427000749584428</v>
      </c>
      <c r="AZ605" s="28">
        <f t="shared" si="432"/>
        <v>-3.3306690738754696E-16</v>
      </c>
      <c r="BA605" s="29">
        <f t="shared" si="433"/>
        <v>0</v>
      </c>
      <c r="BB605" s="5">
        <f t="shared" si="449"/>
        <v>-165.917971522676</v>
      </c>
      <c r="BC605" s="5">
        <f t="shared" si="450"/>
        <v>-477.13937422084427</v>
      </c>
      <c r="BD605" s="5">
        <f t="shared" si="434"/>
        <v>-297.13937422084427</v>
      </c>
      <c r="BE605" s="31"/>
      <c r="BF605" s="40">
        <f t="shared" si="435"/>
        <v>-166</v>
      </c>
      <c r="BG605" s="40">
        <f t="shared" si="436"/>
        <v>-477</v>
      </c>
      <c r="BH605" s="40">
        <f t="shared" si="437"/>
        <v>-297</v>
      </c>
      <c r="BL605" s="26">
        <f t="shared" si="443"/>
        <v>-28.211358291286672</v>
      </c>
      <c r="BM605" s="26">
        <f t="shared" si="444"/>
        <v>-87.773288010998243</v>
      </c>
      <c r="BO605" s="238" t="str">
        <f t="shared" si="451"/>
        <v>102329299.228097i</v>
      </c>
      <c r="BP605" s="238" t="str">
        <f t="shared" si="452"/>
        <v>-0.000858341275432558-0.00178797542278036i</v>
      </c>
      <c r="BQ605" s="238">
        <f t="shared" si="453"/>
        <v>-54.052091580044973</v>
      </c>
      <c r="BR605" s="238">
        <f t="shared" si="454"/>
        <v>-115.64395065978593</v>
      </c>
    </row>
    <row r="606" spans="22:70" x14ac:dyDescent="0.35">
      <c r="V606" s="24">
        <v>7.0200000000000902</v>
      </c>
      <c r="W606" s="30">
        <f t="shared" si="412"/>
        <v>104712854.80511194</v>
      </c>
      <c r="X606" s="25">
        <f t="shared" si="445"/>
        <v>26.994438391274116</v>
      </c>
      <c r="Y606" s="26">
        <f t="shared" si="413"/>
        <v>-88.016226163814295</v>
      </c>
      <c r="Z606" s="26">
        <f t="shared" si="414"/>
        <v>-89.997723271079181</v>
      </c>
      <c r="AA606" s="26">
        <f t="shared" si="415"/>
        <v>52.067245874565415</v>
      </c>
      <c r="AB606" s="26">
        <f t="shared" si="416"/>
        <v>-89.857189286691238</v>
      </c>
      <c r="AC606" s="26">
        <f t="shared" si="417"/>
        <v>21.499903201978711</v>
      </c>
      <c r="AD606" s="26">
        <f t="shared" si="418"/>
        <v>85.173400679525486</v>
      </c>
      <c r="AE606" s="26">
        <f t="shared" si="419"/>
        <v>12.545361304003947</v>
      </c>
      <c r="AF606" s="26">
        <f t="shared" si="420"/>
        <v>-94.681511878244947</v>
      </c>
      <c r="AG606" s="26">
        <f t="shared" si="438"/>
        <v>64.334182199278899</v>
      </c>
      <c r="AH606" s="26">
        <f t="shared" si="421"/>
        <v>-170.38631868901464</v>
      </c>
      <c r="AI606" s="26">
        <f t="shared" si="422"/>
        <v>-89.999999826696751</v>
      </c>
      <c r="AJ606" s="26">
        <f t="shared" si="423"/>
        <v>96.363597368167419</v>
      </c>
      <c r="AK606" s="26">
        <f t="shared" si="424"/>
        <v>89.999129151187404</v>
      </c>
      <c r="AL606" s="27">
        <f t="shared" si="425"/>
        <v>-50.343037585122687</v>
      </c>
      <c r="AM606" s="26">
        <f t="shared" si="426"/>
        <v>-89.825830773941234</v>
      </c>
      <c r="AN606" s="26">
        <f t="shared" si="439"/>
        <v>-36.369707202547673</v>
      </c>
      <c r="AO606" s="26">
        <f t="shared" si="440"/>
        <v>-89.129730082442705</v>
      </c>
      <c r="AP606" s="26">
        <f t="shared" si="446"/>
        <v>-96.401283909238686</v>
      </c>
      <c r="AQ606" s="26">
        <f t="shared" si="447"/>
        <v>-178.95643153189329</v>
      </c>
      <c r="AR606" s="25">
        <f t="shared" si="441"/>
        <v>18.562359853877492</v>
      </c>
      <c r="AS606" s="25">
        <f t="shared" si="442"/>
        <v>-26.547178687726607</v>
      </c>
      <c r="AT606" s="56">
        <f t="shared" si="448"/>
        <v>-83.855922605234738</v>
      </c>
      <c r="AU606" s="57">
        <f t="shared" si="427"/>
        <v>-273.63794341013823</v>
      </c>
      <c r="AV606" s="26">
        <f t="shared" si="428"/>
        <v>4.7360267421213104E-2</v>
      </c>
      <c r="AW606" s="26">
        <f t="shared" si="429"/>
        <v>5.9778196640999965</v>
      </c>
      <c r="AX606" s="27">
        <f t="shared" si="430"/>
        <v>-4.7360267421213409E-2</v>
      </c>
      <c r="AY606" s="26">
        <f t="shared" si="431"/>
        <v>-5.9778196640999965</v>
      </c>
      <c r="AZ606" s="28">
        <f t="shared" si="432"/>
        <v>-3.0531133177191805E-16</v>
      </c>
      <c r="BA606" s="29">
        <f t="shared" si="433"/>
        <v>0</v>
      </c>
      <c r="BB606" s="5">
        <f t="shared" si="449"/>
        <v>-166.55759268216627</v>
      </c>
      <c r="BC606" s="5">
        <f t="shared" si="450"/>
        <v>-477.62890894966165</v>
      </c>
      <c r="BD606" s="5">
        <f t="shared" si="434"/>
        <v>-297.62890894966165</v>
      </c>
      <c r="BE606" s="41"/>
      <c r="BF606" s="40">
        <f t="shared" si="435"/>
        <v>-167</v>
      </c>
      <c r="BG606" s="40">
        <f t="shared" si="436"/>
        <v>-478</v>
      </c>
      <c r="BH606" s="40">
        <f t="shared" si="437"/>
        <v>-298</v>
      </c>
      <c r="BL606" s="26">
        <f t="shared" si="443"/>
        <v>-28.411063206176056</v>
      </c>
      <c r="BM606" s="26">
        <f t="shared" si="444"/>
        <v>-87.823924869756169</v>
      </c>
      <c r="BO606" s="238" t="str">
        <f t="shared" si="451"/>
        <v>104712854.805112i</v>
      </c>
      <c r="BP606" s="238" t="str">
        <f t="shared" si="452"/>
        <v>-0.000850938231556026-0.00173184897014727i</v>
      </c>
      <c r="BQ606" s="238">
        <f t="shared" si="453"/>
        <v>-54.290606870755482</v>
      </c>
      <c r="BR606" s="238">
        <f t="shared" si="454"/>
        <v>-116.1670406697672</v>
      </c>
    </row>
    <row r="607" spans="22:70" x14ac:dyDescent="0.35">
      <c r="V607" s="24">
        <v>7.03000000000009</v>
      </c>
      <c r="W607" s="32">
        <f t="shared" si="412"/>
        <v>107151930.52378313</v>
      </c>
      <c r="X607" s="25">
        <f t="shared" si="445"/>
        <v>26.994438391274116</v>
      </c>
      <c r="Y607" s="26">
        <f t="shared" si="413"/>
        <v>-88.216226163505652</v>
      </c>
      <c r="Z607" s="26">
        <f t="shared" si="414"/>
        <v>-89.997775095756509</v>
      </c>
      <c r="AA607" s="26">
        <f t="shared" si="415"/>
        <v>52.267244660215503</v>
      </c>
      <c r="AB607" s="26">
        <f t="shared" si="416"/>
        <v>-89.860440042395766</v>
      </c>
      <c r="AC607" s="26">
        <f t="shared" si="417"/>
        <v>21.698519166410545</v>
      </c>
      <c r="AD607" s="26">
        <f t="shared" si="418"/>
        <v>85.282765950648709</v>
      </c>
      <c r="AE607" s="26">
        <f t="shared" si="419"/>
        <v>12.743976054394512</v>
      </c>
      <c r="AF607" s="26">
        <f t="shared" si="420"/>
        <v>-94.575449187503565</v>
      </c>
      <c r="AG607" s="26">
        <f t="shared" si="438"/>
        <v>64.334182199278899</v>
      </c>
      <c r="AH607" s="26">
        <f t="shared" si="421"/>
        <v>-170.58631868901466</v>
      </c>
      <c r="AI607" s="26">
        <f t="shared" si="422"/>
        <v>-89.999999830641627</v>
      </c>
      <c r="AJ607" s="26">
        <f t="shared" si="423"/>
        <v>96.563597368122259</v>
      </c>
      <c r="AK607" s="26">
        <f t="shared" si="424"/>
        <v>89.999148974126499</v>
      </c>
      <c r="AL607" s="27">
        <f t="shared" si="425"/>
        <v>-50.543035778927397</v>
      </c>
      <c r="AM607" s="26">
        <f t="shared" si="426"/>
        <v>-89.829795325954706</v>
      </c>
      <c r="AN607" s="26">
        <f t="shared" si="439"/>
        <v>-36.569662110505377</v>
      </c>
      <c r="AO607" s="26">
        <f t="shared" si="440"/>
        <v>-89.14953690079787</v>
      </c>
      <c r="AP607" s="26">
        <f t="shared" si="446"/>
        <v>-96.801237011046283</v>
      </c>
      <c r="AQ607" s="26">
        <f t="shared" si="447"/>
        <v>-178.98018308326772</v>
      </c>
      <c r="AR607" s="25">
        <f t="shared" si="441"/>
        <v>18.562359853877492</v>
      </c>
      <c r="AS607" s="25">
        <f t="shared" si="442"/>
        <v>-26.547178687726607</v>
      </c>
      <c r="AT607" s="56">
        <f t="shared" si="448"/>
        <v>-84.057260956651774</v>
      </c>
      <c r="AU607" s="57">
        <f t="shared" si="427"/>
        <v>-273.5556322707713</v>
      </c>
      <c r="AV607" s="26">
        <f t="shared" si="428"/>
        <v>4.9579594813769473E-2</v>
      </c>
      <c r="AW607" s="26">
        <f t="shared" si="429"/>
        <v>6.116017532100936</v>
      </c>
      <c r="AX607" s="27">
        <f t="shared" si="430"/>
        <v>-4.9579594813769001E-2</v>
      </c>
      <c r="AY607" s="26">
        <f t="shared" si="431"/>
        <v>-6.116017532100936</v>
      </c>
      <c r="AZ607" s="28">
        <f t="shared" si="432"/>
        <v>4.7184478546569153E-16</v>
      </c>
      <c r="BA607" s="29">
        <f t="shared" si="433"/>
        <v>0</v>
      </c>
      <c r="BB607" s="5">
        <f t="shared" si="449"/>
        <v>-167.19861695876926</v>
      </c>
      <c r="BC607" s="5">
        <f t="shared" si="450"/>
        <v>-478.12643911586377</v>
      </c>
      <c r="BD607" s="5">
        <f t="shared" si="434"/>
        <v>-298.12643911586377</v>
      </c>
      <c r="BE607" s="31"/>
      <c r="BF607" s="40">
        <f t="shared" si="435"/>
        <v>-167</v>
      </c>
      <c r="BG607" s="40">
        <f t="shared" si="436"/>
        <v>-478</v>
      </c>
      <c r="BH607" s="40">
        <f t="shared" si="437"/>
        <v>-298</v>
      </c>
      <c r="BL607" s="26">
        <f t="shared" si="443"/>
        <v>-28.61078138336541</v>
      </c>
      <c r="BM607" s="26">
        <f t="shared" si="444"/>
        <v>-87.873412379398303</v>
      </c>
      <c r="BO607" s="238" t="str">
        <f t="shared" si="451"/>
        <v>107151930.523783i</v>
      </c>
      <c r="BP607" s="238" t="str">
        <f t="shared" si="452"/>
        <v>-0.000843309089668945-0.00167692346146994i</v>
      </c>
      <c r="BQ607" s="238">
        <f t="shared" si="453"/>
        <v>-54.53057461875207</v>
      </c>
      <c r="BR607" s="238">
        <f t="shared" si="454"/>
        <v>-116.69739446569417</v>
      </c>
    </row>
    <row r="608" spans="22:70" x14ac:dyDescent="0.35">
      <c r="V608" s="24">
        <v>7.0400000000000897</v>
      </c>
      <c r="W608" s="32">
        <f t="shared" si="412"/>
        <v>109647819.61434153</v>
      </c>
      <c r="X608" s="25">
        <f t="shared" si="445"/>
        <v>26.994438391274116</v>
      </c>
      <c r="Y608" s="26">
        <f t="shared" si="413"/>
        <v>-88.416226163210908</v>
      </c>
      <c r="Z608" s="26">
        <f t="shared" si="414"/>
        <v>-89.997825740760149</v>
      </c>
      <c r="AA608" s="26">
        <f t="shared" si="415"/>
        <v>52.467243500520027</v>
      </c>
      <c r="AB608" s="26">
        <f t="shared" si="416"/>
        <v>-89.863616802734668</v>
      </c>
      <c r="AC608" s="26">
        <f t="shared" si="417"/>
        <v>21.897197010834702</v>
      </c>
      <c r="AD608" s="26">
        <f t="shared" si="418"/>
        <v>85.389675064992417</v>
      </c>
      <c r="AE608" s="26">
        <f t="shared" si="419"/>
        <v>12.942652739417937</v>
      </c>
      <c r="AF608" s="26">
        <f t="shared" si="420"/>
        <v>-94.471767478502414</v>
      </c>
      <c r="AG608" s="26">
        <f t="shared" si="438"/>
        <v>64.334182199278899</v>
      </c>
      <c r="AH608" s="26">
        <f t="shared" si="421"/>
        <v>-170.78631868901465</v>
      </c>
      <c r="AI608" s="26">
        <f t="shared" si="422"/>
        <v>-89.999999834496677</v>
      </c>
      <c r="AJ608" s="26">
        <f t="shared" si="423"/>
        <v>96.763597368079132</v>
      </c>
      <c r="AK608" s="26">
        <f t="shared" si="424"/>
        <v>89.999168345840417</v>
      </c>
      <c r="AL608" s="27">
        <f t="shared" si="425"/>
        <v>-50.743034054023596</v>
      </c>
      <c r="AM608" s="26">
        <f t="shared" si="426"/>
        <v>-89.833669635321584</v>
      </c>
      <c r="AN608" s="26">
        <f t="shared" si="439"/>
        <v>-36.769619047502232</v>
      </c>
      <c r="AO608" s="26">
        <f t="shared" si="440"/>
        <v>-89.168893057354879</v>
      </c>
      <c r="AP608" s="26">
        <f t="shared" si="446"/>
        <v>-97.201192223182446</v>
      </c>
      <c r="AQ608" s="26">
        <f t="shared" si="447"/>
        <v>-179.00339418133274</v>
      </c>
      <c r="AR608" s="25">
        <f t="shared" si="441"/>
        <v>18.562359853877492</v>
      </c>
      <c r="AS608" s="25">
        <f t="shared" si="442"/>
        <v>-26.547178687726607</v>
      </c>
      <c r="AT608" s="56">
        <f t="shared" si="448"/>
        <v>-84.258539483764508</v>
      </c>
      <c r="AU608" s="57">
        <f t="shared" si="427"/>
        <v>-273.47516165983518</v>
      </c>
      <c r="AV608" s="26">
        <f t="shared" si="428"/>
        <v>5.1902300972271435E-2</v>
      </c>
      <c r="AW608" s="26">
        <f t="shared" si="429"/>
        <v>6.2573605177519633</v>
      </c>
      <c r="AX608" s="27">
        <f t="shared" si="430"/>
        <v>-5.1902300972271338E-2</v>
      </c>
      <c r="AY608" s="26">
        <f t="shared" si="431"/>
        <v>-6.2573605177519633</v>
      </c>
      <c r="AZ608" s="28">
        <f t="shared" si="432"/>
        <v>9.7144514654701197E-17</v>
      </c>
      <c r="BA608" s="29">
        <f t="shared" si="433"/>
        <v>0</v>
      </c>
      <c r="BB608" s="5">
        <f t="shared" si="449"/>
        <v>-167.84108723931359</v>
      </c>
      <c r="BC608" s="5">
        <f t="shared" si="450"/>
        <v>-478.63187354781508</v>
      </c>
      <c r="BD608" s="5">
        <f t="shared" si="434"/>
        <v>-298.63187354781508</v>
      </c>
      <c r="BE608" s="31"/>
      <c r="BF608" s="40">
        <f t="shared" si="435"/>
        <v>-168</v>
      </c>
      <c r="BG608" s="40">
        <f t="shared" si="436"/>
        <v>-479</v>
      </c>
      <c r="BH608" s="40">
        <f t="shared" si="437"/>
        <v>-299</v>
      </c>
      <c r="BL608" s="26">
        <f t="shared" si="443"/>
        <v>-28.810512227597648</v>
      </c>
      <c r="BM608" s="26">
        <f t="shared" si="444"/>
        <v>-87.921776483342427</v>
      </c>
      <c r="BO608" s="238" t="str">
        <f t="shared" si="451"/>
        <v>109647819.614342i</v>
      </c>
      <c r="BP608" s="238" t="str">
        <f t="shared" si="452"/>
        <v>-0.000835453620877403-0.00162318174566779i</v>
      </c>
      <c r="BQ608" s="238">
        <f t="shared" si="453"/>
        <v>-54.772035527951431</v>
      </c>
      <c r="BR608" s="238">
        <f t="shared" si="454"/>
        <v>-117.23493540463743</v>
      </c>
    </row>
    <row r="609" spans="22:70" x14ac:dyDescent="0.35">
      <c r="V609" s="24">
        <v>7.0500000000000904</v>
      </c>
      <c r="W609" s="30">
        <f t="shared" si="412"/>
        <v>112201845.43021989</v>
      </c>
      <c r="X609" s="25">
        <f t="shared" si="445"/>
        <v>26.994438391274116</v>
      </c>
      <c r="Y609" s="26">
        <f t="shared" si="413"/>
        <v>-88.616226162929422</v>
      </c>
      <c r="Z609" s="26">
        <f t="shared" si="414"/>
        <v>-89.997875232942761</v>
      </c>
      <c r="AA609" s="26">
        <f t="shared" si="415"/>
        <v>52.667242393019151</v>
      </c>
      <c r="AB609" s="26">
        <f t="shared" si="416"/>
        <v>-89.866721251990143</v>
      </c>
      <c r="AC609" s="26">
        <f t="shared" si="417"/>
        <v>22.095933986203853</v>
      </c>
      <c r="AD609" s="26">
        <f t="shared" si="418"/>
        <v>85.494181727770581</v>
      </c>
      <c r="AE609" s="26">
        <f t="shared" si="419"/>
        <v>13.141388607567698</v>
      </c>
      <c r="AF609" s="26">
        <f t="shared" si="420"/>
        <v>-94.370414757162337</v>
      </c>
      <c r="AG609" s="26">
        <f t="shared" si="438"/>
        <v>64.334182199278899</v>
      </c>
      <c r="AH609" s="26">
        <f t="shared" si="421"/>
        <v>-170.98631868901464</v>
      </c>
      <c r="AI609" s="26">
        <f t="shared" si="422"/>
        <v>-89.999999838264003</v>
      </c>
      <c r="AJ609" s="26">
        <f t="shared" si="423"/>
        <v>96.963597368037938</v>
      </c>
      <c r="AK609" s="26">
        <f t="shared" si="424"/>
        <v>89.999187276600281</v>
      </c>
      <c r="AL609" s="27">
        <f t="shared" si="425"/>
        <v>-50.943032406752607</v>
      </c>
      <c r="AM609" s="26">
        <f t="shared" si="426"/>
        <v>-89.837455756110174</v>
      </c>
      <c r="AN609" s="26">
        <f t="shared" si="439"/>
        <v>-36.969577922254892</v>
      </c>
      <c r="AO609" s="26">
        <f t="shared" si="440"/>
        <v>-89.187808797321352</v>
      </c>
      <c r="AP609" s="26">
        <f t="shared" si="446"/>
        <v>-97.601149450705293</v>
      </c>
      <c r="AQ609" s="26">
        <f t="shared" si="447"/>
        <v>-179.02607711509523</v>
      </c>
      <c r="AR609" s="25">
        <f t="shared" si="441"/>
        <v>18.562359853877492</v>
      </c>
      <c r="AS609" s="25">
        <f t="shared" si="442"/>
        <v>-26.547178687726607</v>
      </c>
      <c r="AT609" s="56">
        <f t="shared" si="448"/>
        <v>-84.459760843137587</v>
      </c>
      <c r="AU609" s="57">
        <f t="shared" si="427"/>
        <v>-273.39649187225757</v>
      </c>
      <c r="AV609" s="26">
        <f t="shared" si="428"/>
        <v>5.4333142200480619E-2</v>
      </c>
      <c r="AW609" s="26">
        <f t="shared" si="429"/>
        <v>6.4019166779785701</v>
      </c>
      <c r="AX609" s="27">
        <f t="shared" si="430"/>
        <v>-5.4333142200480501E-2</v>
      </c>
      <c r="AY609" s="26">
        <f t="shared" si="431"/>
        <v>-6.4019166779785701</v>
      </c>
      <c r="AZ609" s="28">
        <f t="shared" si="432"/>
        <v>1.1796119636642288E-16</v>
      </c>
      <c r="BA609" s="29">
        <f t="shared" si="433"/>
        <v>0</v>
      </c>
      <c r="BB609" s="5">
        <f t="shared" si="449"/>
        <v>-168.48504640148408</v>
      </c>
      <c r="BC609" s="5">
        <f t="shared" si="450"/>
        <v>-479.14511012082914</v>
      </c>
      <c r="BD609" s="5">
        <f t="shared" si="434"/>
        <v>-299.14511012082914</v>
      </c>
      <c r="BE609" s="41"/>
      <c r="BF609" s="40">
        <f t="shared" si="435"/>
        <v>-168</v>
      </c>
      <c r="BG609" s="40">
        <f t="shared" si="436"/>
        <v>-479</v>
      </c>
      <c r="BH609" s="40">
        <f t="shared" si="437"/>
        <v>-299</v>
      </c>
      <c r="BL609" s="26">
        <f t="shared" si="443"/>
        <v>-29.010255170262234</v>
      </c>
      <c r="BM609" s="26">
        <f t="shared" si="444"/>
        <v>-87.969042549033574</v>
      </c>
      <c r="BO609" s="238" t="str">
        <f t="shared" si="451"/>
        <v>112201845.43022i</v>
      </c>
      <c r="BP609" s="238" t="str">
        <f t="shared" si="452"/>
        <v>-0.000827372011241076-0.00157060748908429i</v>
      </c>
      <c r="BQ609" s="238">
        <f t="shared" si="453"/>
        <v>-55.015030388084263</v>
      </c>
      <c r="BR609" s="238">
        <f t="shared" si="454"/>
        <v>-117.77957569953801</v>
      </c>
    </row>
    <row r="610" spans="22:70" x14ac:dyDescent="0.35">
      <c r="V610" s="24">
        <v>7.0600000000000902</v>
      </c>
      <c r="W610" s="32">
        <f t="shared" si="412"/>
        <v>114815362.14971235</v>
      </c>
      <c r="X610" s="25">
        <f t="shared" si="445"/>
        <v>26.994438391274116</v>
      </c>
      <c r="Y610" s="26">
        <f t="shared" si="413"/>
        <v>-88.816226162660627</v>
      </c>
      <c r="Z610" s="26">
        <f t="shared" si="414"/>
        <v>-89.997923598545768</v>
      </c>
      <c r="AA610" s="26">
        <f t="shared" si="415"/>
        <v>52.867241335363772</v>
      </c>
      <c r="AB610" s="26">
        <f t="shared" si="416"/>
        <v>-89.869755036109339</v>
      </c>
      <c r="AC610" s="26">
        <f t="shared" si="417"/>
        <v>22.294727464058973</v>
      </c>
      <c r="AD610" s="26">
        <f t="shared" si="418"/>
        <v>85.596338566762867</v>
      </c>
      <c r="AE610" s="26">
        <f t="shared" si="419"/>
        <v>13.340181028036234</v>
      </c>
      <c r="AF610" s="26">
        <f t="shared" si="420"/>
        <v>-94.27134006789224</v>
      </c>
      <c r="AG610" s="26">
        <f t="shared" si="438"/>
        <v>64.334182199278899</v>
      </c>
      <c r="AH610" s="26">
        <f t="shared" si="421"/>
        <v>-171.18631868901468</v>
      </c>
      <c r="AI610" s="26">
        <f t="shared" si="422"/>
        <v>-89.999999841945566</v>
      </c>
      <c r="AJ610" s="26">
        <f t="shared" si="423"/>
        <v>97.163597367998619</v>
      </c>
      <c r="AK610" s="26">
        <f t="shared" si="424"/>
        <v>89.999205776443461</v>
      </c>
      <c r="AL610" s="27">
        <f t="shared" si="425"/>
        <v>-51.14303083362045</v>
      </c>
      <c r="AM610" s="26">
        <f t="shared" si="426"/>
        <v>-89.841155695639486</v>
      </c>
      <c r="AN610" s="26">
        <f t="shared" si="439"/>
        <v>-37.16953864758505</v>
      </c>
      <c r="AO610" s="26">
        <f t="shared" si="440"/>
        <v>-89.206294133569969</v>
      </c>
      <c r="AP610" s="26">
        <f t="shared" si="446"/>
        <v>-98.001108602942665</v>
      </c>
      <c r="AQ610" s="26">
        <f t="shared" si="447"/>
        <v>-179.04824389471156</v>
      </c>
      <c r="AR610" s="25">
        <f t="shared" si="441"/>
        <v>18.562359853877492</v>
      </c>
      <c r="AS610" s="25">
        <f t="shared" si="442"/>
        <v>-26.547178687726607</v>
      </c>
      <c r="AT610" s="56">
        <f t="shared" si="448"/>
        <v>-84.660927574906424</v>
      </c>
      <c r="AU610" s="57">
        <f t="shared" si="427"/>
        <v>-273.31958396260382</v>
      </c>
      <c r="AV610" s="26">
        <f t="shared" si="428"/>
        <v>5.6877087997347094E-2</v>
      </c>
      <c r="AW610" s="26">
        <f t="shared" si="429"/>
        <v>6.5497552930754752</v>
      </c>
      <c r="AX610" s="27">
        <f t="shared" si="430"/>
        <v>-5.687708799734742E-2</v>
      </c>
      <c r="AY610" s="26">
        <f t="shared" si="431"/>
        <v>-6.5497552930754752</v>
      </c>
      <c r="AZ610" s="28">
        <f t="shared" si="432"/>
        <v>-3.2612801348363973E-16</v>
      </c>
      <c r="BA610" s="29">
        <f t="shared" si="433"/>
        <v>0</v>
      </c>
      <c r="BB610" s="5">
        <f t="shared" si="449"/>
        <v>-169.13053723373787</v>
      </c>
      <c r="BC610" s="5">
        <f t="shared" si="450"/>
        <v>-479.66603549620692</v>
      </c>
      <c r="BD610" s="5">
        <f t="shared" si="434"/>
        <v>-299.66603549620692</v>
      </c>
      <c r="BE610" s="31"/>
      <c r="BF610" s="40">
        <f t="shared" si="435"/>
        <v>-169</v>
      </c>
      <c r="BG610" s="40">
        <f t="shared" si="436"/>
        <v>-480</v>
      </c>
      <c r="BH610" s="40">
        <f t="shared" si="437"/>
        <v>-300</v>
      </c>
      <c r="BL610" s="26">
        <f t="shared" si="443"/>
        <v>-29.210009668208563</v>
      </c>
      <c r="BM610" s="26">
        <f t="shared" si="444"/>
        <v>-88.015235380086892</v>
      </c>
      <c r="BO610" s="238" t="str">
        <f t="shared" si="451"/>
        <v>114815362.149712i</v>
      </c>
      <c r="BP610" s="238" t="str">
        <f t="shared" si="452"/>
        <v>-0.000819064887592442-0.00151918514010277i</v>
      </c>
      <c r="BQ610" s="238">
        <f t="shared" si="453"/>
        <v>-55.259599990622874</v>
      </c>
      <c r="BR610" s="238">
        <f t="shared" si="454"/>
        <v>-118.33121615351621</v>
      </c>
    </row>
    <row r="611" spans="22:70" x14ac:dyDescent="0.35">
      <c r="V611" s="24">
        <v>7.07000000000009</v>
      </c>
      <c r="W611" s="32">
        <f t="shared" si="412"/>
        <v>117489755.49397758</v>
      </c>
      <c r="X611" s="25">
        <f t="shared" si="445"/>
        <v>26.994438391274116</v>
      </c>
      <c r="Y611" s="26">
        <f t="shared" si="413"/>
        <v>-89.016226162403896</v>
      </c>
      <c r="Z611" s="26">
        <f t="shared" si="414"/>
        <v>-89.99797086321324</v>
      </c>
      <c r="AA611" s="26">
        <f t="shared" si="415"/>
        <v>53.067240325310472</v>
      </c>
      <c r="AB611" s="26">
        <f t="shared" si="416"/>
        <v>-89.872719763576654</v>
      </c>
      <c r="AC611" s="26">
        <f t="shared" si="417"/>
        <v>22.49357493137439</v>
      </c>
      <c r="AD611" s="26">
        <f t="shared" si="418"/>
        <v>85.696197147378911</v>
      </c>
      <c r="AE611" s="26">
        <f t="shared" si="419"/>
        <v>13.539027485555081</v>
      </c>
      <c r="AF611" s="26">
        <f t="shared" si="420"/>
        <v>-94.174493479410984</v>
      </c>
      <c r="AG611" s="26">
        <f t="shared" si="438"/>
        <v>64.334182199278899</v>
      </c>
      <c r="AH611" s="26">
        <f t="shared" si="421"/>
        <v>-171.38631868901467</v>
      </c>
      <c r="AI611" s="26">
        <f t="shared" si="422"/>
        <v>-89.999999845543314</v>
      </c>
      <c r="AJ611" s="26">
        <f t="shared" si="423"/>
        <v>97.363597367961049</v>
      </c>
      <c r="AK611" s="26">
        <f t="shared" si="424"/>
        <v>89.999223855178784</v>
      </c>
      <c r="AL611" s="27">
        <f t="shared" si="425"/>
        <v>-51.343029331290367</v>
      </c>
      <c r="AM611" s="26">
        <f t="shared" si="426"/>
        <v>-89.844771415542937</v>
      </c>
      <c r="AN611" s="26">
        <f t="shared" si="439"/>
        <v>-37.369501140234973</v>
      </c>
      <c r="AO611" s="26">
        <f t="shared" si="440"/>
        <v>-89.224358851868701</v>
      </c>
      <c r="AP611" s="26">
        <f t="shared" si="446"/>
        <v>-98.401069593300065</v>
      </c>
      <c r="AQ611" s="26">
        <f t="shared" si="447"/>
        <v>-179.06990625777615</v>
      </c>
      <c r="AR611" s="25">
        <f t="shared" si="441"/>
        <v>18.562359853877492</v>
      </c>
      <c r="AS611" s="25">
        <f t="shared" si="442"/>
        <v>-26.547178687726607</v>
      </c>
      <c r="AT611" s="56">
        <f t="shared" si="448"/>
        <v>-84.862042107744983</v>
      </c>
      <c r="AU611" s="57">
        <f t="shared" si="427"/>
        <v>-273.24439973718711</v>
      </c>
      <c r="AV611" s="26">
        <f t="shared" si="428"/>
        <v>5.9539330077282876E-2</v>
      </c>
      <c r="AW611" s="26">
        <f t="shared" si="429"/>
        <v>6.7009468705367432</v>
      </c>
      <c r="AX611" s="27">
        <f t="shared" si="430"/>
        <v>-5.9539330077283341E-2</v>
      </c>
      <c r="AY611" s="26">
        <f t="shared" si="431"/>
        <v>-6.7009468705367432</v>
      </c>
      <c r="AZ611" s="28">
        <f t="shared" si="432"/>
        <v>-4.649058915617843E-16</v>
      </c>
      <c r="BA611" s="29">
        <f t="shared" si="433"/>
        <v>0</v>
      </c>
      <c r="BB611" s="5">
        <f t="shared" si="449"/>
        <v>-169.77760235046941</v>
      </c>
      <c r="BC611" s="5">
        <f t="shared" si="450"/>
        <v>-480.19452488832985</v>
      </c>
      <c r="BD611" s="5">
        <f t="shared" si="434"/>
        <v>-300.19452488832985</v>
      </c>
      <c r="BE611" s="31"/>
      <c r="BF611" s="40">
        <f t="shared" si="435"/>
        <v>-170</v>
      </c>
      <c r="BG611" s="40">
        <f t="shared" si="436"/>
        <v>-480</v>
      </c>
      <c r="BH611" s="40">
        <f t="shared" si="437"/>
        <v>-300</v>
      </c>
      <c r="BL611" s="26">
        <f t="shared" si="443"/>
        <v>-29.409775202611637</v>
      </c>
      <c r="BM611" s="26">
        <f t="shared" si="444"/>
        <v>-88.06037922821811</v>
      </c>
      <c r="BO611" s="238" t="str">
        <f t="shared" si="451"/>
        <v>117489755.493978i</v>
      </c>
      <c r="BP611" s="238" t="str">
        <f t="shared" si="452"/>
        <v>-0.000810533342343102-0.00146889989150585i</v>
      </c>
      <c r="BQ611" s="238">
        <f t="shared" si="453"/>
        <v>-55.505785040112798</v>
      </c>
      <c r="BR611" s="238">
        <f t="shared" si="454"/>
        <v>-118.88974592292463</v>
      </c>
    </row>
    <row r="612" spans="22:70" x14ac:dyDescent="0.35">
      <c r="V612" s="24">
        <v>7.0800000000000898</v>
      </c>
      <c r="W612" s="30">
        <f t="shared" si="412"/>
        <v>120226443.46176647</v>
      </c>
      <c r="X612" s="25">
        <f t="shared" si="445"/>
        <v>26.994438391274116</v>
      </c>
      <c r="Y612" s="26">
        <f t="shared" si="413"/>
        <v>-89.216226162158733</v>
      </c>
      <c r="Z612" s="26">
        <f t="shared" si="414"/>
        <v>-89.998017052005522</v>
      </c>
      <c r="AA612" s="26">
        <f t="shared" si="415"/>
        <v>53.267239360716843</v>
      </c>
      <c r="AB612" s="26">
        <f t="shared" si="416"/>
        <v>-89.875617006266324</v>
      </c>
      <c r="AC612" s="26">
        <f t="shared" si="417"/>
        <v>22.692473985611443</v>
      </c>
      <c r="AD612" s="26">
        <f t="shared" si="418"/>
        <v>85.793807987987691</v>
      </c>
      <c r="AE612" s="26">
        <f t="shared" si="419"/>
        <v>13.737925575443668</v>
      </c>
      <c r="AF612" s="26">
        <f t="shared" si="420"/>
        <v>-94.079826070284156</v>
      </c>
      <c r="AG612" s="26">
        <f t="shared" si="438"/>
        <v>64.334182199278899</v>
      </c>
      <c r="AH612" s="26">
        <f t="shared" si="421"/>
        <v>-171.58631868901466</v>
      </c>
      <c r="AI612" s="26">
        <f t="shared" si="422"/>
        <v>-89.999999849059179</v>
      </c>
      <c r="AJ612" s="26">
        <f t="shared" si="423"/>
        <v>97.563597367925183</v>
      </c>
      <c r="AK612" s="26">
        <f t="shared" si="424"/>
        <v>89.999241522391856</v>
      </c>
      <c r="AL612" s="27">
        <f t="shared" si="425"/>
        <v>-51.543027896575786</v>
      </c>
      <c r="AM612" s="26">
        <f t="shared" si="426"/>
        <v>-89.848304832807827</v>
      </c>
      <c r="AN612" s="26">
        <f t="shared" si="439"/>
        <v>-37.569465320691336</v>
      </c>
      <c r="AO612" s="26">
        <f t="shared" si="440"/>
        <v>-89.242012515996009</v>
      </c>
      <c r="AP612" s="26">
        <f t="shared" si="446"/>
        <v>-98.801032339077693</v>
      </c>
      <c r="AQ612" s="26">
        <f t="shared" si="447"/>
        <v>-179.09107567547116</v>
      </c>
      <c r="AR612" s="25">
        <f t="shared" si="441"/>
        <v>18.562359853877492</v>
      </c>
      <c r="AS612" s="25">
        <f t="shared" si="442"/>
        <v>-26.547178687726607</v>
      </c>
      <c r="AT612" s="56">
        <f t="shared" si="448"/>
        <v>-85.063106763634025</v>
      </c>
      <c r="AU612" s="57">
        <f t="shared" si="427"/>
        <v>-273.17090174575532</v>
      </c>
      <c r="AV612" s="26">
        <f t="shared" si="428"/>
        <v>6.2325291720836049E-2</v>
      </c>
      <c r="AW612" s="26">
        <f t="shared" si="429"/>
        <v>6.8555631473547551</v>
      </c>
      <c r="AX612" s="27">
        <f t="shared" si="430"/>
        <v>-6.2325291720835986E-2</v>
      </c>
      <c r="AY612" s="26">
        <f t="shared" si="431"/>
        <v>-6.8555631473547551</v>
      </c>
      <c r="AZ612" s="28">
        <f t="shared" si="432"/>
        <v>6.2450045135165055E-17</v>
      </c>
      <c r="BA612" s="29">
        <f t="shared" si="433"/>
        <v>0</v>
      </c>
      <c r="BB612" s="5">
        <f t="shared" si="449"/>
        <v>-170.42628410263779</v>
      </c>
      <c r="BC612" s="5">
        <f t="shared" si="450"/>
        <v>-480.73044186303952</v>
      </c>
      <c r="BD612" s="5">
        <f t="shared" si="434"/>
        <v>-300.73044186303952</v>
      </c>
      <c r="BE612" s="41"/>
      <c r="BF612" s="40">
        <f t="shared" si="435"/>
        <v>-170</v>
      </c>
      <c r="BG612" s="40">
        <f t="shared" si="436"/>
        <v>-481</v>
      </c>
      <c r="BH612" s="40">
        <f t="shared" si="437"/>
        <v>-301</v>
      </c>
      <c r="BL612" s="26">
        <f t="shared" si="443"/>
        <v>-29.609551277887771</v>
      </c>
      <c r="BM612" s="26">
        <f t="shared" si="444"/>
        <v>-88.104497804962477</v>
      </c>
      <c r="BO612" s="238" t="str">
        <f t="shared" si="451"/>
        <v>120226443.461766i</v>
      </c>
      <c r="BP612" s="238" t="str">
        <f t="shared" si="452"/>
        <v>-0.000801778957014702-0.00141973764057564i</v>
      </c>
      <c r="BQ612" s="238">
        <f t="shared" si="453"/>
        <v>-55.753626061116002</v>
      </c>
      <c r="BR612" s="238">
        <f t="shared" si="454"/>
        <v>-119.45504231232172</v>
      </c>
    </row>
    <row r="613" spans="22:70" x14ac:dyDescent="0.35">
      <c r="V613" s="24">
        <v>7.0900000000000896</v>
      </c>
      <c r="W613" s="32">
        <f t="shared" si="412"/>
        <v>123026877.08126393</v>
      </c>
      <c r="X613" s="25">
        <f t="shared" si="445"/>
        <v>26.994438391274116</v>
      </c>
      <c r="Y613" s="26">
        <f t="shared" si="413"/>
        <v>-89.416226161924612</v>
      </c>
      <c r="Z613" s="26">
        <f t="shared" si="414"/>
        <v>-89.998062189412551</v>
      </c>
      <c r="AA613" s="26">
        <f t="shared" si="415"/>
        <v>53.467238439536892</v>
      </c>
      <c r="AB613" s="26">
        <f t="shared" si="416"/>
        <v>-89.878448300275451</v>
      </c>
      <c r="AC613" s="26">
        <f t="shared" si="417"/>
        <v>22.891422329973182</v>
      </c>
      <c r="AD613" s="26">
        <f t="shared" si="418"/>
        <v>85.889220575467661</v>
      </c>
      <c r="AE613" s="26">
        <f t="shared" si="419"/>
        <v>13.936872998859577</v>
      </c>
      <c r="AF613" s="26">
        <f t="shared" si="420"/>
        <v>-93.987289914220341</v>
      </c>
      <c r="AG613" s="26">
        <f t="shared" si="438"/>
        <v>64.334182199278899</v>
      </c>
      <c r="AH613" s="26">
        <f t="shared" si="421"/>
        <v>-171.78631868901465</v>
      </c>
      <c r="AI613" s="26">
        <f t="shared" si="422"/>
        <v>-89.999999852495023</v>
      </c>
      <c r="AJ613" s="26">
        <f t="shared" si="423"/>
        <v>97.763597367890924</v>
      </c>
      <c r="AK613" s="26">
        <f t="shared" si="424"/>
        <v>89.99925878745006</v>
      </c>
      <c r="AL613" s="27">
        <f t="shared" si="425"/>
        <v>-51.743026526433567</v>
      </c>
      <c r="AM613" s="26">
        <f t="shared" si="426"/>
        <v>-89.851757820791192</v>
      </c>
      <c r="AN613" s="26">
        <f t="shared" si="439"/>
        <v>-37.769431113016942</v>
      </c>
      <c r="AO613" s="26">
        <f t="shared" si="440"/>
        <v>-89.259264472743013</v>
      </c>
      <c r="AP613" s="26">
        <f t="shared" si="446"/>
        <v>-99.200996761295329</v>
      </c>
      <c r="AQ613" s="26">
        <f t="shared" si="447"/>
        <v>-179.11176335857917</v>
      </c>
      <c r="AR613" s="25">
        <f t="shared" si="441"/>
        <v>18.562359853877492</v>
      </c>
      <c r="AS613" s="25">
        <f t="shared" si="442"/>
        <v>-26.547178687726607</v>
      </c>
      <c r="AT613" s="56">
        <f t="shared" si="448"/>
        <v>-85.264123762435759</v>
      </c>
      <c r="AU613" s="57">
        <f t="shared" si="427"/>
        <v>-273.09905327279949</v>
      </c>
      <c r="AV613" s="26">
        <f t="shared" si="428"/>
        <v>6.5240637462823131E-2</v>
      </c>
      <c r="AW613" s="26">
        <f t="shared" si="429"/>
        <v>7.0136770906532364</v>
      </c>
      <c r="AX613" s="27">
        <f t="shared" si="430"/>
        <v>-6.5240637462822743E-2</v>
      </c>
      <c r="AY613" s="26">
        <f t="shared" si="431"/>
        <v>-7.0136770906532364</v>
      </c>
      <c r="AZ613" s="28">
        <f t="shared" si="432"/>
        <v>3.8857805861880479E-16</v>
      </c>
      <c r="BA613" s="29">
        <f t="shared" si="433"/>
        <v>0</v>
      </c>
      <c r="BB613" s="5">
        <f t="shared" si="449"/>
        <v>-171.07662448411918</v>
      </c>
      <c r="BC613" s="5">
        <f t="shared" si="450"/>
        <v>-481.27363817050593</v>
      </c>
      <c r="BD613" s="5">
        <f t="shared" si="434"/>
        <v>-301.27363817050593</v>
      </c>
      <c r="BE613" s="31"/>
      <c r="BF613" s="40">
        <f t="shared" si="435"/>
        <v>-171</v>
      </c>
      <c r="BG613" s="40">
        <f t="shared" si="436"/>
        <v>-481</v>
      </c>
      <c r="BH613" s="40">
        <f t="shared" si="437"/>
        <v>-301</v>
      </c>
      <c r="BL613" s="26">
        <f t="shared" si="443"/>
        <v>-29.809337420658196</v>
      </c>
      <c r="BM613" s="26">
        <f t="shared" si="444"/>
        <v>-88.14761429318267</v>
      </c>
      <c r="BO613" s="238" t="str">
        <f t="shared" si="451"/>
        <v>123026877.081264i</v>
      </c>
      <c r="BP613" s="238" t="str">
        <f t="shared" si="452"/>
        <v>-0.000792803824222721-0.00137168494695962i</v>
      </c>
      <c r="BQ613" s="238">
        <f t="shared" si="453"/>
        <v>-56.003163301025218</v>
      </c>
      <c r="BR613" s="238">
        <f t="shared" si="454"/>
        <v>-120.02697060452373</v>
      </c>
    </row>
    <row r="614" spans="22:70" x14ac:dyDescent="0.35">
      <c r="V614" s="24">
        <v>7.1000000000000902</v>
      </c>
      <c r="W614" s="32">
        <f t="shared" si="412"/>
        <v>125892541.17944308</v>
      </c>
      <c r="X614" s="25">
        <f t="shared" si="445"/>
        <v>26.994438391274116</v>
      </c>
      <c r="Y614" s="26">
        <f t="shared" si="413"/>
        <v>-89.616226161701036</v>
      </c>
      <c r="Z614" s="26">
        <f t="shared" si="414"/>
        <v>-89.998106299366754</v>
      </c>
      <c r="AA614" s="26">
        <f t="shared" si="415"/>
        <v>53.667237559816677</v>
      </c>
      <c r="AB614" s="26">
        <f t="shared" si="416"/>
        <v>-89.881215146738242</v>
      </c>
      <c r="AC614" s="26">
        <f t="shared" si="417"/>
        <v>23.090417768853069</v>
      </c>
      <c r="AD614" s="26">
        <f t="shared" si="418"/>
        <v>85.982483380937111</v>
      </c>
      <c r="AE614" s="26">
        <f t="shared" si="419"/>
        <v>14.135867558242825</v>
      </c>
      <c r="AF614" s="26">
        <f t="shared" si="420"/>
        <v>-93.896838065167884</v>
      </c>
      <c r="AG614" s="26">
        <f t="shared" si="438"/>
        <v>64.334182199278899</v>
      </c>
      <c r="AH614" s="26">
        <f t="shared" si="421"/>
        <v>-171.98631868901464</v>
      </c>
      <c r="AI614" s="26">
        <f t="shared" si="422"/>
        <v>-89.99999985585265</v>
      </c>
      <c r="AJ614" s="26">
        <f t="shared" si="423"/>
        <v>97.963597367858227</v>
      </c>
      <c r="AK614" s="26">
        <f t="shared" si="424"/>
        <v>89.99927565950756</v>
      </c>
      <c r="AL614" s="27">
        <f t="shared" si="425"/>
        <v>-51.943025217957498</v>
      </c>
      <c r="AM614" s="26">
        <f t="shared" si="426"/>
        <v>-89.855132210212574</v>
      </c>
      <c r="AN614" s="26">
        <f t="shared" si="439"/>
        <v>-37.969398444689986</v>
      </c>
      <c r="AO614" s="26">
        <f t="shared" si="440"/>
        <v>-89.276123856805427</v>
      </c>
      <c r="AP614" s="26">
        <f t="shared" si="446"/>
        <v>-99.600962784524995</v>
      </c>
      <c r="AQ614" s="26">
        <f t="shared" si="447"/>
        <v>-179.13198026336309</v>
      </c>
      <c r="AR614" s="25">
        <f t="shared" si="441"/>
        <v>18.562359853877492</v>
      </c>
      <c r="AS614" s="25">
        <f t="shared" si="442"/>
        <v>-26.547178687726607</v>
      </c>
      <c r="AT614" s="56">
        <f t="shared" si="448"/>
        <v>-85.465095226282173</v>
      </c>
      <c r="AU614" s="57">
        <f t="shared" si="427"/>
        <v>-273.02881832853097</v>
      </c>
      <c r="AV614" s="26">
        <f t="shared" si="428"/>
        <v>6.8291283124558691E-2</v>
      </c>
      <c r="AW614" s="26">
        <f t="shared" si="429"/>
        <v>7.175362896511186</v>
      </c>
      <c r="AX614" s="27">
        <f t="shared" si="430"/>
        <v>-6.8291283124558413E-2</v>
      </c>
      <c r="AY614" s="26">
        <f t="shared" si="431"/>
        <v>-7.175362896511186</v>
      </c>
      <c r="AZ614" s="28">
        <f t="shared" si="432"/>
        <v>2.7755575615628914E-16</v>
      </c>
      <c r="BA614" s="29">
        <f t="shared" si="433"/>
        <v>0</v>
      </c>
      <c r="BB614" s="5">
        <f t="shared" si="449"/>
        <v>-171.72866503409693</v>
      </c>
      <c r="BC614" s="5">
        <f t="shared" si="450"/>
        <v>-481.82395361572208</v>
      </c>
      <c r="BD614" s="5">
        <f t="shared" si="434"/>
        <v>-301.82395361572208</v>
      </c>
      <c r="BE614" s="31"/>
      <c r="BF614" s="40">
        <f t="shared" si="435"/>
        <v>-172</v>
      </c>
      <c r="BG614" s="40">
        <f t="shared" si="436"/>
        <v>-482</v>
      </c>
      <c r="BH614" s="40">
        <f t="shared" si="437"/>
        <v>-302</v>
      </c>
      <c r="BL614" s="26">
        <f t="shared" si="443"/>
        <v>-30.009133178758447</v>
      </c>
      <c r="BM614" s="26">
        <f t="shared" si="444"/>
        <v>-88.189751358367118</v>
      </c>
      <c r="BO614" s="238" t="str">
        <f t="shared" si="451"/>
        <v>125892541.179443i</v>
      </c>
      <c r="BP614" s="238" t="str">
        <f t="shared" si="452"/>
        <v>-0.00078361056783526-0.0013247289883582i</v>
      </c>
      <c r="BQ614" s="238">
        <f t="shared" si="453"/>
        <v>-56.254436629056308</v>
      </c>
      <c r="BR614" s="238">
        <f t="shared" si="454"/>
        <v>-120.60538392882401</v>
      </c>
    </row>
    <row r="615" spans="22:70" x14ac:dyDescent="0.35">
      <c r="V615" s="24">
        <v>7.11000000000009</v>
      </c>
      <c r="W615" s="30">
        <f t="shared" si="412"/>
        <v>128824955.16934036</v>
      </c>
      <c r="X615" s="25">
        <f t="shared" si="445"/>
        <v>26.994438391274116</v>
      </c>
      <c r="Y615" s="26">
        <f t="shared" si="413"/>
        <v>-89.816226161487521</v>
      </c>
      <c r="Z615" s="26">
        <f t="shared" si="414"/>
        <v>-89.998149405255802</v>
      </c>
      <c r="AA615" s="26">
        <f t="shared" si="415"/>
        <v>53.867236719690226</v>
      </c>
      <c r="AB615" s="26">
        <f t="shared" si="416"/>
        <v>-89.883919012621689</v>
      </c>
      <c r="AC615" s="26">
        <f t="shared" si="417"/>
        <v>23.289458203470495</v>
      </c>
      <c r="AD615" s="26">
        <f t="shared" si="418"/>
        <v>86.073643875626743</v>
      </c>
      <c r="AE615" s="26">
        <f t="shared" si="419"/>
        <v>14.334907152947316</v>
      </c>
      <c r="AF615" s="26">
        <f t="shared" si="420"/>
        <v>-93.808424542250748</v>
      </c>
      <c r="AG615" s="26">
        <f t="shared" si="438"/>
        <v>64.334182199278899</v>
      </c>
      <c r="AH615" s="26">
        <f t="shared" si="421"/>
        <v>-172.18631868901466</v>
      </c>
      <c r="AI615" s="26">
        <f t="shared" si="422"/>
        <v>-89.999999859133837</v>
      </c>
      <c r="AJ615" s="26">
        <f t="shared" si="423"/>
        <v>98.163597367826995</v>
      </c>
      <c r="AK615" s="26">
        <f t="shared" si="424"/>
        <v>89.999292147510147</v>
      </c>
      <c r="AL615" s="27">
        <f t="shared" si="425"/>
        <v>-52.143023968372184</v>
      </c>
      <c r="AM615" s="26">
        <f t="shared" si="426"/>
        <v>-89.858429790124219</v>
      </c>
      <c r="AN615" s="26">
        <f t="shared" si="439"/>
        <v>-38.169367246450541</v>
      </c>
      <c r="AO615" s="26">
        <f t="shared" si="440"/>
        <v>-89.292599595567097</v>
      </c>
      <c r="AP615" s="26">
        <f t="shared" si="446"/>
        <v>-100.00093033673149</v>
      </c>
      <c r="AQ615" s="26">
        <f t="shared" si="447"/>
        <v>-179.15173709731499</v>
      </c>
      <c r="AR615" s="25">
        <f t="shared" si="441"/>
        <v>18.562359853877492</v>
      </c>
      <c r="AS615" s="25">
        <f t="shared" si="442"/>
        <v>-26.547178687726607</v>
      </c>
      <c r="AT615" s="56">
        <f t="shared" si="448"/>
        <v>-85.666023183784176</v>
      </c>
      <c r="AU615" s="57">
        <f t="shared" si="427"/>
        <v>-272.96016163956574</v>
      </c>
      <c r="AV615" s="26">
        <f t="shared" si="428"/>
        <v>7.1483406196398758E-2</v>
      </c>
      <c r="AW615" s="26">
        <f t="shared" si="429"/>
        <v>7.3406959868259909</v>
      </c>
      <c r="AX615" s="27">
        <f t="shared" si="430"/>
        <v>-7.1483406196398938E-2</v>
      </c>
      <c r="AY615" s="26">
        <f t="shared" si="431"/>
        <v>-7.3406959868259909</v>
      </c>
      <c r="AZ615" s="28">
        <f t="shared" si="432"/>
        <v>-1.8041124150158794E-16</v>
      </c>
      <c r="BA615" s="29">
        <f t="shared" si="433"/>
        <v>0</v>
      </c>
      <c r="BB615" s="5">
        <f t="shared" si="449"/>
        <v>-172.38244673586067</v>
      </c>
      <c r="BC615" s="5">
        <f t="shared" si="450"/>
        <v>-482.3812159696738</v>
      </c>
      <c r="BD615" s="5">
        <f t="shared" si="434"/>
        <v>-302.3812159696738</v>
      </c>
      <c r="BE615" s="41"/>
      <c r="BF615" s="40">
        <f t="shared" si="435"/>
        <v>-172</v>
      </c>
      <c r="BG615" s="40">
        <f t="shared" si="436"/>
        <v>-482</v>
      </c>
      <c r="BH615" s="40">
        <f t="shared" si="437"/>
        <v>-302</v>
      </c>
      <c r="BL615" s="26">
        <f t="shared" si="443"/>
        <v>-30.20893812029157</v>
      </c>
      <c r="BM615" s="26">
        <f t="shared" si="444"/>
        <v>-88.230931159719944</v>
      </c>
      <c r="BO615" s="238" t="str">
        <f t="shared" si="451"/>
        <v>128824955.16934i</v>
      </c>
      <c r="BP615" s="238" t="str">
        <f t="shared" si="452"/>
        <v>-0.000774202361025844-0.00127885751412069i</v>
      </c>
      <c r="BQ615" s="238">
        <f t="shared" si="453"/>
        <v>-56.507485431784914</v>
      </c>
      <c r="BR615" s="238">
        <f t="shared" si="454"/>
        <v>-121.19012317038812</v>
      </c>
    </row>
    <row r="616" spans="22:70" x14ac:dyDescent="0.35">
      <c r="V616" s="24">
        <v>7.1200000000000898</v>
      </c>
      <c r="W616" s="32">
        <f t="shared" si="412"/>
        <v>131825673.85566828</v>
      </c>
      <c r="X616" s="25">
        <f t="shared" si="445"/>
        <v>26.994438391274116</v>
      </c>
      <c r="Y616" s="26">
        <f t="shared" si="413"/>
        <v>-90.016226161283598</v>
      </c>
      <c r="Z616" s="26">
        <f t="shared" si="414"/>
        <v>-89.998191529935042</v>
      </c>
      <c r="AA616" s="26">
        <f t="shared" si="415"/>
        <v>54.067235917375541</v>
      </c>
      <c r="AB616" s="26">
        <f t="shared" si="416"/>
        <v>-89.886561331503046</v>
      </c>
      <c r="AC616" s="26">
        <f t="shared" si="417"/>
        <v>23.488541627686345</v>
      </c>
      <c r="AD616" s="26">
        <f t="shared" si="418"/>
        <v>86.162748546859802</v>
      </c>
      <c r="AE616" s="26">
        <f t="shared" si="419"/>
        <v>14.533989775052405</v>
      </c>
      <c r="AF616" s="26">
        <f t="shared" si="420"/>
        <v>-93.722004314578271</v>
      </c>
      <c r="AG616" s="26">
        <f t="shared" si="438"/>
        <v>64.334182199278899</v>
      </c>
      <c r="AH616" s="26">
        <f t="shared" si="421"/>
        <v>-172.38631868901464</v>
      </c>
      <c r="AI616" s="26">
        <f t="shared" si="422"/>
        <v>-89.999999862340346</v>
      </c>
      <c r="AJ616" s="26">
        <f t="shared" si="423"/>
        <v>98.363597367797141</v>
      </c>
      <c r="AK616" s="26">
        <f t="shared" si="424"/>
        <v>89.999308260199953</v>
      </c>
      <c r="AL616" s="27">
        <f t="shared" si="425"/>
        <v>-52.343022775027137</v>
      </c>
      <c r="AM616" s="26">
        <f t="shared" si="426"/>
        <v>-89.861652308859234</v>
      </c>
      <c r="AN616" s="26">
        <f t="shared" si="439"/>
        <v>-38.369337452153964</v>
      </c>
      <c r="AO616" s="26">
        <f t="shared" si="440"/>
        <v>-89.3087004137777</v>
      </c>
      <c r="AP616" s="26">
        <f t="shared" si="446"/>
        <v>-100.4008993491197</v>
      </c>
      <c r="AQ616" s="26">
        <f t="shared" si="447"/>
        <v>-179.17104432477731</v>
      </c>
      <c r="AR616" s="25">
        <f t="shared" si="441"/>
        <v>18.562359853877492</v>
      </c>
      <c r="AS616" s="25">
        <f t="shared" si="442"/>
        <v>-26.547178687726607</v>
      </c>
      <c r="AT616" s="56">
        <f t="shared" si="448"/>
        <v>-85.866909574067293</v>
      </c>
      <c r="AU616" s="57">
        <f t="shared" si="427"/>
        <v>-272.89304863935558</v>
      </c>
      <c r="AV616" s="26">
        <f t="shared" si="428"/>
        <v>7.4823456576208119E-2</v>
      </c>
      <c r="AW616" s="26">
        <f t="shared" si="429"/>
        <v>7.5097530040548</v>
      </c>
      <c r="AX616" s="27">
        <f t="shared" si="430"/>
        <v>-7.4823456576207925E-2</v>
      </c>
      <c r="AY616" s="26">
        <f t="shared" si="431"/>
        <v>-7.5097530040548</v>
      </c>
      <c r="AZ616" s="28">
        <f t="shared" si="432"/>
        <v>1.9428902930940239E-16</v>
      </c>
      <c r="BA616" s="29">
        <f t="shared" si="433"/>
        <v>0</v>
      </c>
      <c r="BB616" s="5">
        <f t="shared" si="449"/>
        <v>-173.03800991243156</v>
      </c>
      <c r="BC616" s="5">
        <f t="shared" si="450"/>
        <v>-482.94524092408153</v>
      </c>
      <c r="BD616" s="5">
        <f t="shared" si="434"/>
        <v>-302.94524092408153</v>
      </c>
      <c r="BE616" s="31"/>
      <c r="BF616" s="40">
        <f t="shared" si="435"/>
        <v>-173</v>
      </c>
      <c r="BG616" s="40">
        <f t="shared" si="436"/>
        <v>-483</v>
      </c>
      <c r="BH616" s="40">
        <f t="shared" si="437"/>
        <v>-303</v>
      </c>
      <c r="BL616" s="26">
        <f t="shared" si="443"/>
        <v>-30.408751832723254</v>
      </c>
      <c r="BM616" s="26">
        <f t="shared" si="444"/>
        <v>-88.271175361043873</v>
      </c>
      <c r="BO616" s="238" t="str">
        <f t="shared" si="451"/>
        <v>131825673.855668i</v>
      </c>
      <c r="BP616" s="238" t="str">
        <f t="shared" si="452"/>
        <v>-0.000764582941940302-0.00123405879687111i</v>
      </c>
      <c r="BQ616" s="238">
        <f t="shared" si="453"/>
        <v>-56.762348505641015</v>
      </c>
      <c r="BR616" s="238">
        <f t="shared" si="454"/>
        <v>-121.78101692368202</v>
      </c>
    </row>
    <row r="617" spans="22:70" x14ac:dyDescent="0.35">
      <c r="V617" s="24">
        <v>7.1300000000000896</v>
      </c>
      <c r="W617" s="32">
        <f t="shared" ref="W617:W680" si="455">10*10^V617</f>
        <v>134896288.25919357</v>
      </c>
      <c r="X617" s="25">
        <f t="shared" si="445"/>
        <v>26.994438391274116</v>
      </c>
      <c r="Y617" s="26">
        <f t="shared" ref="Y617:Y680" si="456">20*LOG(1/SQRT((W617/fp)^2+1))</f>
        <v>-90.216226161088855</v>
      </c>
      <c r="Z617" s="26">
        <f t="shared" ref="Z617:Z680" si="457">-180/PI()*ATAN(W617/fp)</f>
        <v>-89.998232695739517</v>
      </c>
      <c r="AA617" s="26">
        <f t="shared" ref="AA617:AA680" si="458">20*LOG(SQRT((W617/fzRHP)^2+1))</f>
        <v>54.26723515117083</v>
      </c>
      <c r="AB617" s="26">
        <f t="shared" ref="AB617:AB680" si="459">-180/PI()*ATAN(W617/fzRHP)</f>
        <v>-89.889143504329823</v>
      </c>
      <c r="AC617" s="26">
        <f t="shared" ref="AC617:AC680" si="460">20*LOG(SQRT((W617/fzESR)^2+1))</f>
        <v>23.687666123991843</v>
      </c>
      <c r="AD617" s="26">
        <f t="shared" ref="AD617:AD680" si="461">180/PI()*ATAN(W617/fzESR)</f>
        <v>86.249842914107575</v>
      </c>
      <c r="AE617" s="26">
        <f t="shared" ref="AE617:AE680" si="462">X617+Y617+AA617+AC617</f>
        <v>14.733113505347934</v>
      </c>
      <c r="AF617" s="26">
        <f t="shared" ref="AF617:AF680" si="463">Z617+AB617+AD617</f>
        <v>-93.63753328596178</v>
      </c>
      <c r="AG617" s="26">
        <f t="shared" si="438"/>
        <v>64.334182199278899</v>
      </c>
      <c r="AH617" s="26">
        <f t="shared" ref="AH617:AH680" si="464">20*LOG(1/SQRT((W617/fp_comp1)^2+1))</f>
        <v>-172.58631868901463</v>
      </c>
      <c r="AI617" s="26">
        <f t="shared" ref="AI617:AI680" si="465">-180/PI()*ATAN(W617/fp_comp1)</f>
        <v>-89.999999865473853</v>
      </c>
      <c r="AJ617" s="26">
        <f t="shared" ref="AJ617:AJ680" si="466">20*LOG(SQRT((W617/fz_comp)^2+1))</f>
        <v>98.563597367768651</v>
      </c>
      <c r="AK617" s="26">
        <f t="shared" ref="AK617:AK680" si="467">180/PI()*ATAN(W617/fz_comp)</f>
        <v>89.99932400612019</v>
      </c>
      <c r="AL617" s="27">
        <f t="shared" ref="AL617:AL680" si="468">20*LOG(1/SQRT((W617/fp_comp2)^2+1))</f>
        <v>-52.543021635391163</v>
      </c>
      <c r="AM617" s="26">
        <f t="shared" ref="AM617:AM680" si="469">-180/PI()*ATAN(W617/fp_comp2)</f>
        <v>-89.864801474958085</v>
      </c>
      <c r="AN617" s="26">
        <f t="shared" si="439"/>
        <v>-38.569308998630824</v>
      </c>
      <c r="AO617" s="26">
        <f t="shared" si="440"/>
        <v>-89.324434838126791</v>
      </c>
      <c r="AP617" s="26">
        <f t="shared" si="446"/>
        <v>-100.80086975598907</v>
      </c>
      <c r="AQ617" s="26">
        <f t="shared" si="447"/>
        <v>-179.18991217243854</v>
      </c>
      <c r="AR617" s="25">
        <f t="shared" si="441"/>
        <v>18.562359853877492</v>
      </c>
      <c r="AS617" s="25">
        <f t="shared" si="442"/>
        <v>-26.547178687726607</v>
      </c>
      <c r="AT617" s="56">
        <f t="shared" si="448"/>
        <v>-86.067756250641139</v>
      </c>
      <c r="AU617" s="57">
        <f t="shared" ref="AU617:AU680" si="470">AF617+AQ617</f>
        <v>-272.82744545840035</v>
      </c>
      <c r="AV617" s="26">
        <f t="shared" ref="AV617:AV680" si="471">20*LOG(SQRT((W617/fz_ff)^2+1))</f>
        <v>7.8318167668713912E-2</v>
      </c>
      <c r="AW617" s="26">
        <f t="shared" ref="AW617:AW680" si="472">180/PI()*ATAN(W617/fz_ff)</f>
        <v>7.682611803664102</v>
      </c>
      <c r="AX617" s="27">
        <f t="shared" ref="AX617:AX680" si="473">20*LOG(1/SQRT((W617/fp_ff)^2+1))</f>
        <v>-7.8318167668713856E-2</v>
      </c>
      <c r="AY617" s="26">
        <f t="shared" ref="AY617:AY680" si="474">-180/PI()*ATAN(W617/fp_ff)</f>
        <v>-7.682611803664102</v>
      </c>
      <c r="AZ617" s="28">
        <f t="shared" ref="AZ617:AZ680" si="475">AV617+AX617</f>
        <v>0</v>
      </c>
      <c r="BA617" s="29">
        <f t="shared" ref="BA617:BA680" si="476">AW617+AY617</f>
        <v>0</v>
      </c>
      <c r="BB617" s="5">
        <f t="shared" si="449"/>
        <v>-173.69539411948838</v>
      </c>
      <c r="BC617" s="5">
        <f t="shared" si="450"/>
        <v>-483.5158320924366</v>
      </c>
      <c r="BD617" s="5">
        <f t="shared" ref="BD617:BD680" si="477">BC617+180</f>
        <v>-303.5158320924366</v>
      </c>
      <c r="BE617" s="31"/>
      <c r="BF617" s="40">
        <f t="shared" ref="BF617:BF680" si="478">ROUND(BB617,0)</f>
        <v>-174</v>
      </c>
      <c r="BG617" s="40">
        <f t="shared" ref="BG617:BG680" si="479">ROUND(BC617,0)</f>
        <v>-484</v>
      </c>
      <c r="BH617" s="40">
        <f t="shared" ref="BH617:BH680" si="480">ROUND(BD617,0)</f>
        <v>-304</v>
      </c>
      <c r="BL617" s="26">
        <f t="shared" si="443"/>
        <v>-30.60857392201703</v>
      </c>
      <c r="BM617" s="26">
        <f t="shared" si="444"/>
        <v>-88.310505141418218</v>
      </c>
      <c r="BO617" s="238" t="str">
        <f t="shared" si="451"/>
        <v>134896288.259194i</v>
      </c>
      <c r="BP617" s="238" t="str">
        <f t="shared" si="452"/>
        <v>-0.000754756626702618-0.00119032158231934i</v>
      </c>
      <c r="BQ617" s="238">
        <f t="shared" si="453"/>
        <v>-57.019063946830215</v>
      </c>
      <c r="BR617" s="238">
        <f t="shared" si="454"/>
        <v>-122.37788149261802</v>
      </c>
    </row>
    <row r="618" spans="22:70" x14ac:dyDescent="0.35">
      <c r="V618" s="24">
        <v>7.1400000000000903</v>
      </c>
      <c r="W618" s="30">
        <f t="shared" si="455"/>
        <v>138038426.46031731</v>
      </c>
      <c r="X618" s="25">
        <f t="shared" si="445"/>
        <v>26.994438391274116</v>
      </c>
      <c r="Y618" s="26">
        <f t="shared" si="456"/>
        <v>-90.41622616090288</v>
      </c>
      <c r="Z618" s="26">
        <f t="shared" si="457"/>
        <v>-89.998272924495879</v>
      </c>
      <c r="AA618" s="26">
        <f t="shared" si="458"/>
        <v>54.467234419450882</v>
      </c>
      <c r="AB618" s="26">
        <f t="shared" si="459"/>
        <v>-89.891666900162221</v>
      </c>
      <c r="AC618" s="26">
        <f t="shared" si="460"/>
        <v>23.886829859664228</v>
      </c>
      <c r="AD618" s="26">
        <f t="shared" si="461"/>
        <v>86.334971545090681</v>
      </c>
      <c r="AE618" s="26">
        <f t="shared" si="462"/>
        <v>14.932276509486346</v>
      </c>
      <c r="AF618" s="26">
        <f t="shared" si="463"/>
        <v>-93.554968279567404</v>
      </c>
      <c r="AG618" s="26">
        <f t="shared" si="438"/>
        <v>64.334182199278899</v>
      </c>
      <c r="AH618" s="26">
        <f t="shared" si="464"/>
        <v>-172.78631868901465</v>
      </c>
      <c r="AI618" s="26">
        <f t="shared" si="465"/>
        <v>-89.999999868536051</v>
      </c>
      <c r="AJ618" s="26">
        <f t="shared" si="466"/>
        <v>98.763597367741454</v>
      </c>
      <c r="AK618" s="26">
        <f t="shared" si="467"/>
        <v>89.999339393619493</v>
      </c>
      <c r="AL618" s="27">
        <f t="shared" si="468"/>
        <v>-52.743020547046974</v>
      </c>
      <c r="AM618" s="26">
        <f t="shared" si="469"/>
        <v>-89.867878958074172</v>
      </c>
      <c r="AN618" s="26">
        <f t="shared" si="439"/>
        <v>-38.769281825553151</v>
      </c>
      <c r="AO618" s="26">
        <f t="shared" si="440"/>
        <v>-89.33981120171606</v>
      </c>
      <c r="AP618" s="26">
        <f t="shared" si="446"/>
        <v>-101.20084149459441</v>
      </c>
      <c r="AQ618" s="26">
        <f t="shared" si="447"/>
        <v>-179.20835063470679</v>
      </c>
      <c r="AR618" s="25">
        <f t="shared" si="441"/>
        <v>18.562359853877492</v>
      </c>
      <c r="AS618" s="25">
        <f t="shared" si="442"/>
        <v>-26.547178687726607</v>
      </c>
      <c r="AT618" s="56">
        <f t="shared" si="448"/>
        <v>-86.268564985108071</v>
      </c>
      <c r="AU618" s="57">
        <f t="shared" si="470"/>
        <v>-272.76331891427418</v>
      </c>
      <c r="AV618" s="26">
        <f t="shared" si="471"/>
        <v>8.1974567849989882E-2</v>
      </c>
      <c r="AW618" s="26">
        <f t="shared" si="472"/>
        <v>7.8593514441074923</v>
      </c>
      <c r="AX618" s="27">
        <f t="shared" si="473"/>
        <v>-8.1974567849989632E-2</v>
      </c>
      <c r="AY618" s="26">
        <f t="shared" si="474"/>
        <v>-7.8593514441074923</v>
      </c>
      <c r="AZ618" s="28">
        <f t="shared" si="475"/>
        <v>2.4980018054066022E-16</v>
      </c>
      <c r="BA618" s="29">
        <f t="shared" si="476"/>
        <v>0</v>
      </c>
      <c r="BB618" s="5">
        <f t="shared" si="449"/>
        <v>-174.35463803611748</v>
      </c>
      <c r="BC618" s="5">
        <f t="shared" si="450"/>
        <v>-484.09278105982708</v>
      </c>
      <c r="BD618" s="5">
        <f t="shared" si="477"/>
        <v>-304.09278105982708</v>
      </c>
      <c r="BE618" s="41"/>
      <c r="BF618" s="40">
        <f t="shared" si="478"/>
        <v>-174</v>
      </c>
      <c r="BG618" s="40">
        <f t="shared" si="479"/>
        <v>-484</v>
      </c>
      <c r="BH618" s="40">
        <f t="shared" si="480"/>
        <v>-304</v>
      </c>
      <c r="BL618" s="26">
        <f t="shared" si="443"/>
        <v>-30.808404011807799</v>
      </c>
      <c r="BM618" s="26">
        <f t="shared" si="444"/>
        <v>-88.348941205673299</v>
      </c>
      <c r="BO618" s="238" t="str">
        <f t="shared" si="451"/>
        <v>138038426.460317i</v>
      </c>
      <c r="BP618" s="238" t="str">
        <f t="shared" si="452"/>
        <v>-0.000744728319494015-0.00114763503744827i</v>
      </c>
      <c r="BQ618" s="238">
        <f t="shared" si="453"/>
        <v>-57.277669039201619</v>
      </c>
      <c r="BR618" s="238">
        <f t="shared" si="454"/>
        <v>-122.98052093987961</v>
      </c>
    </row>
    <row r="619" spans="22:70" x14ac:dyDescent="0.35">
      <c r="V619" s="24">
        <v>7.1500000000000901</v>
      </c>
      <c r="W619" s="32">
        <f t="shared" si="455"/>
        <v>141253754.46230492</v>
      </c>
      <c r="X619" s="25">
        <f t="shared" si="445"/>
        <v>26.994438391274116</v>
      </c>
      <c r="Y619" s="26">
        <f t="shared" si="456"/>
        <v>-90.616226160725276</v>
      </c>
      <c r="Z619" s="26">
        <f t="shared" si="457"/>
        <v>-89.998312237533938</v>
      </c>
      <c r="AA619" s="26">
        <f t="shared" si="458"/>
        <v>54.667233720663646</v>
      </c>
      <c r="AB619" s="26">
        <f t="shared" si="459"/>
        <v>-89.894132856898935</v>
      </c>
      <c r="AC619" s="26">
        <f t="shared" si="460"/>
        <v>24.086031083082919</v>
      </c>
      <c r="AD619" s="26">
        <f t="shared" si="461"/>
        <v>86.418178071898964</v>
      </c>
      <c r="AE619" s="26">
        <f t="shared" si="462"/>
        <v>15.131477034295404</v>
      </c>
      <c r="AF619" s="26">
        <f t="shared" si="463"/>
        <v>-93.474267022533908</v>
      </c>
      <c r="AG619" s="26">
        <f t="shared" si="438"/>
        <v>64.334182199278899</v>
      </c>
      <c r="AH619" s="26">
        <f t="shared" si="464"/>
        <v>-172.98631868901464</v>
      </c>
      <c r="AI619" s="26">
        <f t="shared" si="465"/>
        <v>-89.99999987152853</v>
      </c>
      <c r="AJ619" s="26">
        <f t="shared" si="466"/>
        <v>98.963597367715451</v>
      </c>
      <c r="AK619" s="26">
        <f t="shared" si="467"/>
        <v>89.999354430856584</v>
      </c>
      <c r="AL619" s="27">
        <f t="shared" si="468"/>
        <v>-52.943019507686088</v>
      </c>
      <c r="AM619" s="26">
        <f t="shared" si="469"/>
        <v>-89.870886389858711</v>
      </c>
      <c r="AN619" s="26">
        <f t="shared" si="439"/>
        <v>-38.969255875306715</v>
      </c>
      <c r="AO619" s="26">
        <f t="shared" si="440"/>
        <v>-89.354837648432536</v>
      </c>
      <c r="AP619" s="26">
        <f t="shared" si="446"/>
        <v>-101.60081450501309</v>
      </c>
      <c r="AQ619" s="26">
        <f t="shared" si="447"/>
        <v>-179.22636947896319</v>
      </c>
      <c r="AR619" s="25">
        <f t="shared" si="441"/>
        <v>18.562359853877492</v>
      </c>
      <c r="AS619" s="25">
        <f t="shared" si="442"/>
        <v>-26.547178687726607</v>
      </c>
      <c r="AT619" s="56">
        <f t="shared" si="448"/>
        <v>-86.46933747071769</v>
      </c>
      <c r="AU619" s="57">
        <f t="shared" si="470"/>
        <v>-272.70063650149712</v>
      </c>
      <c r="AV619" s="26">
        <f t="shared" si="471"/>
        <v>8.5799992300394437E-2</v>
      </c>
      <c r="AW619" s="26">
        <f t="shared" si="472"/>
        <v>8.0400521741418434</v>
      </c>
      <c r="AX619" s="27">
        <f t="shared" si="473"/>
        <v>-8.5799992300394617E-2</v>
      </c>
      <c r="AY619" s="26">
        <f t="shared" si="474"/>
        <v>-8.0400521741418434</v>
      </c>
      <c r="AZ619" s="28">
        <f t="shared" si="475"/>
        <v>-1.8041124150158794E-16</v>
      </c>
      <c r="BA619" s="29">
        <f t="shared" si="476"/>
        <v>0</v>
      </c>
      <c r="BB619" s="5">
        <f t="shared" si="449"/>
        <v>-175.01577935396145</v>
      </c>
      <c r="BC619" s="5">
        <f t="shared" si="450"/>
        <v>-484.67586748378824</v>
      </c>
      <c r="BD619" s="5">
        <f t="shared" si="477"/>
        <v>-304.67586748378824</v>
      </c>
      <c r="BE619" s="31"/>
      <c r="BF619" s="40">
        <f t="shared" si="478"/>
        <v>-175</v>
      </c>
      <c r="BG619" s="40">
        <f t="shared" si="479"/>
        <v>-485</v>
      </c>
      <c r="BH619" s="40">
        <f t="shared" si="480"/>
        <v>-305</v>
      </c>
      <c r="BL619" s="26">
        <f t="shared" si="443"/>
        <v>-31.008241742612057</v>
      </c>
      <c r="BM619" s="26">
        <f t="shared" si="444"/>
        <v>-88.386503794663767</v>
      </c>
      <c r="BO619" s="238" t="str">
        <f t="shared" si="451"/>
        <v>141253754.462305i</v>
      </c>
      <c r="BP619" s="238" t="str">
        <f t="shared" si="452"/>
        <v>-0.000734503519453589-0.0011059886973026i</v>
      </c>
      <c r="BQ619" s="238">
        <f t="shared" si="453"/>
        <v>-57.538200140631695</v>
      </c>
      <c r="BR619" s="238">
        <f t="shared" si="454"/>
        <v>-123.58872718762737</v>
      </c>
    </row>
    <row r="620" spans="22:70" x14ac:dyDescent="0.35">
      <c r="V620" s="24">
        <v>7.1600000000000898</v>
      </c>
      <c r="W620" s="32">
        <f t="shared" si="455"/>
        <v>144543977.07462293</v>
      </c>
      <c r="X620" s="25">
        <f t="shared" si="445"/>
        <v>26.994438391274116</v>
      </c>
      <c r="Y620" s="26">
        <f t="shared" si="456"/>
        <v>-90.816226160555672</v>
      </c>
      <c r="Z620" s="26">
        <f t="shared" si="457"/>
        <v>-89.998350655698019</v>
      </c>
      <c r="AA620" s="26">
        <f t="shared" si="458"/>
        <v>54.867233053326913</v>
      </c>
      <c r="AB620" s="26">
        <f t="shared" si="459"/>
        <v>-89.89654268198629</v>
      </c>
      <c r="AC620" s="26">
        <f t="shared" si="460"/>
        <v>24.285268120199941</v>
      </c>
      <c r="AD620" s="26">
        <f t="shared" si="461"/>
        <v>86.499505207104875</v>
      </c>
      <c r="AE620" s="26">
        <f t="shared" si="462"/>
        <v>15.330713404245298</v>
      </c>
      <c r="AF620" s="26">
        <f t="shared" si="463"/>
        <v>-93.395388130579448</v>
      </c>
      <c r="AG620" s="26">
        <f t="shared" si="438"/>
        <v>64.334182199278899</v>
      </c>
      <c r="AH620" s="26">
        <f t="shared" si="464"/>
        <v>-173.18631868901466</v>
      </c>
      <c r="AI620" s="26">
        <f t="shared" si="465"/>
        <v>-89.999999874452897</v>
      </c>
      <c r="AJ620" s="26">
        <f t="shared" si="466"/>
        <v>99.163597367690656</v>
      </c>
      <c r="AK620" s="26">
        <f t="shared" si="467"/>
        <v>89.99936912580435</v>
      </c>
      <c r="AL620" s="27">
        <f t="shared" si="468"/>
        <v>-53.143018515103918</v>
      </c>
      <c r="AM620" s="26">
        <f t="shared" si="469"/>
        <v>-89.873825364825535</v>
      </c>
      <c r="AN620" s="26">
        <f t="shared" si="439"/>
        <v>-39.169231092869026</v>
      </c>
      <c r="AO620" s="26">
        <f t="shared" si="440"/>
        <v>-89.369522137224166</v>
      </c>
      <c r="AP620" s="26">
        <f t="shared" si="446"/>
        <v>-102.00078873001804</v>
      </c>
      <c r="AQ620" s="26">
        <f t="shared" si="447"/>
        <v>-179.24397825069826</v>
      </c>
      <c r="AR620" s="25">
        <f t="shared" si="441"/>
        <v>18.562359853877492</v>
      </c>
      <c r="AS620" s="25">
        <f t="shared" si="442"/>
        <v>-26.547178687726607</v>
      </c>
      <c r="AT620" s="56">
        <f t="shared" si="448"/>
        <v>-86.670075325772743</v>
      </c>
      <c r="AU620" s="57">
        <f t="shared" si="470"/>
        <v>-272.63936638127768</v>
      </c>
      <c r="AV620" s="26">
        <f t="shared" si="471"/>
        <v>8.9802095208348504E-2</v>
      </c>
      <c r="AW620" s="26">
        <f t="shared" si="472"/>
        <v>8.2247954172815021</v>
      </c>
      <c r="AX620" s="27">
        <f t="shared" si="473"/>
        <v>-8.9802095208348781E-2</v>
      </c>
      <c r="AY620" s="26">
        <f t="shared" si="474"/>
        <v>-8.2247954172815021</v>
      </c>
      <c r="AZ620" s="28">
        <f t="shared" si="475"/>
        <v>-2.7755575615628914E-16</v>
      </c>
      <c r="BA620" s="29">
        <f t="shared" si="476"/>
        <v>0</v>
      </c>
      <c r="BB620" s="5">
        <f t="shared" si="449"/>
        <v>-175.67885466538144</v>
      </c>
      <c r="BC620" s="5">
        <f t="shared" si="450"/>
        <v>-485.26485924808134</v>
      </c>
      <c r="BD620" s="5">
        <f t="shared" si="477"/>
        <v>-305.26485924808134</v>
      </c>
      <c r="BE620" s="31"/>
      <c r="BF620" s="40">
        <f t="shared" si="478"/>
        <v>-176</v>
      </c>
      <c r="BG620" s="40">
        <f t="shared" si="479"/>
        <v>-485</v>
      </c>
      <c r="BH620" s="40">
        <f t="shared" si="480"/>
        <v>-305</v>
      </c>
      <c r="BL620" s="26">
        <f t="shared" si="443"/>
        <v>-31.208086771073159</v>
      </c>
      <c r="BM620" s="26">
        <f t="shared" si="444"/>
        <v>-88.423212695342542</v>
      </c>
      <c r="BO620" s="238" t="str">
        <f t="shared" si="451"/>
        <v>144543977.074623i</v>
      </c>
      <c r="BP620" s="238" t="str">
        <f t="shared" si="452"/>
        <v>-0.000724088324167535-0.00106537241064005i</v>
      </c>
      <c r="BQ620" s="238">
        <f t="shared" si="453"/>
        <v>-57.800692568535545</v>
      </c>
      <c r="BR620" s="238">
        <f t="shared" si="454"/>
        <v>-124.20228017146111</v>
      </c>
    </row>
    <row r="621" spans="22:70" x14ac:dyDescent="0.35">
      <c r="V621" s="24">
        <v>7.1700000000000896</v>
      </c>
      <c r="W621" s="30">
        <f t="shared" si="455"/>
        <v>147910838.81685162</v>
      </c>
      <c r="X621" s="25">
        <f t="shared" si="445"/>
        <v>26.994438391274116</v>
      </c>
      <c r="Y621" s="26">
        <f t="shared" si="456"/>
        <v>-91.0162261603937</v>
      </c>
      <c r="Z621" s="26">
        <f t="shared" si="457"/>
        <v>-89.998388199357905</v>
      </c>
      <c r="AA621" s="26">
        <f t="shared" si="458"/>
        <v>55.067232416025178</v>
      </c>
      <c r="AB621" s="26">
        <f t="shared" si="459"/>
        <v>-89.898897653111348</v>
      </c>
      <c r="AC621" s="26">
        <f t="shared" si="460"/>
        <v>24.484539371158821</v>
      </c>
      <c r="AD621" s="26">
        <f t="shared" si="461"/>
        <v>86.578994759847731</v>
      </c>
      <c r="AE621" s="26">
        <f t="shared" si="462"/>
        <v>15.529984018064415</v>
      </c>
      <c r="AF621" s="26">
        <f t="shared" si="463"/>
        <v>-93.318291092621521</v>
      </c>
      <c r="AG621" s="26">
        <f t="shared" si="438"/>
        <v>64.334182199278899</v>
      </c>
      <c r="AH621" s="26">
        <f t="shared" si="464"/>
        <v>-173.38631868901467</v>
      </c>
      <c r="AI621" s="26">
        <f t="shared" si="465"/>
        <v>-89.9999998773107</v>
      </c>
      <c r="AJ621" s="26">
        <f t="shared" si="466"/>
        <v>99.363597367666955</v>
      </c>
      <c r="AK621" s="26">
        <f t="shared" si="467"/>
        <v>89.99938348625426</v>
      </c>
      <c r="AL621" s="27">
        <f t="shared" si="468"/>
        <v>-53.343017567195083</v>
      </c>
      <c r="AM621" s="26">
        <f t="shared" si="469"/>
        <v>-89.876697441196143</v>
      </c>
      <c r="AN621" s="26">
        <f t="shared" si="439"/>
        <v>-39.369207425692743</v>
      </c>
      <c r="AO621" s="26">
        <f t="shared" si="440"/>
        <v>-89.383872446280321</v>
      </c>
      <c r="AP621" s="26">
        <f t="shared" si="446"/>
        <v>-102.40076411495664</v>
      </c>
      <c r="AQ621" s="26">
        <f t="shared" si="447"/>
        <v>-179.2611862785329</v>
      </c>
      <c r="AR621" s="25">
        <f t="shared" si="441"/>
        <v>18.562359853877492</v>
      </c>
      <c r="AS621" s="25">
        <f t="shared" si="442"/>
        <v>-26.547178687726607</v>
      </c>
      <c r="AT621" s="56">
        <f t="shared" si="448"/>
        <v>-86.870780096892233</v>
      </c>
      <c r="AU621" s="57">
        <f t="shared" si="470"/>
        <v>-272.57947737115444</v>
      </c>
      <c r="AV621" s="26">
        <f t="shared" si="471"/>
        <v>9.3988862346193192E-2</v>
      </c>
      <c r="AW621" s="26">
        <f t="shared" si="472"/>
        <v>8.4136637531797671</v>
      </c>
      <c r="AX621" s="27">
        <f t="shared" si="473"/>
        <v>-9.3988862346193344E-2</v>
      </c>
      <c r="AY621" s="26">
        <f t="shared" si="474"/>
        <v>-8.4136637531797671</v>
      </c>
      <c r="AZ621" s="28">
        <f t="shared" si="475"/>
        <v>-1.5265566588595902E-16</v>
      </c>
      <c r="BA621" s="29">
        <f t="shared" si="476"/>
        <v>0</v>
      </c>
      <c r="BB621" s="5">
        <f t="shared" si="449"/>
        <v>-176.34389935129769</v>
      </c>
      <c r="BC621" s="5">
        <f t="shared" si="450"/>
        <v>-485.85951267098159</v>
      </c>
      <c r="BD621" s="5">
        <f t="shared" si="477"/>
        <v>-305.85951267098159</v>
      </c>
      <c r="BE621" s="41"/>
      <c r="BF621" s="40">
        <f t="shared" si="478"/>
        <v>-176</v>
      </c>
      <c r="BG621" s="40">
        <f t="shared" si="479"/>
        <v>-486</v>
      </c>
      <c r="BH621" s="40">
        <f t="shared" si="480"/>
        <v>-306</v>
      </c>
      <c r="BL621" s="26">
        <f t="shared" si="443"/>
        <v>-31.407938769240083</v>
      </c>
      <c r="BM621" s="26">
        <f t="shared" si="444"/>
        <v>-88.459087250637992</v>
      </c>
      <c r="BO621" s="238" t="str">
        <f t="shared" si="451"/>
        <v>147910838.816852i</v>
      </c>
      <c r="BP621" s="238" t="str">
        <f t="shared" si="452"/>
        <v>-0.000713489429537589-0.00102577628473756i</v>
      </c>
      <c r="BQ621" s="238">
        <f t="shared" si="453"/>
        <v>-58.065180485165385</v>
      </c>
      <c r="BR621" s="238">
        <f t="shared" si="454"/>
        <v>-124.82094804918917</v>
      </c>
    </row>
    <row r="622" spans="22:70" x14ac:dyDescent="0.35">
      <c r="V622" s="24">
        <v>7.1800000000000903</v>
      </c>
      <c r="W622" s="32">
        <f t="shared" si="455"/>
        <v>151356124.84365237</v>
      </c>
      <c r="X622" s="25">
        <f t="shared" si="445"/>
        <v>26.994438391274116</v>
      </c>
      <c r="Y622" s="26">
        <f t="shared" si="456"/>
        <v>-91.216226160239017</v>
      </c>
      <c r="Z622" s="26">
        <f t="shared" si="457"/>
        <v>-89.998424888419777</v>
      </c>
      <c r="AA622" s="26">
        <f t="shared" si="458"/>
        <v>55.26723180740666</v>
      </c>
      <c r="AB622" s="26">
        <f t="shared" si="459"/>
        <v>-89.901199018879112</v>
      </c>
      <c r="AC622" s="26">
        <f t="shared" si="460"/>
        <v>24.683843307056037</v>
      </c>
      <c r="AD622" s="26">
        <f t="shared" si="461"/>
        <v>86.6566876518676</v>
      </c>
      <c r="AE622" s="26">
        <f t="shared" si="462"/>
        <v>15.729287345497795</v>
      </c>
      <c r="AF622" s="26">
        <f t="shared" si="463"/>
        <v>-93.242936255431289</v>
      </c>
      <c r="AG622" s="26">
        <f t="shared" si="438"/>
        <v>64.334182199278899</v>
      </c>
      <c r="AH622" s="26">
        <f t="shared" si="464"/>
        <v>-173.58631868901466</v>
      </c>
      <c r="AI622" s="26">
        <f t="shared" si="465"/>
        <v>-89.999999880103445</v>
      </c>
      <c r="AJ622" s="26">
        <f t="shared" si="466"/>
        <v>99.56359736764432</v>
      </c>
      <c r="AK622" s="26">
        <f t="shared" si="467"/>
        <v>89.999397519820434</v>
      </c>
      <c r="AL622" s="27">
        <f t="shared" si="468"/>
        <v>-53.54301666194899</v>
      </c>
      <c r="AM622" s="26">
        <f t="shared" si="469"/>
        <v>-89.879504141725704</v>
      </c>
      <c r="AN622" s="26">
        <f t="shared" si="439"/>
        <v>-39.569184823594469</v>
      </c>
      <c r="AO622" s="26">
        <f t="shared" si="440"/>
        <v>-89.39789617711908</v>
      </c>
      <c r="AP622" s="26">
        <f t="shared" si="446"/>
        <v>-102.80074060763491</v>
      </c>
      <c r="AQ622" s="26">
        <f t="shared" si="447"/>
        <v>-179.27800267912778</v>
      </c>
      <c r="AR622" s="25">
        <f t="shared" si="441"/>
        <v>18.562359853877492</v>
      </c>
      <c r="AS622" s="25">
        <f t="shared" si="442"/>
        <v>-26.547178687726607</v>
      </c>
      <c r="AT622" s="56">
        <f t="shared" si="448"/>
        <v>-87.071453262137112</v>
      </c>
      <c r="AU622" s="57">
        <f t="shared" si="470"/>
        <v>-272.52093893455907</v>
      </c>
      <c r="AV622" s="26">
        <f t="shared" si="471"/>
        <v>9.8368624018128598E-2</v>
      </c>
      <c r="AW622" s="26">
        <f t="shared" si="472"/>
        <v>8.6067408957158147</v>
      </c>
      <c r="AX622" s="27">
        <f t="shared" si="473"/>
        <v>-9.8368624018128903E-2</v>
      </c>
      <c r="AY622" s="26">
        <f t="shared" si="474"/>
        <v>-8.6067408957158147</v>
      </c>
      <c r="AZ622" s="28">
        <f t="shared" si="475"/>
        <v>-3.0531133177191805E-16</v>
      </c>
      <c r="BA622" s="29">
        <f t="shared" si="476"/>
        <v>0</v>
      </c>
      <c r="BB622" s="5">
        <f t="shared" si="449"/>
        <v>-177.01094746940194</v>
      </c>
      <c r="BC622" s="5">
        <f t="shared" si="450"/>
        <v>-486.45957276923616</v>
      </c>
      <c r="BD622" s="5">
        <f t="shared" si="477"/>
        <v>-306.45957276923616</v>
      </c>
      <c r="BE622" s="31"/>
      <c r="BF622" s="40">
        <f t="shared" si="478"/>
        <v>-177</v>
      </c>
      <c r="BG622" s="40">
        <f t="shared" si="479"/>
        <v>-486</v>
      </c>
      <c r="BH622" s="40">
        <f t="shared" si="480"/>
        <v>-306</v>
      </c>
      <c r="BL622" s="26">
        <f t="shared" si="443"/>
        <v>-31.607797423878317</v>
      </c>
      <c r="BM622" s="26">
        <f t="shared" si="444"/>
        <v>-88.494146369136374</v>
      </c>
      <c r="BO622" s="238" t="str">
        <f t="shared" si="451"/>
        <v>151356124.843652i</v>
      </c>
      <c r="BP622" s="238" t="str">
        <f t="shared" si="452"/>
        <v>-0.000702714125847783-0.000987190629677198i</v>
      </c>
      <c r="BQ622" s="238">
        <f t="shared" si="453"/>
        <v>-58.331696783386519</v>
      </c>
      <c r="BR622" s="238">
        <f t="shared" si="454"/>
        <v>-125.4444874655407</v>
      </c>
    </row>
    <row r="623" spans="22:70" x14ac:dyDescent="0.35">
      <c r="V623" s="24">
        <v>7.1900000000000901</v>
      </c>
      <c r="W623" s="32">
        <f t="shared" si="455"/>
        <v>154881661.89128041</v>
      </c>
      <c r="X623" s="25">
        <f t="shared" si="445"/>
        <v>26.994438391274116</v>
      </c>
      <c r="Y623" s="26">
        <f t="shared" si="456"/>
        <v>-91.416226160091298</v>
      </c>
      <c r="Z623" s="26">
        <f t="shared" si="457"/>
        <v>-89.998460742336619</v>
      </c>
      <c r="AA623" s="26">
        <f t="shared" si="458"/>
        <v>55.467231226180409</v>
      </c>
      <c r="AB623" s="26">
        <f t="shared" si="459"/>
        <v>-89.903447999474466</v>
      </c>
      <c r="AC623" s="26">
        <f t="shared" si="460"/>
        <v>24.883178466839482</v>
      </c>
      <c r="AD623" s="26">
        <f t="shared" si="461"/>
        <v>86.732623933469867</v>
      </c>
      <c r="AE623" s="26">
        <f t="shared" si="462"/>
        <v>15.928621924202709</v>
      </c>
      <c r="AF623" s="26">
        <f t="shared" si="463"/>
        <v>-93.169284808341231</v>
      </c>
      <c r="AG623" s="26">
        <f t="shared" si="438"/>
        <v>64.334182199278899</v>
      </c>
      <c r="AH623" s="26">
        <f t="shared" si="464"/>
        <v>-173.78631868901465</v>
      </c>
      <c r="AI623" s="26">
        <f t="shared" si="465"/>
        <v>-89.999999882832626</v>
      </c>
      <c r="AJ623" s="26">
        <f t="shared" si="466"/>
        <v>99.763597367622694</v>
      </c>
      <c r="AK623" s="26">
        <f t="shared" si="467"/>
        <v>89.999411233943633</v>
      </c>
      <c r="AL623" s="27">
        <f t="shared" si="468"/>
        <v>-53.743015797445508</v>
      </c>
      <c r="AM623" s="26">
        <f t="shared" si="469"/>
        <v>-89.882246954510052</v>
      </c>
      <c r="AN623" s="26">
        <f t="shared" si="439"/>
        <v>-39.769163238648375</v>
      </c>
      <c r="AO623" s="26">
        <f t="shared" si="440"/>
        <v>-89.411600758583305</v>
      </c>
      <c r="AP623" s="26">
        <f t="shared" si="446"/>
        <v>-103.20071815820694</v>
      </c>
      <c r="AQ623" s="26">
        <f t="shared" si="447"/>
        <v>-179.29443636198235</v>
      </c>
      <c r="AR623" s="25">
        <f t="shared" si="441"/>
        <v>18.562359853877492</v>
      </c>
      <c r="AS623" s="25">
        <f t="shared" si="442"/>
        <v>-26.547178687726607</v>
      </c>
      <c r="AT623" s="56">
        <f t="shared" si="448"/>
        <v>-87.272096234004238</v>
      </c>
      <c r="AU623" s="57">
        <f t="shared" si="470"/>
        <v>-272.46372117032359</v>
      </c>
      <c r="AV623" s="26">
        <f t="shared" si="471"/>
        <v>0.1029500683788083</v>
      </c>
      <c r="AW623" s="26">
        <f t="shared" si="472"/>
        <v>8.8041116675542792</v>
      </c>
      <c r="AX623" s="27">
        <f t="shared" si="473"/>
        <v>-0.10295006837880856</v>
      </c>
      <c r="AY623" s="26">
        <f t="shared" si="474"/>
        <v>-8.8041116675542792</v>
      </c>
      <c r="AZ623" s="28">
        <f t="shared" si="475"/>
        <v>-2.6367796834847468E-16</v>
      </c>
      <c r="BA623" s="29">
        <f t="shared" si="476"/>
        <v>0</v>
      </c>
      <c r="BB623" s="5">
        <f t="shared" si="449"/>
        <v>-177.68003164347272</v>
      </c>
      <c r="BC623" s="5">
        <f t="shared" si="450"/>
        <v>-487.06477357844756</v>
      </c>
      <c r="BD623" s="5">
        <f t="shared" si="477"/>
        <v>-307.06477357844756</v>
      </c>
      <c r="BE623" s="31"/>
      <c r="BF623" s="40">
        <f t="shared" si="478"/>
        <v>-178</v>
      </c>
      <c r="BG623" s="40">
        <f t="shared" si="479"/>
        <v>-487</v>
      </c>
      <c r="BH623" s="40">
        <f t="shared" si="480"/>
        <v>-307</v>
      </c>
      <c r="BL623" s="26">
        <f t="shared" si="443"/>
        <v>-31.807662435811309</v>
      </c>
      <c r="BM623" s="26">
        <f t="shared" si="444"/>
        <v>-88.528408534572094</v>
      </c>
      <c r="BO623" s="238" t="str">
        <f t="shared" si="451"/>
        <v>154881661.89128i</v>
      </c>
      <c r="BP623" s="238" t="str">
        <f t="shared" si="452"/>
        <v>-0.000691770289881579-0.000949605902463633i</v>
      </c>
      <c r="BQ623" s="238">
        <f t="shared" si="453"/>
        <v>-58.600272973657184</v>
      </c>
      <c r="BR623" s="238">
        <f t="shared" si="454"/>
        <v>-126.07264387355193</v>
      </c>
    </row>
    <row r="624" spans="22:70" x14ac:dyDescent="0.35">
      <c r="V624" s="24">
        <v>7.2000000000000899</v>
      </c>
      <c r="W624" s="30">
        <f t="shared" si="455"/>
        <v>158489319.24614435</v>
      </c>
      <c r="X624" s="25">
        <f t="shared" si="445"/>
        <v>26.994438391274116</v>
      </c>
      <c r="Y624" s="26">
        <f t="shared" si="456"/>
        <v>-91.616226159950216</v>
      </c>
      <c r="Z624" s="26">
        <f t="shared" si="457"/>
        <v>-89.998495780118688</v>
      </c>
      <c r="AA624" s="26">
        <f t="shared" si="458"/>
        <v>55.667230671113579</v>
      </c>
      <c r="AB624" s="26">
        <f t="shared" si="459"/>
        <v>-89.905645787308913</v>
      </c>
      <c r="AC624" s="26">
        <f t="shared" si="460"/>
        <v>25.082543454338534</v>
      </c>
      <c r="AD624" s="26">
        <f t="shared" si="461"/>
        <v>86.806842799403015</v>
      </c>
      <c r="AE624" s="26">
        <f t="shared" si="462"/>
        <v>16.127986356776013</v>
      </c>
      <c r="AF624" s="26">
        <f t="shared" si="463"/>
        <v>-93.097298768024572</v>
      </c>
      <c r="AG624" s="26">
        <f t="shared" si="438"/>
        <v>64.334182199278899</v>
      </c>
      <c r="AH624" s="26">
        <f t="shared" si="464"/>
        <v>-173.98631868901464</v>
      </c>
      <c r="AI624" s="26">
        <f t="shared" si="465"/>
        <v>-89.99999988549969</v>
      </c>
      <c r="AJ624" s="26">
        <f t="shared" si="466"/>
        <v>99.963597367602063</v>
      </c>
      <c r="AK624" s="26">
        <f t="shared" si="467"/>
        <v>89.999424635895281</v>
      </c>
      <c r="AL624" s="27">
        <f t="shared" si="468"/>
        <v>-53.943014971850928</v>
      </c>
      <c r="AM624" s="26">
        <f t="shared" si="469"/>
        <v>-89.884927333774527</v>
      </c>
      <c r="AN624" s="26">
        <f t="shared" si="439"/>
        <v>-39.969142625084743</v>
      </c>
      <c r="AO624" s="26">
        <f t="shared" si="440"/>
        <v>-89.424993450747351</v>
      </c>
      <c r="AP624" s="26">
        <f t="shared" si="446"/>
        <v>-103.60069671906935</v>
      </c>
      <c r="AQ624" s="26">
        <f t="shared" si="447"/>
        <v>-179.31049603412629</v>
      </c>
      <c r="AR624" s="25">
        <f t="shared" si="441"/>
        <v>18.562359853877492</v>
      </c>
      <c r="AS624" s="25">
        <f t="shared" si="442"/>
        <v>-26.547178687726607</v>
      </c>
      <c r="AT624" s="56">
        <f t="shared" si="448"/>
        <v>-87.472710362293327</v>
      </c>
      <c r="AU624" s="57">
        <f t="shared" si="470"/>
        <v>-272.40779480215087</v>
      </c>
      <c r="AV624" s="26">
        <f t="shared" si="471"/>
        <v>0.10774225511961588</v>
      </c>
      <c r="AW624" s="26">
        <f t="shared" si="472"/>
        <v>9.0058619709333527</v>
      </c>
      <c r="AX624" s="27">
        <f t="shared" si="473"/>
        <v>-0.1077422551196159</v>
      </c>
      <c r="AY624" s="26">
        <f t="shared" si="474"/>
        <v>-9.0058619709333527</v>
      </c>
      <c r="AZ624" s="28">
        <f t="shared" si="475"/>
        <v>0</v>
      </c>
      <c r="BA624" s="29">
        <f t="shared" si="476"/>
        <v>0</v>
      </c>
      <c r="BB624" s="5">
        <f t="shared" si="449"/>
        <v>-178.3511829545439</v>
      </c>
      <c r="BC624" s="5">
        <f t="shared" si="450"/>
        <v>-487.67483853015887</v>
      </c>
      <c r="BD624" s="5">
        <f t="shared" si="477"/>
        <v>-307.67483853015887</v>
      </c>
      <c r="BE624" s="41"/>
      <c r="BF624" s="40">
        <f t="shared" si="478"/>
        <v>-178</v>
      </c>
      <c r="BG624" s="40">
        <f t="shared" si="479"/>
        <v>-488</v>
      </c>
      <c r="BH624" s="40">
        <f t="shared" si="480"/>
        <v>-308</v>
      </c>
      <c r="BL624" s="26">
        <f t="shared" si="443"/>
        <v>-32.007533519291286</v>
      </c>
      <c r="BM624" s="26">
        <f t="shared" si="444"/>
        <v>-88.561891815128405</v>
      </c>
      <c r="BO624" s="238" t="str">
        <f t="shared" si="451"/>
        <v>158489319.246144i</v>
      </c>
      <c r="BP624" s="238" t="str">
        <f t="shared" si="452"/>
        <v>-0.000680666372978889-0.000913012651350337i</v>
      </c>
      <c r="BQ624" s="238">
        <f t="shared" si="453"/>
        <v>-58.870939072959281</v>
      </c>
      <c r="BR624" s="238">
        <f t="shared" si="454"/>
        <v>-126.70515191287954</v>
      </c>
    </row>
    <row r="625" spans="22:70" x14ac:dyDescent="0.35">
      <c r="V625" s="24">
        <v>7.2100000000000897</v>
      </c>
      <c r="W625" s="32">
        <f t="shared" si="455"/>
        <v>162181009.73592675</v>
      </c>
      <c r="X625" s="25">
        <f t="shared" si="445"/>
        <v>26.994438391274116</v>
      </c>
      <c r="Y625" s="26">
        <f t="shared" si="456"/>
        <v>-91.8162261598155</v>
      </c>
      <c r="Z625" s="26">
        <f t="shared" si="457"/>
        <v>-89.998530020343466</v>
      </c>
      <c r="AA625" s="26">
        <f t="shared" si="458"/>
        <v>55.867230141028799</v>
      </c>
      <c r="AB625" s="26">
        <f t="shared" si="459"/>
        <v>-89.90779354765283</v>
      </c>
      <c r="AC625" s="26">
        <f t="shared" si="460"/>
        <v>25.281936935420504</v>
      </c>
      <c r="AD625" s="26">
        <f t="shared" si="461"/>
        <v>86.879382604633832</v>
      </c>
      <c r="AE625" s="26">
        <f t="shared" si="462"/>
        <v>16.327379307907918</v>
      </c>
      <c r="AF625" s="26">
        <f t="shared" si="463"/>
        <v>-93.026940963362478</v>
      </c>
      <c r="AG625" s="26">
        <f t="shared" si="438"/>
        <v>64.334182199278899</v>
      </c>
      <c r="AH625" s="26">
        <f t="shared" si="464"/>
        <v>-174.18631868901463</v>
      </c>
      <c r="AI625" s="26">
        <f t="shared" si="465"/>
        <v>-89.999999888106018</v>
      </c>
      <c r="AJ625" s="26">
        <f t="shared" si="466"/>
        <v>100.16359736758234</v>
      </c>
      <c r="AK625" s="26">
        <f t="shared" si="467"/>
        <v>89.999437732781274</v>
      </c>
      <c r="AL625" s="27">
        <f t="shared" si="468"/>
        <v>-54.143014183414081</v>
      </c>
      <c r="AM625" s="26">
        <f t="shared" si="469"/>
        <v>-89.887546700644762</v>
      </c>
      <c r="AN625" s="26">
        <f t="shared" si="439"/>
        <v>-40.169122939192967</v>
      </c>
      <c r="AO625" s="26">
        <f t="shared" si="440"/>
        <v>-89.43808134873656</v>
      </c>
      <c r="AP625" s="26">
        <f t="shared" si="446"/>
        <v>-104.00067624476043</v>
      </c>
      <c r="AQ625" s="26">
        <f t="shared" si="447"/>
        <v>-179.32619020470605</v>
      </c>
      <c r="AR625" s="25">
        <f t="shared" si="441"/>
        <v>18.562359853877492</v>
      </c>
      <c r="AS625" s="25">
        <f t="shared" si="442"/>
        <v>-26.547178687726607</v>
      </c>
      <c r="AT625" s="56">
        <f t="shared" si="448"/>
        <v>-87.673296936852509</v>
      </c>
      <c r="AU625" s="57">
        <f t="shared" si="470"/>
        <v>-272.35313116806856</v>
      </c>
      <c r="AV625" s="26">
        <f t="shared" si="471"/>
        <v>0.11275462951786031</v>
      </c>
      <c r="AW625" s="26">
        <f t="shared" si="472"/>
        <v>9.2120787544258711</v>
      </c>
      <c r="AX625" s="27">
        <f t="shared" si="473"/>
        <v>-0.11275462951785996</v>
      </c>
      <c r="AY625" s="26">
        <f t="shared" si="474"/>
        <v>-9.2120787544258711</v>
      </c>
      <c r="AZ625" s="28">
        <f t="shared" si="475"/>
        <v>3.4694469519536142E-16</v>
      </c>
      <c r="BA625" s="29">
        <f t="shared" si="476"/>
        <v>0</v>
      </c>
      <c r="BB625" s="5">
        <f t="shared" si="449"/>
        <v>-179.02443083469831</v>
      </c>
      <c r="BC625" s="5">
        <f t="shared" si="450"/>
        <v>-488.28948088544365</v>
      </c>
      <c r="BD625" s="5">
        <f t="shared" si="477"/>
        <v>-308.28948088544365</v>
      </c>
      <c r="BE625" s="31"/>
      <c r="BF625" s="40">
        <f t="shared" si="478"/>
        <v>-179</v>
      </c>
      <c r="BG625" s="40">
        <f t="shared" si="479"/>
        <v>-488</v>
      </c>
      <c r="BH625" s="40">
        <f t="shared" si="480"/>
        <v>-308</v>
      </c>
      <c r="BL625" s="26">
        <f t="shared" si="443"/>
        <v>-32.20741040139805</v>
      </c>
      <c r="BM625" s="26">
        <f t="shared" si="444"/>
        <v>-88.594613872550951</v>
      </c>
      <c r="BO625" s="238" t="str">
        <f t="shared" si="451"/>
        <v>162181009.735927i</v>
      </c>
      <c r="BP625" s="238" t="str">
        <f t="shared" si="452"/>
        <v>-0.000669411384963748-0.00087740146077126i</v>
      </c>
      <c r="BQ625" s="238">
        <f t="shared" si="453"/>
        <v>-59.143723496447755</v>
      </c>
      <c r="BR625" s="238">
        <f t="shared" si="454"/>
        <v>-127.34173584482414</v>
      </c>
    </row>
    <row r="626" spans="22:70" x14ac:dyDescent="0.35">
      <c r="V626" s="24">
        <v>7.2200000000000903</v>
      </c>
      <c r="W626" s="32">
        <f t="shared" si="455"/>
        <v>165958690.7437906</v>
      </c>
      <c r="X626" s="25">
        <f t="shared" si="445"/>
        <v>26.994438391274116</v>
      </c>
      <c r="Y626" s="26">
        <f t="shared" si="456"/>
        <v>-92.016226159686823</v>
      </c>
      <c r="Z626" s="26">
        <f t="shared" si="457"/>
        <v>-89.998563481165576</v>
      </c>
      <c r="AA626" s="26">
        <f t="shared" si="458"/>
        <v>56.067229634801706</v>
      </c>
      <c r="AB626" s="26">
        <f t="shared" si="459"/>
        <v>-89.909892419252984</v>
      </c>
      <c r="AC626" s="26">
        <f t="shared" si="460"/>
        <v>25.481357635268374</v>
      </c>
      <c r="AD626" s="26">
        <f t="shared" si="461"/>
        <v>86.950280880005536</v>
      </c>
      <c r="AE626" s="26">
        <f t="shared" si="462"/>
        <v>16.526799501657372</v>
      </c>
      <c r="AF626" s="26">
        <f t="shared" si="463"/>
        <v>-92.958175020413037</v>
      </c>
      <c r="AG626" s="26">
        <f t="shared" si="438"/>
        <v>64.334182199278899</v>
      </c>
      <c r="AH626" s="26">
        <f t="shared" si="464"/>
        <v>-174.38631868901464</v>
      </c>
      <c r="AI626" s="26">
        <f t="shared" si="465"/>
        <v>-89.999999890653058</v>
      </c>
      <c r="AJ626" s="26">
        <f t="shared" si="466"/>
        <v>100.36359736756353</v>
      </c>
      <c r="AK626" s="26">
        <f t="shared" si="467"/>
        <v>89.999450531545733</v>
      </c>
      <c r="AL626" s="27">
        <f t="shared" si="468"/>
        <v>-54.343013430462591</v>
      </c>
      <c r="AM626" s="26">
        <f t="shared" si="469"/>
        <v>-89.890106443899896</v>
      </c>
      <c r="AN626" s="26">
        <f t="shared" si="439"/>
        <v>-40.369104139228973</v>
      </c>
      <c r="AO626" s="26">
        <f t="shared" si="440"/>
        <v>-89.450871386461273</v>
      </c>
      <c r="AP626" s="26">
        <f t="shared" si="446"/>
        <v>-104.40065669186379</v>
      </c>
      <c r="AQ626" s="26">
        <f t="shared" si="447"/>
        <v>-179.34152718946848</v>
      </c>
      <c r="AR626" s="25">
        <f t="shared" si="441"/>
        <v>18.562359853877492</v>
      </c>
      <c r="AS626" s="25">
        <f t="shared" si="442"/>
        <v>-26.547178687726607</v>
      </c>
      <c r="AT626" s="56">
        <f t="shared" si="448"/>
        <v>-87.873857190206422</v>
      </c>
      <c r="AU626" s="57">
        <f t="shared" si="470"/>
        <v>-272.2997022098815</v>
      </c>
      <c r="AV626" s="26">
        <f t="shared" si="471"/>
        <v>0.11799703684223947</v>
      </c>
      <c r="AW626" s="26">
        <f t="shared" si="472"/>
        <v>9.4228499754063613</v>
      </c>
      <c r="AX626" s="27">
        <f t="shared" si="473"/>
        <v>-0.11799703684223931</v>
      </c>
      <c r="AY626" s="26">
        <f t="shared" si="474"/>
        <v>-9.4228499754063613</v>
      </c>
      <c r="AZ626" s="28">
        <f t="shared" si="475"/>
        <v>1.6653345369377348E-16</v>
      </c>
      <c r="BA626" s="29">
        <f t="shared" si="476"/>
        <v>0</v>
      </c>
      <c r="BB626" s="5">
        <f t="shared" si="449"/>
        <v>-179.69980296426314</v>
      </c>
      <c r="BC626" s="5">
        <f t="shared" si="450"/>
        <v>-488.90840422428403</v>
      </c>
      <c r="BD626" s="5">
        <f t="shared" si="477"/>
        <v>-308.90840422428403</v>
      </c>
      <c r="BE626" s="31"/>
      <c r="BF626" s="40">
        <f t="shared" si="478"/>
        <v>-180</v>
      </c>
      <c r="BG626" s="40">
        <f t="shared" si="479"/>
        <v>-489</v>
      </c>
      <c r="BH626" s="40">
        <f t="shared" si="480"/>
        <v>-309</v>
      </c>
      <c r="BL626" s="26">
        <f t="shared" si="443"/>
        <v>-32.407292821464544</v>
      </c>
      <c r="BM626" s="26">
        <f t="shared" si="444"/>
        <v>-88.626591971076735</v>
      </c>
      <c r="BO626" s="238" t="str">
        <f t="shared" si="451"/>
        <v>165958690.743791i</v>
      </c>
      <c r="BP626" s="238" t="str">
        <f t="shared" si="452"/>
        <v>-0.000658014873918242-0.000842762897290609i</v>
      </c>
      <c r="BQ626" s="238">
        <f t="shared" si="453"/>
        <v>-59.418652952592183</v>
      </c>
      <c r="BR626" s="238">
        <f t="shared" si="454"/>
        <v>-127.98211004332582</v>
      </c>
    </row>
    <row r="627" spans="22:70" x14ac:dyDescent="0.35">
      <c r="V627" s="24">
        <v>7.2300000000000901</v>
      </c>
      <c r="W627" s="30">
        <f t="shared" si="455"/>
        <v>169824365.24620977</v>
      </c>
      <c r="X627" s="25">
        <f t="shared" si="445"/>
        <v>26.994438391274116</v>
      </c>
      <c r="Y627" s="26">
        <f t="shared" si="456"/>
        <v>-92.216226159563945</v>
      </c>
      <c r="Z627" s="26">
        <f t="shared" si="457"/>
        <v>-89.998596180326373</v>
      </c>
      <c r="AA627" s="26">
        <f t="shared" si="458"/>
        <v>56.267229151358542</v>
      </c>
      <c r="AB627" s="26">
        <f t="shared" si="459"/>
        <v>-89.911943514936354</v>
      </c>
      <c r="AC627" s="26">
        <f t="shared" si="460"/>
        <v>25.680804335774997</v>
      </c>
      <c r="AD627" s="26">
        <f t="shared" si="461"/>
        <v>87.019574347766081</v>
      </c>
      <c r="AE627" s="26">
        <f t="shared" si="462"/>
        <v>16.72624571884371</v>
      </c>
      <c r="AF627" s="26">
        <f t="shared" si="463"/>
        <v>-92.89096534749666</v>
      </c>
      <c r="AG627" s="26">
        <f t="shared" si="438"/>
        <v>64.334182199278899</v>
      </c>
      <c r="AH627" s="26">
        <f t="shared" si="464"/>
        <v>-174.58631868901463</v>
      </c>
      <c r="AI627" s="26">
        <f t="shared" si="465"/>
        <v>-89.999999893142089</v>
      </c>
      <c r="AJ627" s="26">
        <f t="shared" si="466"/>
        <v>100.56359736754555</v>
      </c>
      <c r="AK627" s="26">
        <f t="shared" si="467"/>
        <v>89.999463038974753</v>
      </c>
      <c r="AL627" s="27">
        <f t="shared" si="468"/>
        <v>-54.543012711399392</v>
      </c>
      <c r="AM627" s="26">
        <f t="shared" si="469"/>
        <v>-89.892607920708798</v>
      </c>
      <c r="AN627" s="26">
        <f t="shared" si="439"/>
        <v>-40.569086185326775</v>
      </c>
      <c r="AO627" s="26">
        <f t="shared" si="440"/>
        <v>-89.463370340267161</v>
      </c>
      <c r="AP627" s="26">
        <f t="shared" si="446"/>
        <v>-104.80063801891635</v>
      </c>
      <c r="AQ627" s="26">
        <f t="shared" si="447"/>
        <v>-179.35651511514328</v>
      </c>
      <c r="AR627" s="25">
        <f t="shared" si="441"/>
        <v>18.562359853877492</v>
      </c>
      <c r="AS627" s="25">
        <f t="shared" si="442"/>
        <v>-26.547178687726607</v>
      </c>
      <c r="AT627" s="56">
        <f t="shared" si="448"/>
        <v>-88.074392300072631</v>
      </c>
      <c r="AU627" s="57">
        <f t="shared" si="470"/>
        <v>-272.24748046263994</v>
      </c>
      <c r="AV627" s="26">
        <f t="shared" si="471"/>
        <v>0.12347973710571496</v>
      </c>
      <c r="AW627" s="26">
        <f t="shared" si="472"/>
        <v>9.6382645579455382</v>
      </c>
      <c r="AX627" s="27">
        <f t="shared" si="473"/>
        <v>-0.12347973710571487</v>
      </c>
      <c r="AY627" s="26">
        <f t="shared" si="474"/>
        <v>-9.6382645579455382</v>
      </c>
      <c r="AZ627" s="28">
        <f t="shared" si="475"/>
        <v>0</v>
      </c>
      <c r="BA627" s="29">
        <f t="shared" si="476"/>
        <v>0</v>
      </c>
      <c r="BB627" s="5">
        <f t="shared" si="449"/>
        <v>-180.37732517318781</v>
      </c>
      <c r="BC627" s="5">
        <f t="shared" si="450"/>
        <v>-489.53130298950032</v>
      </c>
      <c r="BD627" s="5">
        <f t="shared" si="477"/>
        <v>-309.53130298950032</v>
      </c>
      <c r="BE627" s="41"/>
      <c r="BF627" s="40">
        <f t="shared" si="478"/>
        <v>-180</v>
      </c>
      <c r="BG627" s="40">
        <f t="shared" si="479"/>
        <v>-490</v>
      </c>
      <c r="BH627" s="40">
        <f t="shared" si="480"/>
        <v>-310</v>
      </c>
      <c r="BL627" s="26">
        <f t="shared" si="443"/>
        <v>-32.607180530528055</v>
      </c>
      <c r="BM627" s="26">
        <f t="shared" si="444"/>
        <v>-88.65784298618145</v>
      </c>
      <c r="BO627" s="238" t="str">
        <f t="shared" si="451"/>
        <v>169824365.24621i</v>
      </c>
      <c r="BP627" s="238" t="str">
        <f t="shared" si="452"/>
        <v>-0.000646486901825774-0.000809087456992769i</v>
      </c>
      <c r="BQ627" s="238">
        <f t="shared" si="453"/>
        <v>-59.695752342587134</v>
      </c>
      <c r="BR627" s="238">
        <f t="shared" si="454"/>
        <v>-128.62597954067897</v>
      </c>
    </row>
    <row r="628" spans="22:70" x14ac:dyDescent="0.35">
      <c r="V628" s="24">
        <v>7.2400000000000899</v>
      </c>
      <c r="W628" s="32">
        <f t="shared" si="455"/>
        <v>173780082.87497368</v>
      </c>
      <c r="X628" s="25">
        <f t="shared" si="445"/>
        <v>26.994438391274116</v>
      </c>
      <c r="Y628" s="26">
        <f t="shared" si="456"/>
        <v>-92.416226159446623</v>
      </c>
      <c r="Z628" s="26">
        <f t="shared" si="457"/>
        <v>-89.998628135163415</v>
      </c>
      <c r="AA628" s="26">
        <f t="shared" si="458"/>
        <v>56.467228689673838</v>
      </c>
      <c r="AB628" s="26">
        <f t="shared" si="459"/>
        <v>-89.913947922199952</v>
      </c>
      <c r="AC628" s="26">
        <f t="shared" si="460"/>
        <v>25.880275873048983</v>
      </c>
      <c r="AD628" s="26">
        <f t="shared" si="461"/>
        <v>87.08729893695471</v>
      </c>
      <c r="AE628" s="26">
        <f t="shared" si="462"/>
        <v>16.925716794550315</v>
      </c>
      <c r="AF628" s="26">
        <f t="shared" si="463"/>
        <v>-92.825277120408657</v>
      </c>
      <c r="AG628" s="26">
        <f t="shared" si="438"/>
        <v>64.334182199278899</v>
      </c>
      <c r="AH628" s="26">
        <f t="shared" si="464"/>
        <v>-174.78631868901462</v>
      </c>
      <c r="AI628" s="26">
        <f t="shared" si="465"/>
        <v>-89.999999895574476</v>
      </c>
      <c r="AJ628" s="26">
        <f t="shared" si="466"/>
        <v>100.76359736752838</v>
      </c>
      <c r="AK628" s="26">
        <f t="shared" si="467"/>
        <v>89.999475261699914</v>
      </c>
      <c r="AL628" s="27">
        <f t="shared" si="468"/>
        <v>-54.743012024699247</v>
      </c>
      <c r="AM628" s="26">
        <f t="shared" si="469"/>
        <v>-89.895052457349408</v>
      </c>
      <c r="AN628" s="26">
        <f t="shared" si="439"/>
        <v>-40.769069039413992</v>
      </c>
      <c r="AO628" s="26">
        <f t="shared" si="440"/>
        <v>-89.47558483250377</v>
      </c>
      <c r="AP628" s="26">
        <f t="shared" si="446"/>
        <v>-105.20062018632059</v>
      </c>
      <c r="AQ628" s="26">
        <f t="shared" si="447"/>
        <v>-179.37116192372775</v>
      </c>
      <c r="AR628" s="25">
        <f t="shared" si="441"/>
        <v>18.562359853877492</v>
      </c>
      <c r="AS628" s="25">
        <f t="shared" si="442"/>
        <v>-26.547178687726607</v>
      </c>
      <c r="AT628" s="56">
        <f t="shared" si="448"/>
        <v>-88.27490339177028</v>
      </c>
      <c r="AU628" s="57">
        <f t="shared" si="470"/>
        <v>-272.19643904413641</v>
      </c>
      <c r="AV628" s="26">
        <f t="shared" si="471"/>
        <v>0.12921342015465137</v>
      </c>
      <c r="AW628" s="26">
        <f t="shared" si="472"/>
        <v>9.8584123458422841</v>
      </c>
      <c r="AX628" s="27">
        <f t="shared" si="473"/>
        <v>-0.12921342015465165</v>
      </c>
      <c r="AY628" s="26">
        <f t="shared" si="474"/>
        <v>-9.8584123458422841</v>
      </c>
      <c r="AZ628" s="28">
        <f t="shared" si="475"/>
        <v>-2.7755575615628914E-16</v>
      </c>
      <c r="BA628" s="29">
        <f t="shared" si="476"/>
        <v>0</v>
      </c>
      <c r="BB628" s="5">
        <f t="shared" si="449"/>
        <v>-181.05702134737334</v>
      </c>
      <c r="BC628" s="5">
        <f t="shared" si="450"/>
        <v>-490.15786308345878</v>
      </c>
      <c r="BD628" s="5">
        <f t="shared" si="477"/>
        <v>-310.15786308345878</v>
      </c>
      <c r="BE628" s="31"/>
      <c r="BF628" s="40">
        <f t="shared" si="478"/>
        <v>-181</v>
      </c>
      <c r="BG628" s="40">
        <f t="shared" si="479"/>
        <v>-490</v>
      </c>
      <c r="BH628" s="40">
        <f t="shared" si="480"/>
        <v>-310</v>
      </c>
      <c r="BL628" s="26">
        <f t="shared" si="443"/>
        <v>-32.807073290805846</v>
      </c>
      <c r="BM628" s="26">
        <f t="shared" si="444"/>
        <v>-88.688383413147591</v>
      </c>
      <c r="BO628" s="238" t="str">
        <f t="shared" si="451"/>
        <v>173780082.874974i</v>
      </c>
      <c r="BP628" s="238" t="str">
        <f t="shared" si="452"/>
        <v>-0.000634838016156396-0.000776365514738477i</v>
      </c>
      <c r="BQ628" s="238">
        <f t="shared" si="453"/>
        <v>-59.97504466479721</v>
      </c>
      <c r="BR628" s="238">
        <f t="shared" si="454"/>
        <v>-129.27304062617478</v>
      </c>
    </row>
    <row r="629" spans="22:70" x14ac:dyDescent="0.35">
      <c r="V629" s="24">
        <v>7.2500000000000897</v>
      </c>
      <c r="W629" s="32">
        <f t="shared" si="455"/>
        <v>177827941.00392923</v>
      </c>
      <c r="X629" s="25">
        <f t="shared" si="445"/>
        <v>26.994438391274116</v>
      </c>
      <c r="Y629" s="26">
        <f t="shared" si="456"/>
        <v>-92.616226159334559</v>
      </c>
      <c r="Z629" s="26">
        <f t="shared" si="457"/>
        <v>-89.998659362619563</v>
      </c>
      <c r="AA629" s="26">
        <f t="shared" si="458"/>
        <v>56.667228248768325</v>
      </c>
      <c r="AB629" s="26">
        <f t="shared" si="459"/>
        <v>-89.915906703787428</v>
      </c>
      <c r="AC629" s="26">
        <f t="shared" si="460"/>
        <v>26.079771135027777</v>
      </c>
      <c r="AD629" s="26">
        <f t="shared" si="461"/>
        <v>87.1534897986364</v>
      </c>
      <c r="AE629" s="26">
        <f t="shared" si="462"/>
        <v>17.125211615735658</v>
      </c>
      <c r="AF629" s="26">
        <f t="shared" si="463"/>
        <v>-92.761076267770591</v>
      </c>
      <c r="AG629" s="26">
        <f t="shared" si="438"/>
        <v>64.334182199278899</v>
      </c>
      <c r="AH629" s="26">
        <f t="shared" si="464"/>
        <v>-174.98631868901464</v>
      </c>
      <c r="AI629" s="26">
        <f t="shared" si="465"/>
        <v>-89.999999897951483</v>
      </c>
      <c r="AJ629" s="26">
        <f t="shared" si="466"/>
        <v>100.96359736751198</v>
      </c>
      <c r="AK629" s="26">
        <f t="shared" si="467"/>
        <v>89.999487206201906</v>
      </c>
      <c r="AL629" s="27">
        <f t="shared" si="468"/>
        <v>-54.943011368905616</v>
      </c>
      <c r="AM629" s="26">
        <f t="shared" si="469"/>
        <v>-89.897441349911801</v>
      </c>
      <c r="AN629" s="26">
        <f t="shared" si="439"/>
        <v>-40.969052665131215</v>
      </c>
      <c r="AO629" s="26">
        <f t="shared" si="440"/>
        <v>-89.487521335013099</v>
      </c>
      <c r="AP629" s="26">
        <f t="shared" si="446"/>
        <v>-105.60060315626059</v>
      </c>
      <c r="AQ629" s="26">
        <f t="shared" si="447"/>
        <v>-179.38547537667449</v>
      </c>
      <c r="AR629" s="25">
        <f t="shared" si="441"/>
        <v>18.562359853877492</v>
      </c>
      <c r="AS629" s="25">
        <f t="shared" si="442"/>
        <v>-26.547178687726607</v>
      </c>
      <c r="AT629" s="56">
        <f t="shared" si="448"/>
        <v>-88.475391540524924</v>
      </c>
      <c r="AU629" s="57">
        <f t="shared" si="470"/>
        <v>-272.14655164444508</v>
      </c>
      <c r="AV629" s="26">
        <f t="shared" si="471"/>
        <v>0.13520922108043806</v>
      </c>
      <c r="AW629" s="26">
        <f t="shared" si="472"/>
        <v>10.083384050491903</v>
      </c>
      <c r="AX629" s="27">
        <f t="shared" si="473"/>
        <v>-0.13520922108043854</v>
      </c>
      <c r="AY629" s="26">
        <f t="shared" si="474"/>
        <v>-10.083384050491903</v>
      </c>
      <c r="AZ629" s="28">
        <f t="shared" si="475"/>
        <v>-4.7184478546569153E-16</v>
      </c>
      <c r="BA629" s="29">
        <f t="shared" si="476"/>
        <v>0</v>
      </c>
      <c r="BB629" s="5">
        <f t="shared" si="449"/>
        <v>-181.73891334070387</v>
      </c>
      <c r="BC629" s="5">
        <f t="shared" si="450"/>
        <v>-490.78776251525039</v>
      </c>
      <c r="BD629" s="5">
        <f t="shared" si="477"/>
        <v>-310.78776251525039</v>
      </c>
      <c r="BE629" s="31"/>
      <c r="BF629" s="40">
        <f t="shared" si="478"/>
        <v>-182</v>
      </c>
      <c r="BG629" s="40">
        <f t="shared" si="479"/>
        <v>-491</v>
      </c>
      <c r="BH629" s="40">
        <f t="shared" si="480"/>
        <v>-311</v>
      </c>
      <c r="BL629" s="26">
        <f t="shared" si="443"/>
        <v>-33.006970875194185</v>
      </c>
      <c r="BM629" s="26">
        <f t="shared" si="444"/>
        <v>-88.718229375456332</v>
      </c>
      <c r="BO629" s="238" t="str">
        <f t="shared" si="451"/>
        <v>177827941.003929i</v>
      </c>
      <c r="BP629" s="238" t="str">
        <f t="shared" si="452"/>
        <v>-0.000623079217517694-0.000744587275710634i</v>
      </c>
      <c r="BQ629" s="238">
        <f t="shared" si="453"/>
        <v>-60.256550924984765</v>
      </c>
      <c r="BR629" s="238">
        <f t="shared" si="454"/>
        <v>-129.92298149534898</v>
      </c>
    </row>
    <row r="630" spans="22:70" x14ac:dyDescent="0.35">
      <c r="V630" s="24">
        <v>7.2600000000000904</v>
      </c>
      <c r="W630" s="30">
        <f t="shared" si="455"/>
        <v>181970085.86103681</v>
      </c>
      <c r="X630" s="25">
        <f t="shared" si="445"/>
        <v>26.994438391274116</v>
      </c>
      <c r="Y630" s="26">
        <f t="shared" si="456"/>
        <v>-92.816226159227568</v>
      </c>
      <c r="Z630" s="26">
        <f t="shared" si="457"/>
        <v>-89.998689879252026</v>
      </c>
      <c r="AA630" s="26">
        <f t="shared" si="458"/>
        <v>56.867227827706827</v>
      </c>
      <c r="AB630" s="26">
        <f t="shared" si="459"/>
        <v>-89.917820898252359</v>
      </c>
      <c r="AC630" s="26">
        <f t="shared" si="460"/>
        <v>26.279289059193577</v>
      </c>
      <c r="AD630" s="26">
        <f t="shared" si="461"/>
        <v>87.218181320974807</v>
      </c>
      <c r="AE630" s="26">
        <f t="shared" si="462"/>
        <v>17.324729118946951</v>
      </c>
      <c r="AF630" s="26">
        <f t="shared" si="463"/>
        <v>-92.698329456529578</v>
      </c>
      <c r="AG630" s="26">
        <f t="shared" si="438"/>
        <v>64.334182199278899</v>
      </c>
      <c r="AH630" s="26">
        <f t="shared" si="464"/>
        <v>-175.18631868901466</v>
      </c>
      <c r="AI630" s="26">
        <f t="shared" si="465"/>
        <v>-89.999999900274389</v>
      </c>
      <c r="AJ630" s="26">
        <f t="shared" si="466"/>
        <v>101.16359736749637</v>
      </c>
      <c r="AK630" s="26">
        <f t="shared" si="467"/>
        <v>89.999498878813824</v>
      </c>
      <c r="AL630" s="27">
        <f t="shared" si="468"/>
        <v>-55.143010742627482</v>
      </c>
      <c r="AM630" s="26">
        <f t="shared" si="469"/>
        <v>-89.899775864985202</v>
      </c>
      <c r="AN630" s="26">
        <f t="shared" si="439"/>
        <v>-41.16903702775496</v>
      </c>
      <c r="AO630" s="26">
        <f t="shared" si="440"/>
        <v>-89.499186172539893</v>
      </c>
      <c r="AP630" s="26">
        <f t="shared" si="446"/>
        <v>-106.00058689262184</v>
      </c>
      <c r="AQ630" s="26">
        <f t="shared" si="447"/>
        <v>-179.39946305898565</v>
      </c>
      <c r="AR630" s="25">
        <f t="shared" si="441"/>
        <v>18.562359853877492</v>
      </c>
      <c r="AS630" s="25">
        <f t="shared" si="442"/>
        <v>-26.547178687726607</v>
      </c>
      <c r="AT630" s="56">
        <f t="shared" si="448"/>
        <v>-88.675857773674892</v>
      </c>
      <c r="AU630" s="57">
        <f t="shared" si="470"/>
        <v>-272.09779251551521</v>
      </c>
      <c r="AV630" s="26">
        <f t="shared" si="471"/>
        <v>0.14147873593697721</v>
      </c>
      <c r="AW630" s="26">
        <f t="shared" si="472"/>
        <v>10.313271193278441</v>
      </c>
      <c r="AX630" s="27">
        <f t="shared" si="473"/>
        <v>-0.1414787359369768</v>
      </c>
      <c r="AY630" s="26">
        <f t="shared" si="474"/>
        <v>-10.313271193278441</v>
      </c>
      <c r="AZ630" s="28">
        <f t="shared" si="475"/>
        <v>4.163336342344337E-16</v>
      </c>
      <c r="BA630" s="29">
        <f t="shared" si="476"/>
        <v>0</v>
      </c>
      <c r="BB630" s="5">
        <f t="shared" si="449"/>
        <v>-182.4230208935067</v>
      </c>
      <c r="BC630" s="5">
        <f t="shared" si="450"/>
        <v>-491.42067209551067</v>
      </c>
      <c r="BD630" s="5">
        <f t="shared" si="477"/>
        <v>-311.42067209551067</v>
      </c>
      <c r="BE630" s="41"/>
      <c r="BF630" s="40">
        <f t="shared" si="478"/>
        <v>-182</v>
      </c>
      <c r="BG630" s="40">
        <f t="shared" si="479"/>
        <v>-491</v>
      </c>
      <c r="BH630" s="40">
        <f t="shared" si="480"/>
        <v>-311</v>
      </c>
      <c r="BL630" s="26">
        <f t="shared" si="443"/>
        <v>-33.206873066789768</v>
      </c>
      <c r="BM630" s="26">
        <f t="shared" si="444"/>
        <v>-88.747396633005806</v>
      </c>
      <c r="BO630" s="238" t="str">
        <f t="shared" si="451"/>
        <v>181970085.861037i</v>
      </c>
      <c r="BP630" s="238" t="str">
        <f t="shared" si="452"/>
        <v>-0.000611221923545776-0.000713742729663712i</v>
      </c>
      <c r="BQ630" s="238">
        <f t="shared" si="453"/>
        <v>-60.540290053042042</v>
      </c>
      <c r="BR630" s="238">
        <f t="shared" si="454"/>
        <v>-130.57548294698969</v>
      </c>
    </row>
    <row r="631" spans="22:70" x14ac:dyDescent="0.35">
      <c r="V631" s="24">
        <v>7.2700000000000902</v>
      </c>
      <c r="W631" s="32">
        <f t="shared" si="455"/>
        <v>186208713.66632539</v>
      </c>
      <c r="X631" s="25">
        <f t="shared" si="445"/>
        <v>26.994438391274116</v>
      </c>
      <c r="Y631" s="26">
        <f t="shared" si="456"/>
        <v>-93.016226159125338</v>
      </c>
      <c r="Z631" s="26">
        <f t="shared" si="457"/>
        <v>-89.998719701241114</v>
      </c>
      <c r="AA631" s="26">
        <f t="shared" si="458"/>
        <v>57.067227425596116</v>
      </c>
      <c r="AB631" s="26">
        <f t="shared" si="459"/>
        <v>-89.91969152050892</v>
      </c>
      <c r="AC631" s="26">
        <f t="shared" si="460"/>
        <v>26.478828630387582</v>
      </c>
      <c r="AD631" s="26">
        <f t="shared" si="461"/>
        <v>87.281407144135216</v>
      </c>
      <c r="AE631" s="26">
        <f t="shared" si="462"/>
        <v>17.524268288132475</v>
      </c>
      <c r="AF631" s="26">
        <f t="shared" si="463"/>
        <v>-92.637004077614819</v>
      </c>
      <c r="AG631" s="26">
        <f t="shared" si="438"/>
        <v>64.334182199278899</v>
      </c>
      <c r="AH631" s="26">
        <f t="shared" si="464"/>
        <v>-175.38631868901462</v>
      </c>
      <c r="AI631" s="26">
        <f t="shared" si="465"/>
        <v>-89.999999902544417</v>
      </c>
      <c r="AJ631" s="26">
        <f t="shared" si="466"/>
        <v>101.36359736748136</v>
      </c>
      <c r="AK631" s="26">
        <f t="shared" si="467"/>
        <v>89.999510285724654</v>
      </c>
      <c r="AL631" s="27">
        <f t="shared" si="468"/>
        <v>-55.343010144536365</v>
      </c>
      <c r="AM631" s="26">
        <f t="shared" si="469"/>
        <v>-89.902057240329356</v>
      </c>
      <c r="AN631" s="26">
        <f t="shared" si="439"/>
        <v>-41.369022094123949</v>
      </c>
      <c r="AO631" s="26">
        <f t="shared" si="440"/>
        <v>-89.510585526065228</v>
      </c>
      <c r="AP631" s="26">
        <f t="shared" si="446"/>
        <v>-106.40057136091467</v>
      </c>
      <c r="AQ631" s="26">
        <f t="shared" si="447"/>
        <v>-179.41313238321436</v>
      </c>
      <c r="AR631" s="25">
        <f t="shared" si="441"/>
        <v>18.562359853877492</v>
      </c>
      <c r="AS631" s="25">
        <f t="shared" si="442"/>
        <v>-26.547178687726607</v>
      </c>
      <c r="AT631" s="56">
        <f t="shared" si="448"/>
        <v>-88.876303072782193</v>
      </c>
      <c r="AU631" s="57">
        <f t="shared" si="470"/>
        <v>-272.05013646082921</v>
      </c>
      <c r="AV631" s="26">
        <f t="shared" si="471"/>
        <v>0.14803403774439861</v>
      </c>
      <c r="AW631" s="26">
        <f t="shared" si="472"/>
        <v>10.548166042167937</v>
      </c>
      <c r="AX631" s="27">
        <f t="shared" si="473"/>
        <v>-0.14803403774439855</v>
      </c>
      <c r="AY631" s="26">
        <f t="shared" si="474"/>
        <v>-10.548166042167937</v>
      </c>
      <c r="AZ631" s="28">
        <f t="shared" si="475"/>
        <v>0</v>
      </c>
      <c r="BA631" s="29">
        <f t="shared" si="476"/>
        <v>0</v>
      </c>
      <c r="BB631" s="5">
        <f t="shared" si="449"/>
        <v>-183.10936155812306</v>
      </c>
      <c r="BC631" s="5">
        <f t="shared" si="450"/>
        <v>-492.05625617553198</v>
      </c>
      <c r="BD631" s="5">
        <f t="shared" si="477"/>
        <v>-312.05625617553198</v>
      </c>
      <c r="BE631" s="31"/>
      <c r="BF631" s="40">
        <f t="shared" si="478"/>
        <v>-183</v>
      </c>
      <c r="BG631" s="40">
        <f t="shared" si="479"/>
        <v>-492</v>
      </c>
      <c r="BH631" s="40">
        <f t="shared" si="480"/>
        <v>-312</v>
      </c>
      <c r="BL631" s="26">
        <f t="shared" si="443"/>
        <v>-33.406779658432306</v>
      </c>
      <c r="BM631" s="26">
        <f t="shared" si="444"/>
        <v>-88.775900590158514</v>
      </c>
      <c r="BO631" s="238" t="str">
        <f t="shared" si="451"/>
        <v>186208713.666325i</v>
      </c>
      <c r="BP631" s="238" t="str">
        <f t="shared" si="452"/>
        <v>-0.000599277929261418-0.000683821608274949i</v>
      </c>
      <c r="BQ631" s="238">
        <f t="shared" si="453"/>
        <v>-60.826278826908563</v>
      </c>
      <c r="BR631" s="238">
        <f t="shared" si="454"/>
        <v>-131.23021912454425</v>
      </c>
    </row>
    <row r="632" spans="22:70" x14ac:dyDescent="0.35">
      <c r="V632" s="24">
        <v>7.28000000000009</v>
      </c>
      <c r="W632" s="32">
        <f t="shared" si="455"/>
        <v>190546071.79636425</v>
      </c>
      <c r="X632" s="25">
        <f t="shared" si="445"/>
        <v>26.994438391274116</v>
      </c>
      <c r="Y632" s="26">
        <f t="shared" si="456"/>
        <v>-93.216226159027741</v>
      </c>
      <c r="Z632" s="26">
        <f t="shared" si="457"/>
        <v>-89.998748844398875</v>
      </c>
      <c r="AA632" s="26">
        <f t="shared" si="458"/>
        <v>57.267227041583354</v>
      </c>
      <c r="AB632" s="26">
        <f t="shared" si="459"/>
        <v>-89.921519562369824</v>
      </c>
      <c r="AC632" s="26">
        <f t="shared" si="460"/>
        <v>26.678388878719247</v>
      </c>
      <c r="AD632" s="26">
        <f t="shared" si="461"/>
        <v>87.343200175010352</v>
      </c>
      <c r="AE632" s="26">
        <f t="shared" si="462"/>
        <v>17.723828152548975</v>
      </c>
      <c r="AF632" s="26">
        <f t="shared" si="463"/>
        <v>-92.577068231758332</v>
      </c>
      <c r="AG632" s="26">
        <f t="shared" si="438"/>
        <v>64.334182199278899</v>
      </c>
      <c r="AH632" s="26">
        <f t="shared" si="464"/>
        <v>-175.58631868901466</v>
      </c>
      <c r="AI632" s="26">
        <f t="shared" si="465"/>
        <v>-89.999999904762774</v>
      </c>
      <c r="AJ632" s="26">
        <f t="shared" si="466"/>
        <v>101.56359736746708</v>
      </c>
      <c r="AK632" s="26">
        <f t="shared" si="467"/>
        <v>89.99952143298249</v>
      </c>
      <c r="AL632" s="27">
        <f t="shared" si="468"/>
        <v>-55.54300957336374</v>
      </c>
      <c r="AM632" s="26">
        <f t="shared" si="469"/>
        <v>-89.904286685530721</v>
      </c>
      <c r="AN632" s="26">
        <f t="shared" si="439"/>
        <v>-41.569007832569156</v>
      </c>
      <c r="AO632" s="26">
        <f t="shared" si="440"/>
        <v>-89.521725436065338</v>
      </c>
      <c r="AP632" s="26">
        <f t="shared" si="446"/>
        <v>-106.80055652820158</v>
      </c>
      <c r="AQ632" s="26">
        <f t="shared" si="447"/>
        <v>-179.42649059337634</v>
      </c>
      <c r="AR632" s="25">
        <f t="shared" si="441"/>
        <v>18.562359853877492</v>
      </c>
      <c r="AS632" s="25">
        <f t="shared" si="442"/>
        <v>-26.547178687726607</v>
      </c>
      <c r="AT632" s="56">
        <f t="shared" si="448"/>
        <v>-89.076728375652607</v>
      </c>
      <c r="AU632" s="57">
        <f t="shared" si="470"/>
        <v>-272.00355882513469</v>
      </c>
      <c r="AV632" s="26">
        <f t="shared" si="471"/>
        <v>0.15488769275592065</v>
      </c>
      <c r="AW632" s="26">
        <f t="shared" si="472"/>
        <v>10.788161542170393</v>
      </c>
      <c r="AX632" s="27">
        <f t="shared" si="473"/>
        <v>-0.1548876927559206</v>
      </c>
      <c r="AY632" s="26">
        <f t="shared" si="474"/>
        <v>-10.788161542170393</v>
      </c>
      <c r="AZ632" s="28">
        <f t="shared" si="475"/>
        <v>0</v>
      </c>
      <c r="BA632" s="29">
        <f t="shared" si="476"/>
        <v>0</v>
      </c>
      <c r="BB632" s="5">
        <f t="shared" si="449"/>
        <v>-183.79795063223398</v>
      </c>
      <c r="BC632" s="5">
        <f t="shared" si="450"/>
        <v>-492.69417342684415</v>
      </c>
      <c r="BD632" s="5">
        <f t="shared" si="477"/>
        <v>-312.69417342684415</v>
      </c>
      <c r="BE632" s="31"/>
      <c r="BF632" s="40">
        <f t="shared" si="478"/>
        <v>-184</v>
      </c>
      <c r="BG632" s="40">
        <f t="shared" si="479"/>
        <v>-493</v>
      </c>
      <c r="BH632" s="40">
        <f t="shared" si="480"/>
        <v>-313</v>
      </c>
      <c r="BL632" s="26">
        <f t="shared" si="443"/>
        <v>-33.606690452268019</v>
      </c>
      <c r="BM632" s="26">
        <f t="shared" si="444"/>
        <v>-88.803756303621014</v>
      </c>
      <c r="BO632" s="238" t="str">
        <f t="shared" si="451"/>
        <v>190546071.796364i</v>
      </c>
      <c r="BP632" s="238" t="str">
        <f t="shared" si="452"/>
        <v>-0.000587259364164951-0.000654813345972089i</v>
      </c>
      <c r="BQ632" s="238">
        <f t="shared" si="453"/>
        <v>-61.114531804313344</v>
      </c>
      <c r="BR632" s="238">
        <f t="shared" si="454"/>
        <v>-131.88685829808841</v>
      </c>
    </row>
    <row r="633" spans="22:70" x14ac:dyDescent="0.35">
      <c r="V633" s="24">
        <v>7.2900000000000897</v>
      </c>
      <c r="W633" s="30">
        <f t="shared" si="455"/>
        <v>194984459.97584498</v>
      </c>
      <c r="X633" s="25">
        <f t="shared" si="445"/>
        <v>26.994438391274116</v>
      </c>
      <c r="Y633" s="26">
        <f t="shared" si="456"/>
        <v>-93.416226158934535</v>
      </c>
      <c r="Z633" s="26">
        <f t="shared" si="457"/>
        <v>-89.998777324177354</v>
      </c>
      <c r="AA633" s="26">
        <f t="shared" si="458"/>
        <v>57.467226674853997</v>
      </c>
      <c r="AB633" s="26">
        <f t="shared" si="459"/>
        <v>-89.923305993072134</v>
      </c>
      <c r="AC633" s="26">
        <f t="shared" si="460"/>
        <v>26.877968877565486</v>
      </c>
      <c r="AD633" s="26">
        <f t="shared" si="461"/>
        <v>87.403592601762298</v>
      </c>
      <c r="AE633" s="26">
        <f t="shared" si="462"/>
        <v>17.923407784759064</v>
      </c>
      <c r="AF633" s="26">
        <f t="shared" si="463"/>
        <v>-92.518490715487175</v>
      </c>
      <c r="AG633" s="26">
        <f t="shared" si="438"/>
        <v>64.334182199278899</v>
      </c>
      <c r="AH633" s="26">
        <f t="shared" si="464"/>
        <v>-175.78631868901465</v>
      </c>
      <c r="AI633" s="26">
        <f t="shared" si="465"/>
        <v>-89.99999990693064</v>
      </c>
      <c r="AJ633" s="26">
        <f t="shared" si="466"/>
        <v>101.76359736745346</v>
      </c>
      <c r="AK633" s="26">
        <f t="shared" si="467"/>
        <v>89.999532326497771</v>
      </c>
      <c r="AL633" s="27">
        <f t="shared" si="468"/>
        <v>-55.743009027898047</v>
      </c>
      <c r="AM633" s="26">
        <f t="shared" si="469"/>
        <v>-89.906465382643646</v>
      </c>
      <c r="AN633" s="26">
        <f t="shared" si="439"/>
        <v>-41.768994212846337</v>
      </c>
      <c r="AO633" s="26">
        <f t="shared" si="440"/>
        <v>-89.532611805697101</v>
      </c>
      <c r="AP633" s="26">
        <f t="shared" si="446"/>
        <v>-107.20054236302667</v>
      </c>
      <c r="AQ633" s="26">
        <f t="shared" si="447"/>
        <v>-179.4395447687736</v>
      </c>
      <c r="AR633" s="25">
        <f t="shared" si="441"/>
        <v>18.562359853877492</v>
      </c>
      <c r="AS633" s="25">
        <f t="shared" si="442"/>
        <v>-26.547178687726607</v>
      </c>
      <c r="AT633" s="56">
        <f t="shared" si="448"/>
        <v>-89.277134578267606</v>
      </c>
      <c r="AU633" s="57">
        <f t="shared" si="470"/>
        <v>-271.95803548426079</v>
      </c>
      <c r="AV633" s="26">
        <f t="shared" si="471"/>
        <v>0.1620527769611699</v>
      </c>
      <c r="AW633" s="26">
        <f t="shared" si="472"/>
        <v>11.033351239326612</v>
      </c>
      <c r="AX633" s="27">
        <f t="shared" si="473"/>
        <v>-0.16205277696116946</v>
      </c>
      <c r="AY633" s="26">
        <f t="shared" si="474"/>
        <v>-11.033351239326612</v>
      </c>
      <c r="AZ633" s="28">
        <f t="shared" si="475"/>
        <v>4.4408920985006262E-16</v>
      </c>
      <c r="BA633" s="29">
        <f t="shared" si="476"/>
        <v>0</v>
      </c>
      <c r="BB633" s="5">
        <f t="shared" si="449"/>
        <v>-184.48880110051815</v>
      </c>
      <c r="BC633" s="5">
        <f t="shared" si="450"/>
        <v>-493.3340776569737</v>
      </c>
      <c r="BD633" s="5">
        <f t="shared" si="477"/>
        <v>-313.3340776569737</v>
      </c>
      <c r="BE633" s="41"/>
      <c r="BF633" s="40">
        <f t="shared" si="478"/>
        <v>-184</v>
      </c>
      <c r="BG633" s="40">
        <f t="shared" si="479"/>
        <v>-493</v>
      </c>
      <c r="BH633" s="40">
        <f t="shared" si="480"/>
        <v>-313</v>
      </c>
      <c r="BL633" s="26">
        <f t="shared" si="443"/>
        <v>-33.806605259331974</v>
      </c>
      <c r="BM633" s="26">
        <f t="shared" si="444"/>
        <v>-88.830978490158145</v>
      </c>
      <c r="BO633" s="238" t="str">
        <f t="shared" si="451"/>
        <v>194984459.975845i</v>
      </c>
      <c r="BP633" s="238" t="str">
        <f t="shared" si="452"/>
        <v>-0.000575178646389791-0.000626707044583732i</v>
      </c>
      <c r="BQ633" s="238">
        <f t="shared" si="453"/>
        <v>-61.405061262918572</v>
      </c>
      <c r="BR633" s="238">
        <f t="shared" si="454"/>
        <v>-132.54506368255477</v>
      </c>
    </row>
    <row r="634" spans="22:70" x14ac:dyDescent="0.35">
      <c r="V634" s="24">
        <v>7.3000000000000904</v>
      </c>
      <c r="W634" s="32">
        <f t="shared" si="455"/>
        <v>199526231.49693006</v>
      </c>
      <c r="X634" s="25">
        <f t="shared" si="445"/>
        <v>26.994438391274116</v>
      </c>
      <c r="Y634" s="26">
        <f t="shared" si="456"/>
        <v>-93.616226158845564</v>
      </c>
      <c r="Z634" s="26">
        <f t="shared" si="457"/>
        <v>-89.998805155676934</v>
      </c>
      <c r="AA634" s="26">
        <f t="shared" si="458"/>
        <v>57.667226324630178</v>
      </c>
      <c r="AB634" s="26">
        <f t="shared" si="459"/>
        <v>-89.925051759791202</v>
      </c>
      <c r="AC634" s="26">
        <f t="shared" si="460"/>
        <v>27.077567741657194</v>
      </c>
      <c r="AD634" s="26">
        <f t="shared" si="461"/>
        <v>87.462615908174797</v>
      </c>
      <c r="AE634" s="26">
        <f t="shared" si="462"/>
        <v>18.123006298715925</v>
      </c>
      <c r="AF634" s="26">
        <f t="shared" si="463"/>
        <v>-92.461241007293353</v>
      </c>
      <c r="AG634" s="26">
        <f t="shared" si="438"/>
        <v>64.334182199278899</v>
      </c>
      <c r="AH634" s="26">
        <f t="shared" si="464"/>
        <v>-175.98631868901467</v>
      </c>
      <c r="AI634" s="26">
        <f t="shared" si="465"/>
        <v>-89.999999909049166</v>
      </c>
      <c r="AJ634" s="26">
        <f t="shared" si="466"/>
        <v>101.96359736744046</v>
      </c>
      <c r="AK634" s="26">
        <f t="shared" si="467"/>
        <v>89.99954297204637</v>
      </c>
      <c r="AL634" s="27">
        <f t="shared" si="468"/>
        <v>-55.943008506982324</v>
      </c>
      <c r="AM634" s="26">
        <f t="shared" si="469"/>
        <v>-89.908594486816966</v>
      </c>
      <c r="AN634" s="26">
        <f t="shared" si="439"/>
        <v>-41.968981206072172</v>
      </c>
      <c r="AO634" s="26">
        <f t="shared" si="440"/>
        <v>-89.543250403911927</v>
      </c>
      <c r="AP634" s="26">
        <f t="shared" si="446"/>
        <v>-107.60052883534981</v>
      </c>
      <c r="AQ634" s="26">
        <f t="shared" si="447"/>
        <v>-179.45230182773167</v>
      </c>
      <c r="AR634" s="25">
        <f t="shared" si="441"/>
        <v>18.562359853877492</v>
      </c>
      <c r="AS634" s="25">
        <f t="shared" si="442"/>
        <v>-26.547178687726607</v>
      </c>
      <c r="AT634" s="56">
        <f t="shared" si="448"/>
        <v>-89.477522536633884</v>
      </c>
      <c r="AU634" s="57">
        <f t="shared" si="470"/>
        <v>-271.91354283502505</v>
      </c>
      <c r="AV634" s="26">
        <f t="shared" si="471"/>
        <v>0.16954289279540138</v>
      </c>
      <c r="AW634" s="26">
        <f t="shared" si="472"/>
        <v>11.283829197870137</v>
      </c>
      <c r="AX634" s="27">
        <f t="shared" si="473"/>
        <v>-0.1695428927954013</v>
      </c>
      <c r="AY634" s="26">
        <f t="shared" si="474"/>
        <v>-11.283829197870137</v>
      </c>
      <c r="AZ634" s="28">
        <f t="shared" si="475"/>
        <v>0</v>
      </c>
      <c r="BA634" s="29">
        <f t="shared" si="476"/>
        <v>0</v>
      </c>
      <c r="BB634" s="5">
        <f t="shared" si="449"/>
        <v>-185.18192358516822</v>
      </c>
      <c r="BC634" s="5">
        <f t="shared" si="450"/>
        <v>-493.97561865669076</v>
      </c>
      <c r="BD634" s="5">
        <f t="shared" si="477"/>
        <v>-313.97561865669076</v>
      </c>
      <c r="BE634" s="31"/>
      <c r="BF634" s="40">
        <f t="shared" si="478"/>
        <v>-185</v>
      </c>
      <c r="BG634" s="40">
        <f t="shared" si="479"/>
        <v>-494</v>
      </c>
      <c r="BH634" s="40">
        <f t="shared" si="480"/>
        <v>-314</v>
      </c>
      <c r="BL634" s="26">
        <f t="shared" si="443"/>
        <v>-34.006523899149613</v>
      </c>
      <c r="BM634" s="26">
        <f t="shared" si="444"/>
        <v>-88.857581534145112</v>
      </c>
      <c r="BO634" s="238" t="str">
        <f t="shared" si="451"/>
        <v>199526231.49693i</v>
      </c>
      <c r="BP634" s="238" t="str">
        <f t="shared" si="452"/>
        <v>-0.000563048434276613-0.000599491442121878i</v>
      </c>
      <c r="BQ634" s="238">
        <f t="shared" si="453"/>
        <v>-61.697877149384723</v>
      </c>
      <c r="BR634" s="238">
        <f t="shared" si="454"/>
        <v>-133.20449428752062</v>
      </c>
    </row>
    <row r="635" spans="22:70" x14ac:dyDescent="0.35">
      <c r="V635" s="24">
        <v>7.3100000000000902</v>
      </c>
      <c r="W635" s="32">
        <f t="shared" si="455"/>
        <v>204173794.46699595</v>
      </c>
      <c r="X635" s="25">
        <f t="shared" si="445"/>
        <v>26.994438391274116</v>
      </c>
      <c r="Y635" s="26">
        <f t="shared" si="456"/>
        <v>-93.816226158760543</v>
      </c>
      <c r="Z635" s="26">
        <f t="shared" si="457"/>
        <v>-89.998832353654251</v>
      </c>
      <c r="AA635" s="26">
        <f t="shared" si="458"/>
        <v>57.867225990168969</v>
      </c>
      <c r="AB635" s="26">
        <f t="shared" si="459"/>
        <v>-89.926757788142623</v>
      </c>
      <c r="AC635" s="26">
        <f t="shared" si="460"/>
        <v>27.27718462524858</v>
      </c>
      <c r="AD635" s="26">
        <f t="shared" si="461"/>
        <v>87.520300887811445</v>
      </c>
      <c r="AE635" s="26">
        <f t="shared" si="462"/>
        <v>18.322622847931122</v>
      </c>
      <c r="AF635" s="26">
        <f t="shared" si="463"/>
        <v>-92.40528925398543</v>
      </c>
      <c r="AG635" s="26">
        <f t="shared" si="438"/>
        <v>64.334182199278899</v>
      </c>
      <c r="AH635" s="26">
        <f t="shared" si="464"/>
        <v>-176.18631868901468</v>
      </c>
      <c r="AI635" s="26">
        <f t="shared" si="465"/>
        <v>-89.99999991111946</v>
      </c>
      <c r="AJ635" s="26">
        <f t="shared" si="466"/>
        <v>102.16359736742803</v>
      </c>
      <c r="AK635" s="26">
        <f t="shared" si="467"/>
        <v>89.999553375272711</v>
      </c>
      <c r="AL635" s="27">
        <f t="shared" si="468"/>
        <v>-56.143008009511568</v>
      </c>
      <c r="AM635" s="26">
        <f t="shared" si="469"/>
        <v>-89.910675126906341</v>
      </c>
      <c r="AN635" s="26">
        <f t="shared" si="439"/>
        <v>-42.168968784662894</v>
      </c>
      <c r="AO635" s="26">
        <f t="shared" si="440"/>
        <v>-89.553646868499442</v>
      </c>
      <c r="AP635" s="26">
        <f t="shared" si="446"/>
        <v>-108.00051591648221</v>
      </c>
      <c r="AQ635" s="26">
        <f t="shared" si="447"/>
        <v>-179.46476853125253</v>
      </c>
      <c r="AR635" s="25">
        <f t="shared" si="441"/>
        <v>18.562359853877492</v>
      </c>
      <c r="AS635" s="25">
        <f t="shared" si="442"/>
        <v>-26.547178687726607</v>
      </c>
      <c r="AT635" s="56">
        <f t="shared" si="448"/>
        <v>-89.6778930685511</v>
      </c>
      <c r="AU635" s="57">
        <f t="shared" si="470"/>
        <v>-271.87005778523798</v>
      </c>
      <c r="AV635" s="26">
        <f t="shared" si="471"/>
        <v>0.17737218601966637</v>
      </c>
      <c r="AW635" s="26">
        <f t="shared" si="472"/>
        <v>11.539689910204341</v>
      </c>
      <c r="AX635" s="27">
        <f t="shared" si="473"/>
        <v>-0.17737218601966592</v>
      </c>
      <c r="AY635" s="26">
        <f t="shared" si="474"/>
        <v>-11.539689910204341</v>
      </c>
      <c r="AZ635" s="28">
        <f t="shared" si="475"/>
        <v>4.4408920985006262E-16</v>
      </c>
      <c r="BA635" s="29">
        <f t="shared" si="476"/>
        <v>0</v>
      </c>
      <c r="BB635" s="5">
        <f t="shared" si="449"/>
        <v>-185.87732630570724</v>
      </c>
      <c r="BC635" s="5">
        <f t="shared" si="450"/>
        <v>-494.61844307367596</v>
      </c>
      <c r="BD635" s="5">
        <f t="shared" si="477"/>
        <v>-314.61844307367596</v>
      </c>
      <c r="BE635" s="31"/>
      <c r="BF635" s="40">
        <f t="shared" si="478"/>
        <v>-186</v>
      </c>
      <c r="BG635" s="40">
        <f t="shared" si="479"/>
        <v>-495</v>
      </c>
      <c r="BH635" s="40">
        <f t="shared" si="480"/>
        <v>-315</v>
      </c>
      <c r="BL635" s="26">
        <f t="shared" si="443"/>
        <v>-34.206446199355781</v>
      </c>
      <c r="BM635" s="26">
        <f t="shared" si="444"/>
        <v>-88.88357949496006</v>
      </c>
      <c r="BO635" s="238" t="str">
        <f t="shared" si="451"/>
        <v>204173794.466996i</v>
      </c>
      <c r="BP635" s="238" t="str">
        <f t="shared" si="452"/>
        <v>-0.000550881575768185-0.000573154885965494i</v>
      </c>
      <c r="BQ635" s="238">
        <f t="shared" si="453"/>
        <v>-61.992987037800376</v>
      </c>
      <c r="BR635" s="238">
        <f t="shared" si="454"/>
        <v>-133.86480579347793</v>
      </c>
    </row>
    <row r="636" spans="22:70" x14ac:dyDescent="0.35">
      <c r="V636" s="24">
        <v>7.32000000000009</v>
      </c>
      <c r="W636" s="30">
        <f t="shared" si="455"/>
        <v>208929613.08544725</v>
      </c>
      <c r="X636" s="25">
        <f t="shared" si="445"/>
        <v>26.994438391274116</v>
      </c>
      <c r="Y636" s="26">
        <f t="shared" si="456"/>
        <v>-94.016226158679345</v>
      </c>
      <c r="Z636" s="26">
        <f t="shared" si="457"/>
        <v>-89.998858932530013</v>
      </c>
      <c r="AA636" s="26">
        <f t="shared" si="458"/>
        <v>58.067225670760934</v>
      </c>
      <c r="AB636" s="26">
        <f t="shared" si="459"/>
        <v>-89.92842498267315</v>
      </c>
      <c r="AC636" s="26">
        <f t="shared" si="460"/>
        <v>27.476818720366548</v>
      </c>
      <c r="AD636" s="26">
        <f t="shared" si="461"/>
        <v>87.576677657975011</v>
      </c>
      <c r="AE636" s="26">
        <f t="shared" si="462"/>
        <v>18.522256623722253</v>
      </c>
      <c r="AF636" s="26">
        <f t="shared" si="463"/>
        <v>-92.350606257228151</v>
      </c>
      <c r="AG636" s="26">
        <f t="shared" si="438"/>
        <v>64.334182199278899</v>
      </c>
      <c r="AH636" s="26">
        <f t="shared" si="464"/>
        <v>-176.38631868901462</v>
      </c>
      <c r="AI636" s="26">
        <f t="shared" si="465"/>
        <v>-89.999999913142631</v>
      </c>
      <c r="AJ636" s="26">
        <f t="shared" si="466"/>
        <v>102.36359736741612</v>
      </c>
      <c r="AK636" s="26">
        <f t="shared" si="467"/>
        <v>89.99956354169268</v>
      </c>
      <c r="AL636" s="27">
        <f t="shared" si="468"/>
        <v>-56.343007534430612</v>
      </c>
      <c r="AM636" s="26">
        <f t="shared" si="469"/>
        <v>-89.912708406072738</v>
      </c>
      <c r="AN636" s="26">
        <f t="shared" si="439"/>
        <v>-42.368956922275927</v>
      </c>
      <c r="AO636" s="26">
        <f t="shared" si="440"/>
        <v>-89.563806709062803</v>
      </c>
      <c r="AP636" s="26">
        <f t="shared" si="446"/>
        <v>-108.40050357902614</v>
      </c>
      <c r="AQ636" s="26">
        <f t="shared" si="447"/>
        <v>-179.47695148658551</v>
      </c>
      <c r="AR636" s="25">
        <f t="shared" si="441"/>
        <v>18.562359853877492</v>
      </c>
      <c r="AS636" s="25">
        <f t="shared" si="442"/>
        <v>-26.547178687726607</v>
      </c>
      <c r="AT636" s="56">
        <f t="shared" si="448"/>
        <v>-89.878246955303879</v>
      </c>
      <c r="AU636" s="57">
        <f t="shared" si="470"/>
        <v>-271.82755774381366</v>
      </c>
      <c r="AV636" s="26">
        <f t="shared" si="471"/>
        <v>0.18555536273260753</v>
      </c>
      <c r="AW636" s="26">
        <f t="shared" si="472"/>
        <v>11.801028199330149</v>
      </c>
      <c r="AX636" s="27">
        <f t="shared" si="473"/>
        <v>-0.185555362732607</v>
      </c>
      <c r="AY636" s="26">
        <f t="shared" si="474"/>
        <v>-11.801028199330149</v>
      </c>
      <c r="AZ636" s="28">
        <f t="shared" si="475"/>
        <v>5.2735593669694936E-16</v>
      </c>
      <c r="BA636" s="29">
        <f t="shared" si="476"/>
        <v>0</v>
      </c>
      <c r="BB636" s="5">
        <f t="shared" si="449"/>
        <v>-186.57501504847909</v>
      </c>
      <c r="BC636" s="5">
        <f t="shared" si="450"/>
        <v>-495.26219530724188</v>
      </c>
      <c r="BD636" s="5">
        <f t="shared" si="477"/>
        <v>-315.26219530724188</v>
      </c>
      <c r="BE636" s="41"/>
      <c r="BF636" s="40">
        <f t="shared" si="478"/>
        <v>-187</v>
      </c>
      <c r="BG636" s="40">
        <f t="shared" si="479"/>
        <v>-495</v>
      </c>
      <c r="BH636" s="40">
        <f t="shared" si="480"/>
        <v>-315</v>
      </c>
      <c r="BL636" s="26">
        <f t="shared" si="443"/>
        <v>-34.406371995330986</v>
      </c>
      <c r="BM636" s="26">
        <f t="shared" si="444"/>
        <v>-88.908986114219815</v>
      </c>
      <c r="BO636" s="238" t="str">
        <f t="shared" si="451"/>
        <v>208929613.085447i</v>
      </c>
      <c r="BP636" s="238" t="str">
        <f t="shared" si="452"/>
        <v>-0.00053869105605715-0.000547685310667133i</v>
      </c>
      <c r="BQ636" s="238">
        <f t="shared" si="453"/>
        <v>-62.290396097844216</v>
      </c>
      <c r="BR636" s="238">
        <f t="shared" si="454"/>
        <v>-134.52565144920837</v>
      </c>
    </row>
    <row r="637" spans="22:70" x14ac:dyDescent="0.35">
      <c r="V637" s="24">
        <v>7.3300000000000898</v>
      </c>
      <c r="W637" s="32">
        <f t="shared" si="455"/>
        <v>213796208.95026746</v>
      </c>
      <c r="X637" s="25">
        <f t="shared" si="445"/>
        <v>26.994438391274116</v>
      </c>
      <c r="Y637" s="26">
        <f t="shared" si="456"/>
        <v>-94.216226158601813</v>
      </c>
      <c r="Z637" s="26">
        <f t="shared" si="457"/>
        <v>-89.998884906396697</v>
      </c>
      <c r="AA637" s="26">
        <f t="shared" si="458"/>
        <v>58.267225365728635</v>
      </c>
      <c r="AB637" s="26">
        <f t="shared" si="459"/>
        <v>-89.930054227340065</v>
      </c>
      <c r="AC637" s="26">
        <f t="shared" si="460"/>
        <v>27.676469255136261</v>
      </c>
      <c r="AD637" s="26">
        <f t="shared" si="461"/>
        <v>87.631775673464631</v>
      </c>
      <c r="AE637" s="26">
        <f t="shared" si="462"/>
        <v>18.721906853537199</v>
      </c>
      <c r="AF637" s="26">
        <f t="shared" si="463"/>
        <v>-92.297163460272145</v>
      </c>
      <c r="AG637" s="26">
        <f t="shared" si="438"/>
        <v>64.334182199278899</v>
      </c>
      <c r="AH637" s="26">
        <f t="shared" si="464"/>
        <v>-176.58631868901463</v>
      </c>
      <c r="AI637" s="26">
        <f t="shared" si="465"/>
        <v>-89.999999915119744</v>
      </c>
      <c r="AJ637" s="26">
        <f t="shared" si="466"/>
        <v>102.56359736740477</v>
      </c>
      <c r="AK637" s="26">
        <f t="shared" si="467"/>
        <v>89.999573476696696</v>
      </c>
      <c r="AL637" s="27">
        <f t="shared" si="468"/>
        <v>-56.543007080731805</v>
      </c>
      <c r="AM637" s="26">
        <f t="shared" si="469"/>
        <v>-89.914695402367187</v>
      </c>
      <c r="AN637" s="26">
        <f t="shared" si="439"/>
        <v>-42.568945593754101</v>
      </c>
      <c r="AO637" s="26">
        <f t="shared" si="440"/>
        <v>-89.573735309926803</v>
      </c>
      <c r="AP637" s="26">
        <f t="shared" si="446"/>
        <v>-108.80049179681689</v>
      </c>
      <c r="AQ637" s="26">
        <f t="shared" si="447"/>
        <v>-179.48885715071702</v>
      </c>
      <c r="AR637" s="25">
        <f t="shared" si="441"/>
        <v>18.562359853877492</v>
      </c>
      <c r="AS637" s="25">
        <f t="shared" si="442"/>
        <v>-26.547178687726607</v>
      </c>
      <c r="AT637" s="56">
        <f t="shared" si="448"/>
        <v>-90.078584943279679</v>
      </c>
      <c r="AU637" s="57">
        <f t="shared" si="470"/>
        <v>-271.78602061098917</v>
      </c>
      <c r="AV637" s="26">
        <f t="shared" si="471"/>
        <v>0.19410770646948805</v>
      </c>
      <c r="AW637" s="26">
        <f t="shared" si="472"/>
        <v>12.067939113353317</v>
      </c>
      <c r="AX637" s="27">
        <f t="shared" si="473"/>
        <v>-0.194107706469488</v>
      </c>
      <c r="AY637" s="26">
        <f t="shared" si="474"/>
        <v>-12.067939113353317</v>
      </c>
      <c r="AZ637" s="28">
        <f t="shared" si="475"/>
        <v>0</v>
      </c>
      <c r="BA637" s="29">
        <f t="shared" si="476"/>
        <v>0</v>
      </c>
      <c r="BB637" s="5">
        <f t="shared" si="449"/>
        <v>-187.27499314609605</v>
      </c>
      <c r="BC637" s="5">
        <f t="shared" si="450"/>
        <v>-495.90651841848012</v>
      </c>
      <c r="BD637" s="5">
        <f t="shared" si="477"/>
        <v>-315.90651841848012</v>
      </c>
      <c r="BE637" s="31"/>
      <c r="BF637" s="40">
        <f t="shared" si="478"/>
        <v>-187</v>
      </c>
      <c r="BG637" s="40">
        <f t="shared" si="479"/>
        <v>-496</v>
      </c>
      <c r="BH637" s="40">
        <f t="shared" si="480"/>
        <v>-316</v>
      </c>
      <c r="BL637" s="26">
        <f t="shared" si="443"/>
        <v>-34.606301129853918</v>
      </c>
      <c r="BM637" s="26">
        <f t="shared" si="444"/>
        <v>-88.933814822861763</v>
      </c>
      <c r="BO637" s="238" t="str">
        <f t="shared" si="451"/>
        <v>213796208.950267i</v>
      </c>
      <c r="BP637" s="238" t="str">
        <f t="shared" si="452"/>
        <v>-0.000526489943945286-0.00052307022055416i</v>
      </c>
      <c r="BQ637" s="238">
        <f t="shared" si="453"/>
        <v>-62.590107072962454</v>
      </c>
      <c r="BR637" s="238">
        <f t="shared" si="454"/>
        <v>-135.18668298462924</v>
      </c>
    </row>
    <row r="638" spans="22:70" x14ac:dyDescent="0.35">
      <c r="V638" s="24">
        <v>7.3400000000000896</v>
      </c>
      <c r="W638" s="32">
        <f t="shared" si="455"/>
        <v>218776162.39500052</v>
      </c>
      <c r="X638" s="25">
        <f t="shared" si="445"/>
        <v>26.994438391274116</v>
      </c>
      <c r="Y638" s="26">
        <f t="shared" si="456"/>
        <v>-94.416226158527778</v>
      </c>
      <c r="Z638" s="26">
        <f t="shared" si="457"/>
        <v>-89.998910289026</v>
      </c>
      <c r="AA638" s="26">
        <f t="shared" si="458"/>
        <v>58.467225074425038</v>
      </c>
      <c r="AB638" s="26">
        <f t="shared" si="459"/>
        <v>-89.931646385979931</v>
      </c>
      <c r="AC638" s="26">
        <f t="shared" si="460"/>
        <v>27.876135492179642</v>
      </c>
      <c r="AD638" s="26">
        <f t="shared" si="461"/>
        <v>87.685623740127838</v>
      </c>
      <c r="AE638" s="26">
        <f t="shared" si="462"/>
        <v>18.921572799351019</v>
      </c>
      <c r="AF638" s="26">
        <f t="shared" si="463"/>
        <v>-92.244932934878094</v>
      </c>
      <c r="AG638" s="26">
        <f t="shared" si="438"/>
        <v>64.334182199278899</v>
      </c>
      <c r="AH638" s="26">
        <f t="shared" si="464"/>
        <v>-176.78631868901462</v>
      </c>
      <c r="AI638" s="26">
        <f t="shared" si="465"/>
        <v>-89.999999917051852</v>
      </c>
      <c r="AJ638" s="26">
        <f t="shared" si="466"/>
        <v>102.76359736739394</v>
      </c>
      <c r="AK638" s="26">
        <f t="shared" si="467"/>
        <v>89.99958318555241</v>
      </c>
      <c r="AL638" s="27">
        <f t="shared" si="468"/>
        <v>-56.743006647452759</v>
      </c>
      <c r="AM638" s="26">
        <f t="shared" si="469"/>
        <v>-89.916637169302291</v>
      </c>
      <c r="AN638" s="26">
        <f t="shared" si="439"/>
        <v>-42.768934775072161</v>
      </c>
      <c r="AO638" s="26">
        <f t="shared" si="440"/>
        <v>-89.583437932980573</v>
      </c>
      <c r="AP638" s="26">
        <f t="shared" si="446"/>
        <v>-109.20048054486671</v>
      </c>
      <c r="AQ638" s="26">
        <f t="shared" si="447"/>
        <v>-179.50049183378229</v>
      </c>
      <c r="AR638" s="25">
        <f t="shared" si="441"/>
        <v>18.562359853877492</v>
      </c>
      <c r="AS638" s="25">
        <f t="shared" si="442"/>
        <v>-26.547178687726607</v>
      </c>
      <c r="AT638" s="56">
        <f t="shared" si="448"/>
        <v>-90.278907745515681</v>
      </c>
      <c r="AU638" s="57">
        <f t="shared" si="470"/>
        <v>-271.74542476866037</v>
      </c>
      <c r="AV638" s="26">
        <f t="shared" si="471"/>
        <v>0.20304509533898818</v>
      </c>
      <c r="AW638" s="26">
        <f t="shared" si="472"/>
        <v>12.340517811697373</v>
      </c>
      <c r="AX638" s="27">
        <f t="shared" si="473"/>
        <v>-0.2030450953389884</v>
      </c>
      <c r="AY638" s="26">
        <f t="shared" si="474"/>
        <v>-12.340517811697373</v>
      </c>
      <c r="AZ638" s="28">
        <f t="shared" si="475"/>
        <v>-2.2204460492503131E-16</v>
      </c>
      <c r="BA638" s="29">
        <f t="shared" si="476"/>
        <v>0</v>
      </c>
      <c r="BB638" s="5">
        <f t="shared" si="449"/>
        <v>-187.97726146704125</v>
      </c>
      <c r="BC638" s="5">
        <f t="shared" si="450"/>
        <v>-496.55105505003286</v>
      </c>
      <c r="BD638" s="5">
        <f t="shared" si="477"/>
        <v>-316.55105505003286</v>
      </c>
      <c r="BE638" s="31"/>
      <c r="BF638" s="40">
        <f t="shared" si="478"/>
        <v>-188</v>
      </c>
      <c r="BG638" s="40">
        <f t="shared" si="479"/>
        <v>-497</v>
      </c>
      <c r="BH638" s="40">
        <f t="shared" si="480"/>
        <v>-317</v>
      </c>
      <c r="BL638" s="26">
        <f t="shared" si="443"/>
        <v>-34.806233452769256</v>
      </c>
      <c r="BM638" s="26">
        <f t="shared" si="444"/>
        <v>-88.958078748074641</v>
      </c>
      <c r="BO638" s="238" t="str">
        <f t="shared" si="451"/>
        <v>218776162.395001i</v>
      </c>
      <c r="BP638" s="238" t="str">
        <f t="shared" si="452"/>
        <v>-0.000514291337392265-0.000499296677242076i</v>
      </c>
      <c r="BQ638" s="238">
        <f t="shared" si="453"/>
        <v>-62.892120268756322</v>
      </c>
      <c r="BR638" s="238">
        <f t="shared" si="454"/>
        <v>-135.84755153329786</v>
      </c>
    </row>
    <row r="639" spans="22:70" x14ac:dyDescent="0.35">
      <c r="V639" s="24">
        <v>7.3500000000000902</v>
      </c>
      <c r="W639" s="30">
        <f t="shared" si="455"/>
        <v>223872113.85688108</v>
      </c>
      <c r="X639" s="25">
        <f t="shared" si="445"/>
        <v>26.994438391274116</v>
      </c>
      <c r="Y639" s="26">
        <f t="shared" si="456"/>
        <v>-94.61622615845711</v>
      </c>
      <c r="Z639" s="26">
        <f t="shared" si="457"/>
        <v>-89.998935093876113</v>
      </c>
      <c r="AA639" s="26">
        <f t="shared" si="458"/>
        <v>58.667224796232276</v>
      </c>
      <c r="AB639" s="26">
        <f t="shared" si="459"/>
        <v>-89.93320230276646</v>
      </c>
      <c r="AC639" s="26">
        <f t="shared" si="460"/>
        <v>28.075816727084263</v>
      </c>
      <c r="AD639" s="26">
        <f t="shared" si="461"/>
        <v>87.738250028205087</v>
      </c>
      <c r="AE639" s="26">
        <f t="shared" si="462"/>
        <v>19.121253756133544</v>
      </c>
      <c r="AF639" s="26">
        <f t="shared" si="463"/>
        <v>-92.193887368437501</v>
      </c>
      <c r="AG639" s="26">
        <f t="shared" si="438"/>
        <v>64.334182199278899</v>
      </c>
      <c r="AH639" s="26">
        <f t="shared" si="464"/>
        <v>-176.98631868901464</v>
      </c>
      <c r="AI639" s="26">
        <f t="shared" si="465"/>
        <v>-89.999999918939992</v>
      </c>
      <c r="AJ639" s="26">
        <f t="shared" si="466"/>
        <v>102.96359736738361</v>
      </c>
      <c r="AK639" s="26">
        <f t="shared" si="467"/>
        <v>89.999592673407577</v>
      </c>
      <c r="AL639" s="27">
        <f t="shared" si="468"/>
        <v>-56.943006233674474</v>
      </c>
      <c r="AM639" s="26">
        <f t="shared" si="469"/>
        <v>-89.918534736410734</v>
      </c>
      <c r="AN639" s="26">
        <f t="shared" si="439"/>
        <v>-42.968924443285992</v>
      </c>
      <c r="AO639" s="26">
        <f t="shared" si="440"/>
        <v>-89.592919720456038</v>
      </c>
      <c r="AP639" s="26">
        <f t="shared" si="446"/>
        <v>-109.60046979931261</v>
      </c>
      <c r="AQ639" s="26">
        <f t="shared" si="447"/>
        <v>-179.51186170239919</v>
      </c>
      <c r="AR639" s="25">
        <f t="shared" si="441"/>
        <v>18.562359853877492</v>
      </c>
      <c r="AS639" s="25">
        <f t="shared" si="442"/>
        <v>-26.547178687726607</v>
      </c>
      <c r="AT639" s="56">
        <f t="shared" si="448"/>
        <v>-90.479216043179065</v>
      </c>
      <c r="AU639" s="57">
        <f t="shared" si="470"/>
        <v>-271.7057490708367</v>
      </c>
      <c r="AV639" s="26">
        <f t="shared" si="471"/>
        <v>0.2123840191426378</v>
      </c>
      <c r="AW639" s="26">
        <f t="shared" si="472"/>
        <v>12.618859442647297</v>
      </c>
      <c r="AX639" s="27">
        <f t="shared" si="473"/>
        <v>-0.21238401914263763</v>
      </c>
      <c r="AY639" s="26">
        <f t="shared" si="474"/>
        <v>-12.618859442647297</v>
      </c>
      <c r="AZ639" s="28">
        <f t="shared" si="475"/>
        <v>0</v>
      </c>
      <c r="BA639" s="29">
        <f t="shared" si="476"/>
        <v>0</v>
      </c>
      <c r="BB639" s="5">
        <f t="shared" si="449"/>
        <v>-188.68181841553428</v>
      </c>
      <c r="BC639" s="5">
        <f t="shared" si="450"/>
        <v>-497.19544834956025</v>
      </c>
      <c r="BD639" s="5">
        <f t="shared" si="477"/>
        <v>-317.19544834956025</v>
      </c>
      <c r="BE639" s="41"/>
      <c r="BF639" s="40">
        <f t="shared" si="478"/>
        <v>-189</v>
      </c>
      <c r="BG639" s="40">
        <f t="shared" si="479"/>
        <v>-497</v>
      </c>
      <c r="BH639" s="40">
        <f t="shared" si="480"/>
        <v>-317</v>
      </c>
      <c r="BL639" s="26">
        <f t="shared" si="443"/>
        <v>-35.006168820670673</v>
      </c>
      <c r="BM639" s="26">
        <f t="shared" si="444"/>
        <v>-88.981790720080866</v>
      </c>
      <c r="BO639" s="238" t="str">
        <f t="shared" si="451"/>
        <v>223872113.856881i</v>
      </c>
      <c r="BP639" s="238" t="str">
        <f t="shared" si="452"/>
        <v>-0.000502108308744103-0.000476351292121084i</v>
      </c>
      <c r="BQ639" s="238">
        <f t="shared" si="453"/>
        <v>-63.196433551684564</v>
      </c>
      <c r="BR639" s="238">
        <f t="shared" si="454"/>
        <v>-136.50790855864264</v>
      </c>
    </row>
    <row r="640" spans="22:70" x14ac:dyDescent="0.35">
      <c r="V640" s="24">
        <v>7.36000000000009</v>
      </c>
      <c r="W640" s="32">
        <f t="shared" si="455"/>
        <v>229086765.27682549</v>
      </c>
      <c r="X640" s="25">
        <f t="shared" si="445"/>
        <v>26.994438391274116</v>
      </c>
      <c r="Y640" s="26">
        <f t="shared" si="456"/>
        <v>-94.816226158389583</v>
      </c>
      <c r="Z640" s="26">
        <f t="shared" si="457"/>
        <v>-89.998959334098913</v>
      </c>
      <c r="AA640" s="26">
        <f t="shared" si="458"/>
        <v>58.8672245305602</v>
      </c>
      <c r="AB640" s="26">
        <f t="shared" si="459"/>
        <v>-89.934722802658172</v>
      </c>
      <c r="AC640" s="26">
        <f t="shared" si="460"/>
        <v>28.275512286938913</v>
      </c>
      <c r="AD640" s="26">
        <f t="shared" si="461"/>
        <v>87.78968208546469</v>
      </c>
      <c r="AE640" s="26">
        <f t="shared" si="462"/>
        <v>19.320949050383646</v>
      </c>
      <c r="AF640" s="26">
        <f t="shared" si="463"/>
        <v>-92.144000051292394</v>
      </c>
      <c r="AG640" s="26">
        <f t="shared" si="438"/>
        <v>64.334182199278899</v>
      </c>
      <c r="AH640" s="26">
        <f t="shared" si="464"/>
        <v>-177.18631868901466</v>
      </c>
      <c r="AI640" s="26">
        <f t="shared" si="465"/>
        <v>-89.999999920785129</v>
      </c>
      <c r="AJ640" s="26">
        <f t="shared" si="466"/>
        <v>103.16359736737374</v>
      </c>
      <c r="AK640" s="26">
        <f t="shared" si="467"/>
        <v>89.999601945292795</v>
      </c>
      <c r="AL640" s="27">
        <f t="shared" si="468"/>
        <v>-57.143005838519215</v>
      </c>
      <c r="AM640" s="26">
        <f t="shared" si="469"/>
        <v>-89.920389109791046</v>
      </c>
      <c r="AN640" s="26">
        <f t="shared" si="439"/>
        <v>-43.168914576483829</v>
      </c>
      <c r="AO640" s="26">
        <f t="shared" si="440"/>
        <v>-89.602185697643904</v>
      </c>
      <c r="AP640" s="26">
        <f t="shared" si="446"/>
        <v>-110.00045953736506</v>
      </c>
      <c r="AQ640" s="26">
        <f t="shared" si="447"/>
        <v>-179.5229727829273</v>
      </c>
      <c r="AR640" s="25">
        <f t="shared" si="441"/>
        <v>18.562359853877492</v>
      </c>
      <c r="AS640" s="25">
        <f t="shared" si="442"/>
        <v>-26.547178687726607</v>
      </c>
      <c r="AT640" s="56">
        <f t="shared" si="448"/>
        <v>-90.679510486981414</v>
      </c>
      <c r="AU640" s="57">
        <f t="shared" si="470"/>
        <v>-271.66697283421968</v>
      </c>
      <c r="AV640" s="26">
        <f t="shared" si="471"/>
        <v>0.22214159641594033</v>
      </c>
      <c r="AW640" s="26">
        <f t="shared" si="472"/>
        <v>12.903059011848379</v>
      </c>
      <c r="AX640" s="27">
        <f t="shared" si="473"/>
        <v>-0.22214159641594072</v>
      </c>
      <c r="AY640" s="26">
        <f t="shared" si="474"/>
        <v>-12.903059011848379</v>
      </c>
      <c r="AZ640" s="28">
        <f t="shared" si="475"/>
        <v>-3.8857805861880479E-16</v>
      </c>
      <c r="BA640" s="29">
        <f t="shared" si="476"/>
        <v>0</v>
      </c>
      <c r="BB640" s="5">
        <f t="shared" si="449"/>
        <v>-189.38865994167151</v>
      </c>
      <c r="BC640" s="5">
        <f t="shared" si="450"/>
        <v>-497.83934289093918</v>
      </c>
      <c r="BD640" s="5">
        <f t="shared" si="477"/>
        <v>-317.83934289093918</v>
      </c>
      <c r="BE640" s="31"/>
      <c r="BF640" s="40">
        <f t="shared" si="478"/>
        <v>-189</v>
      </c>
      <c r="BG640" s="40">
        <f t="shared" si="479"/>
        <v>-498</v>
      </c>
      <c r="BH640" s="40">
        <f t="shared" si="480"/>
        <v>-318</v>
      </c>
      <c r="BL640" s="26">
        <f t="shared" si="443"/>
        <v>-35.206107096597769</v>
      </c>
      <c r="BM640" s="26">
        <f t="shared" si="444"/>
        <v>-89.004963278773388</v>
      </c>
      <c r="BO640" s="238" t="str">
        <f t="shared" si="451"/>
        <v>229086765.276825i</v>
      </c>
      <c r="BP640" s="238" t="str">
        <f t="shared" si="452"/>
        <v>-0.000489953850136275-0.000454220223819527i</v>
      </c>
      <c r="BQ640" s="238">
        <f t="shared" si="453"/>
        <v>-63.503042358092337</v>
      </c>
      <c r="BR640" s="238">
        <f t="shared" si="454"/>
        <v>-137.16740677794607</v>
      </c>
    </row>
    <row r="641" spans="22:70" x14ac:dyDescent="0.35">
      <c r="V641" s="24">
        <v>7.3700000000000996</v>
      </c>
      <c r="W641" s="32">
        <f t="shared" si="455"/>
        <v>234422881.5320465</v>
      </c>
      <c r="X641" s="25">
        <f t="shared" si="445"/>
        <v>26.994438391274116</v>
      </c>
      <c r="Y641" s="26">
        <f t="shared" si="456"/>
        <v>-95.016226158325281</v>
      </c>
      <c r="Z641" s="26">
        <f t="shared" si="457"/>
        <v>-89.998983022546881</v>
      </c>
      <c r="AA641" s="26">
        <f t="shared" si="458"/>
        <v>59.067224276845508</v>
      </c>
      <c r="AB641" s="26">
        <f t="shared" si="459"/>
        <v>-89.93620869183566</v>
      </c>
      <c r="AC641" s="26">
        <f t="shared" si="460"/>
        <v>28.475221528933968</v>
      </c>
      <c r="AD641" s="26">
        <f t="shared" si="461"/>
        <v>87.83994685012712</v>
      </c>
      <c r="AE641" s="26">
        <f t="shared" si="462"/>
        <v>19.52065803872831</v>
      </c>
      <c r="AF641" s="26">
        <f t="shared" si="463"/>
        <v>-92.09524486425542</v>
      </c>
      <c r="AG641" s="26">
        <f t="shared" si="438"/>
        <v>64.334182199278899</v>
      </c>
      <c r="AH641" s="26">
        <f t="shared" si="464"/>
        <v>-177.38631868901484</v>
      </c>
      <c r="AI641" s="26">
        <f t="shared" si="465"/>
        <v>-89.999999922588287</v>
      </c>
      <c r="AJ641" s="26">
        <f t="shared" si="466"/>
        <v>103.36359736736449</v>
      </c>
      <c r="AK641" s="26">
        <f t="shared" si="467"/>
        <v>89.999611006124141</v>
      </c>
      <c r="AL641" s="27">
        <f t="shared" si="468"/>
        <v>-57.343005461149019</v>
      </c>
      <c r="AM641" s="26">
        <f t="shared" si="469"/>
        <v>-89.922201272641004</v>
      </c>
      <c r="AN641" s="26">
        <f t="shared" si="439"/>
        <v>-43.368905153740172</v>
      </c>
      <c r="AO641" s="26">
        <f t="shared" si="440"/>
        <v>-89.61124077554804</v>
      </c>
      <c r="AP641" s="26">
        <f t="shared" si="446"/>
        <v>-110.40044973726064</v>
      </c>
      <c r="AQ641" s="26">
        <f t="shared" si="447"/>
        <v>-179.53383096465319</v>
      </c>
      <c r="AR641" s="25">
        <f t="shared" si="441"/>
        <v>18.562359853877492</v>
      </c>
      <c r="AS641" s="25">
        <f t="shared" si="442"/>
        <v>-26.547178687726607</v>
      </c>
      <c r="AT641" s="56">
        <f t="shared" si="448"/>
        <v>-90.87979169853233</v>
      </c>
      <c r="AU641" s="57">
        <f t="shared" si="470"/>
        <v>-271.62907582890864</v>
      </c>
      <c r="AV641" s="26">
        <f t="shared" si="471"/>
        <v>0.23233559132393117</v>
      </c>
      <c r="AW641" s="26">
        <f t="shared" si="472"/>
        <v>13.193211241389603</v>
      </c>
      <c r="AX641" s="27">
        <f t="shared" si="473"/>
        <v>-0.23233559132393156</v>
      </c>
      <c r="AY641" s="26">
        <f t="shared" si="474"/>
        <v>-13.193211241389603</v>
      </c>
      <c r="AZ641" s="28">
        <f t="shared" si="475"/>
        <v>-3.8857805861880479E-16</v>
      </c>
      <c r="BA641" s="29">
        <f t="shared" si="476"/>
        <v>0</v>
      </c>
      <c r="BB641" s="5">
        <f t="shared" si="449"/>
        <v>-190.09777956176532</v>
      </c>
      <c r="BC641" s="5">
        <f t="shared" si="450"/>
        <v>-498.48238558725348</v>
      </c>
      <c r="BD641" s="5">
        <f t="shared" si="477"/>
        <v>-318.48238558725348</v>
      </c>
      <c r="BE641" s="31"/>
      <c r="BF641" s="40">
        <f t="shared" si="478"/>
        <v>-190</v>
      </c>
      <c r="BG641" s="40">
        <f t="shared" si="479"/>
        <v>-498</v>
      </c>
      <c r="BH641" s="40">
        <f t="shared" si="480"/>
        <v>-318</v>
      </c>
      <c r="BL641" s="26">
        <f t="shared" si="443"/>
        <v>-35.406048149747022</v>
      </c>
      <c r="BM641" s="26">
        <f t="shared" si="444"/>
        <v>-89.027608680209553</v>
      </c>
      <c r="BO641" s="238" t="str">
        <f t="shared" si="451"/>
        <v>234422881.532046i</v>
      </c>
      <c r="BP641" s="238" t="str">
        <f t="shared" si="452"/>
        <v>-0.000477840819563594-0.000432889180590031i</v>
      </c>
      <c r="BQ641" s="238">
        <f t="shared" si="453"/>
        <v>-63.811939713485977</v>
      </c>
      <c r="BR641" s="238">
        <f t="shared" si="454"/>
        <v>-137.82570107813527</v>
      </c>
    </row>
    <row r="642" spans="22:70" x14ac:dyDescent="0.35">
      <c r="V642" s="24">
        <v>7.3800000000001003</v>
      </c>
      <c r="W642" s="30">
        <f t="shared" si="455"/>
        <v>239883291.9020046</v>
      </c>
      <c r="X642" s="25">
        <f t="shared" si="445"/>
        <v>26.994438391274116</v>
      </c>
      <c r="Y642" s="26">
        <f t="shared" si="456"/>
        <v>-95.216226158263709</v>
      </c>
      <c r="Z642" s="26">
        <f t="shared" si="457"/>
        <v>-89.999006171779925</v>
      </c>
      <c r="AA642" s="26">
        <f t="shared" si="458"/>
        <v>59.26722403454967</v>
      </c>
      <c r="AB642" s="26">
        <f t="shared" si="459"/>
        <v>-89.937660758129041</v>
      </c>
      <c r="AC642" s="26">
        <f t="shared" si="460"/>
        <v>28.674943839021921</v>
      </c>
      <c r="AD642" s="26">
        <f t="shared" si="461"/>
        <v>87.88907066357703</v>
      </c>
      <c r="AE642" s="26">
        <f t="shared" si="462"/>
        <v>19.720380106581999</v>
      </c>
      <c r="AF642" s="26">
        <f t="shared" si="463"/>
        <v>-92.047596266331936</v>
      </c>
      <c r="AG642" s="26">
        <f t="shared" si="438"/>
        <v>64.334182199278899</v>
      </c>
      <c r="AH642" s="26">
        <f t="shared" si="464"/>
        <v>-177.58631868901486</v>
      </c>
      <c r="AI642" s="26">
        <f t="shared" si="465"/>
        <v>-89.999999924350391</v>
      </c>
      <c r="AJ642" s="26">
        <f t="shared" si="466"/>
        <v>103.56359736735548</v>
      </c>
      <c r="AK642" s="26">
        <f t="shared" si="467"/>
        <v>89.999619860705792</v>
      </c>
      <c r="AL642" s="27">
        <f t="shared" si="468"/>
        <v>-57.543005100763082</v>
      </c>
      <c r="AM642" s="26">
        <f t="shared" si="469"/>
        <v>-89.923972185778823</v>
      </c>
      <c r="AN642" s="26">
        <f t="shared" si="439"/>
        <v>-43.568896155070583</v>
      </c>
      <c r="AO642" s="26">
        <f t="shared" si="440"/>
        <v>-89.620089753480258</v>
      </c>
      <c r="AP642" s="26">
        <f t="shared" si="446"/>
        <v>-110.80044037821415</v>
      </c>
      <c r="AQ642" s="26">
        <f t="shared" si="447"/>
        <v>-179.54444200290368</v>
      </c>
      <c r="AR642" s="25">
        <f t="shared" si="441"/>
        <v>18.562359853877492</v>
      </c>
      <c r="AS642" s="25">
        <f t="shared" si="442"/>
        <v>-26.547178687726607</v>
      </c>
      <c r="AT642" s="56">
        <f t="shared" si="448"/>
        <v>-91.080060271632149</v>
      </c>
      <c r="AU642" s="57">
        <f t="shared" si="470"/>
        <v>-271.59203826923562</v>
      </c>
      <c r="AV642" s="26">
        <f t="shared" si="471"/>
        <v>0.24298443033735531</v>
      </c>
      <c r="AW642" s="26">
        <f t="shared" si="472"/>
        <v>13.489410419103312</v>
      </c>
      <c r="AX642" s="27">
        <f t="shared" si="473"/>
        <v>-0.24298443033735576</v>
      </c>
      <c r="AY642" s="26">
        <f t="shared" si="474"/>
        <v>-13.489410419103312</v>
      </c>
      <c r="AZ642" s="28">
        <f t="shared" si="475"/>
        <v>-4.4408920985006262E-16</v>
      </c>
      <c r="BA642" s="29">
        <f t="shared" si="476"/>
        <v>0</v>
      </c>
      <c r="BB642" s="5">
        <f t="shared" si="449"/>
        <v>-190.80916838870479</v>
      </c>
      <c r="BC642" s="5">
        <f t="shared" si="450"/>
        <v>-499.12422658971627</v>
      </c>
      <c r="BD642" s="5">
        <f t="shared" si="477"/>
        <v>-319.12422658971627</v>
      </c>
      <c r="BE642" s="41"/>
      <c r="BF642" s="40">
        <f t="shared" si="478"/>
        <v>-191</v>
      </c>
      <c r="BG642" s="40">
        <f t="shared" si="479"/>
        <v>-499</v>
      </c>
      <c r="BH642" s="40">
        <f t="shared" si="480"/>
        <v>-319</v>
      </c>
      <c r="BL642" s="26">
        <f t="shared" si="443"/>
        <v>-35.605991855194532</v>
      </c>
      <c r="BM642" s="26">
        <f t="shared" si="444"/>
        <v>-89.049738902964762</v>
      </c>
      <c r="BO642" s="238" t="str">
        <f t="shared" si="451"/>
        <v>239883291.902005i</v>
      </c>
      <c r="BP642" s="238" t="str">
        <f t="shared" si="452"/>
        <v>-0.00046578188809857-0.000412343427507782i</v>
      </c>
      <c r="BQ642" s="238">
        <f t="shared" si="453"/>
        <v>-64.12311626187811</v>
      </c>
      <c r="BR642" s="238">
        <f t="shared" si="454"/>
        <v>-138.48244941751591</v>
      </c>
    </row>
    <row r="643" spans="22:70" x14ac:dyDescent="0.35">
      <c r="V643" s="24">
        <v>7.3900000000000903</v>
      </c>
      <c r="W643" s="32">
        <f t="shared" si="455"/>
        <v>245470891.56855461</v>
      </c>
      <c r="X643" s="25">
        <f t="shared" si="445"/>
        <v>26.994438391274116</v>
      </c>
      <c r="Y643" s="26">
        <f t="shared" si="456"/>
        <v>-95.416226158204708</v>
      </c>
      <c r="Z643" s="26">
        <f t="shared" si="457"/>
        <v>-89.999028794072103</v>
      </c>
      <c r="AA643" s="26">
        <f t="shared" si="458"/>
        <v>59.467223803158745</v>
      </c>
      <c r="AB643" s="26">
        <f t="shared" si="459"/>
        <v>-89.939079771435587</v>
      </c>
      <c r="AC643" s="26">
        <f t="shared" si="460"/>
        <v>28.874678630638584</v>
      </c>
      <c r="AD643" s="26">
        <f t="shared" si="461"/>
        <v>87.937079282863337</v>
      </c>
      <c r="AE643" s="26">
        <f t="shared" si="462"/>
        <v>19.920114666866738</v>
      </c>
      <c r="AF643" s="26">
        <f t="shared" si="463"/>
        <v>-92.001029282644353</v>
      </c>
      <c r="AG643" s="26">
        <f t="shared" si="438"/>
        <v>64.334182199278899</v>
      </c>
      <c r="AH643" s="26">
        <f t="shared" si="464"/>
        <v>-177.78631868901468</v>
      </c>
      <c r="AI643" s="26">
        <f t="shared" si="465"/>
        <v>-89.999999926072377</v>
      </c>
      <c r="AJ643" s="26">
        <f t="shared" si="466"/>
        <v>103.76359736734669</v>
      </c>
      <c r="AK643" s="26">
        <f t="shared" si="467"/>
        <v>89.999628513732546</v>
      </c>
      <c r="AL643" s="27">
        <f t="shared" si="468"/>
        <v>-57.74300475659696</v>
      </c>
      <c r="AM643" s="26">
        <f t="shared" si="469"/>
        <v>-89.92570278815252</v>
      </c>
      <c r="AN643" s="26">
        <f t="shared" si="439"/>
        <v>-43.768887561390244</v>
      </c>
      <c r="AO643" s="26">
        <f t="shared" si="440"/>
        <v>-89.628737321596162</v>
      </c>
      <c r="AP643" s="26">
        <f t="shared" si="446"/>
        <v>-111.20043144037629</v>
      </c>
      <c r="AQ643" s="26">
        <f t="shared" si="447"/>
        <v>-179.55481152208853</v>
      </c>
      <c r="AR643" s="25">
        <f t="shared" si="441"/>
        <v>18.562359853877492</v>
      </c>
      <c r="AS643" s="25">
        <f t="shared" si="442"/>
        <v>-26.547178687726607</v>
      </c>
      <c r="AT643" s="56">
        <f t="shared" si="448"/>
        <v>-91.280316773509554</v>
      </c>
      <c r="AU643" s="57">
        <f t="shared" si="470"/>
        <v>-271.5558408047329</v>
      </c>
      <c r="AV643" s="26">
        <f t="shared" si="471"/>
        <v>0.25410721860885188</v>
      </c>
      <c r="AW643" s="26">
        <f t="shared" si="472"/>
        <v>13.791750237728833</v>
      </c>
      <c r="AX643" s="27">
        <f t="shared" si="473"/>
        <v>-0.25410721860885171</v>
      </c>
      <c r="AY643" s="26">
        <f t="shared" si="474"/>
        <v>-13.791750237728833</v>
      </c>
      <c r="AZ643" s="28">
        <f t="shared" si="475"/>
        <v>0</v>
      </c>
      <c r="BA643" s="29">
        <f t="shared" si="476"/>
        <v>0</v>
      </c>
      <c r="BB643" s="5">
        <f t="shared" si="449"/>
        <v>-191.52281517208962</v>
      </c>
      <c r="BC643" s="5">
        <f t="shared" si="450"/>
        <v>-499.76452016687165</v>
      </c>
      <c r="BD643" s="5">
        <f t="shared" si="477"/>
        <v>-319.76452016687165</v>
      </c>
      <c r="BE643" s="31"/>
      <c r="BF643" s="40">
        <f t="shared" si="478"/>
        <v>-192</v>
      </c>
      <c r="BG643" s="40">
        <f t="shared" si="479"/>
        <v>-500</v>
      </c>
      <c r="BH643" s="40">
        <f t="shared" si="480"/>
        <v>-320</v>
      </c>
      <c r="BL643" s="26">
        <f t="shared" si="443"/>
        <v>-35.805938093632882</v>
      </c>
      <c r="BM643" s="26">
        <f t="shared" si="444"/>
        <v>-89.071365654348881</v>
      </c>
      <c r="BO643" s="238" t="str">
        <f t="shared" si="451"/>
        <v>245470891.568555i</v>
      </c>
      <c r="BP643" s="238" t="str">
        <f t="shared" si="452"/>
        <v>-0.000453789488722051-0.000392567798314922i</v>
      </c>
      <c r="BQ643" s="238">
        <f t="shared" si="453"/>
        <v>-64.436560304947193</v>
      </c>
      <c r="BR643" s="238">
        <f t="shared" si="454"/>
        <v>-139.13731370778987</v>
      </c>
    </row>
    <row r="644" spans="22:70" x14ac:dyDescent="0.35">
      <c r="V644" s="24">
        <v>7.4000000000000998</v>
      </c>
      <c r="W644" s="32">
        <f t="shared" si="455"/>
        <v>251188643.15101612</v>
      </c>
      <c r="X644" s="25">
        <f t="shared" si="445"/>
        <v>26.994438391274116</v>
      </c>
      <c r="Y644" s="26">
        <f t="shared" si="456"/>
        <v>-95.61622615814872</v>
      </c>
      <c r="Z644" s="26">
        <f t="shared" si="457"/>
        <v>-89.999050901418045</v>
      </c>
      <c r="AA644" s="26">
        <f t="shared" si="458"/>
        <v>59.667223582182473</v>
      </c>
      <c r="AB644" s="26">
        <f t="shared" si="459"/>
        <v>-89.940466484128009</v>
      </c>
      <c r="AC644" s="26">
        <f t="shared" si="460"/>
        <v>29.074425343479838</v>
      </c>
      <c r="AD644" s="26">
        <f t="shared" si="461"/>
        <v>87.983997892986409</v>
      </c>
      <c r="AE644" s="26">
        <f t="shared" si="462"/>
        <v>20.119861158787707</v>
      </c>
      <c r="AF644" s="26">
        <f t="shared" si="463"/>
        <v>-91.955519492559645</v>
      </c>
      <c r="AG644" s="26">
        <f t="shared" ref="AG644:AG707" si="481">DC_gain_comp</f>
        <v>64.334182199278899</v>
      </c>
      <c r="AH644" s="26">
        <f t="shared" si="464"/>
        <v>-177.98631868901484</v>
      </c>
      <c r="AI644" s="26">
        <f t="shared" si="465"/>
        <v>-89.999999927755184</v>
      </c>
      <c r="AJ644" s="26">
        <f t="shared" si="466"/>
        <v>103.96359736733865</v>
      </c>
      <c r="AK644" s="26">
        <f t="shared" si="467"/>
        <v>89.999636969792377</v>
      </c>
      <c r="AL644" s="27">
        <f t="shared" si="468"/>
        <v>-57.943004427921203</v>
      </c>
      <c r="AM644" s="26">
        <f t="shared" si="469"/>
        <v>-89.927393997337788</v>
      </c>
      <c r="AN644" s="26">
        <f t="shared" ref="AN644:AN707" si="482">20*LOG(1/SQRT((W644/fp3p)^2+1))</f>
        <v>-43.968879354473728</v>
      </c>
      <c r="AO644" s="26">
        <f t="shared" ref="AO644:AO707" si="483">-180/PI()*ATAN(W644/fp3p)</f>
        <v>-89.637188063374126</v>
      </c>
      <c r="AP644" s="26">
        <f t="shared" si="446"/>
        <v>-111.60042290479223</v>
      </c>
      <c r="AQ644" s="26">
        <f t="shared" si="447"/>
        <v>-179.56494501867473</v>
      </c>
      <c r="AR644" s="25">
        <f t="shared" ref="AR644:AR707" si="484">-20*LOG(GmPS*Rsns)</f>
        <v>18.562359853877492</v>
      </c>
      <c r="AS644" s="25">
        <f t="shared" ref="AS644:AS707" si="485">20*LOG(Vref/Vout)</f>
        <v>-26.547178687726607</v>
      </c>
      <c r="AT644" s="56">
        <f t="shared" si="448"/>
        <v>-91.480561746004526</v>
      </c>
      <c r="AU644" s="57">
        <f t="shared" si="470"/>
        <v>-271.52046451123437</v>
      </c>
      <c r="AV644" s="26">
        <f t="shared" si="471"/>
        <v>0.265723755961143</v>
      </c>
      <c r="AW644" s="26">
        <f t="shared" si="472"/>
        <v>14.10032362359234</v>
      </c>
      <c r="AX644" s="27">
        <f t="shared" si="473"/>
        <v>-0.26572375596114312</v>
      </c>
      <c r="AY644" s="26">
        <f t="shared" si="474"/>
        <v>-14.10032362359234</v>
      </c>
      <c r="AZ644" s="28">
        <f t="shared" si="475"/>
        <v>0</v>
      </c>
      <c r="BA644" s="29">
        <f t="shared" si="476"/>
        <v>0</v>
      </c>
      <c r="BB644" s="5">
        <f t="shared" si="449"/>
        <v>-192.23870634778453</v>
      </c>
      <c r="BC644" s="5">
        <f t="shared" si="450"/>
        <v>-500.40292555860719</v>
      </c>
      <c r="BD644" s="5">
        <f t="shared" si="477"/>
        <v>-320.40292555860719</v>
      </c>
      <c r="BE644" s="31"/>
      <c r="BF644" s="40">
        <f t="shared" si="478"/>
        <v>-192</v>
      </c>
      <c r="BG644" s="40">
        <f t="shared" si="479"/>
        <v>-500</v>
      </c>
      <c r="BH644" s="40">
        <f t="shared" si="480"/>
        <v>-320</v>
      </c>
      <c r="BL644" s="26">
        <f t="shared" ref="BL644:BL707" si="486">20*LOG(1/SQRT((W644/fp_comp2p)^2+1))</f>
        <v>-36.005886751119185</v>
      </c>
      <c r="BM644" s="26">
        <f t="shared" ref="BM644:BM707" si="487">-180/PI()*ATAN(W644/fp_comp2p)</f>
        <v>-89.092500376487536</v>
      </c>
      <c r="BO644" s="238" t="str">
        <f t="shared" si="451"/>
        <v>251188643.151016i</v>
      </c>
      <c r="BP644" s="238" t="str">
        <f t="shared" si="452"/>
        <v>-0.000441875767205561-0.000373546711694366i</v>
      </c>
      <c r="BQ644" s="238">
        <f t="shared" si="453"/>
        <v>-64.752257850660811</v>
      </c>
      <c r="BR644" s="238">
        <f t="shared" si="454"/>
        <v>-139.78996067088528</v>
      </c>
    </row>
    <row r="645" spans="22:70" x14ac:dyDescent="0.35">
      <c r="V645" s="24">
        <v>7.4100000000000996</v>
      </c>
      <c r="W645" s="30">
        <f t="shared" si="455"/>
        <v>257039578.2769458</v>
      </c>
      <c r="X645" s="25">
        <f t="shared" ref="X645:X708" si="488">DC_gain_power</f>
        <v>26.994438391274116</v>
      </c>
      <c r="Y645" s="26">
        <f t="shared" si="456"/>
        <v>-95.816226158095091</v>
      </c>
      <c r="Z645" s="26">
        <f t="shared" si="457"/>
        <v>-89.999072505539345</v>
      </c>
      <c r="AA645" s="26">
        <f t="shared" si="458"/>
        <v>59.867223371151582</v>
      </c>
      <c r="AB645" s="26">
        <f t="shared" si="459"/>
        <v>-89.941821631453195</v>
      </c>
      <c r="AC645" s="26">
        <f t="shared" si="460"/>
        <v>29.274183442330362</v>
      </c>
      <c r="AD645" s="26">
        <f t="shared" si="461"/>
        <v>88.029851118972275</v>
      </c>
      <c r="AE645" s="26">
        <f t="shared" si="462"/>
        <v>20.319619046660968</v>
      </c>
      <c r="AF645" s="26">
        <f t="shared" si="463"/>
        <v>-91.911043018020266</v>
      </c>
      <c r="AG645" s="26">
        <f t="shared" si="481"/>
        <v>64.334182199278899</v>
      </c>
      <c r="AH645" s="26">
        <f t="shared" si="464"/>
        <v>-178.18631868901485</v>
      </c>
      <c r="AI645" s="26">
        <f t="shared" si="465"/>
        <v>-89.999999929399678</v>
      </c>
      <c r="AJ645" s="26">
        <f t="shared" si="466"/>
        <v>104.16359736733082</v>
      </c>
      <c r="AK645" s="26">
        <f t="shared" si="467"/>
        <v>89.999645233368781</v>
      </c>
      <c r="AL645" s="27">
        <f t="shared" si="468"/>
        <v>-58.143004114038092</v>
      </c>
      <c r="AM645" s="26">
        <f t="shared" si="469"/>
        <v>-89.929046710024309</v>
      </c>
      <c r="AN645" s="26">
        <f t="shared" si="482"/>
        <v>-44.168871516914635</v>
      </c>
      <c r="AO645" s="26">
        <f t="shared" si="483"/>
        <v>-89.645446458037668</v>
      </c>
      <c r="AP645" s="26">
        <f t="shared" ref="AP645:AP708" si="489">AG645+AH645+AJ645+AL645+AN645</f>
        <v>-112.00041475335786</v>
      </c>
      <c r="AQ645" s="26">
        <f t="shared" ref="AQ645:AQ708" si="490">AI645+AK645+AM645+AO645</f>
        <v>-179.57484786409287</v>
      </c>
      <c r="AR645" s="25">
        <f t="shared" si="484"/>
        <v>18.562359853877492</v>
      </c>
      <c r="AS645" s="25">
        <f t="shared" si="485"/>
        <v>-26.547178687726607</v>
      </c>
      <c r="AT645" s="56">
        <f t="shared" ref="AT645:AT708" si="491">AE645+AP645</f>
        <v>-91.680795706696898</v>
      </c>
      <c r="AU645" s="57">
        <f t="shared" si="470"/>
        <v>-271.48589088211315</v>
      </c>
      <c r="AV645" s="26">
        <f t="shared" si="471"/>
        <v>0.27785455239172591</v>
      </c>
      <c r="AW645" s="26">
        <f t="shared" si="472"/>
        <v>14.415222554473448</v>
      </c>
      <c r="AX645" s="27">
        <f t="shared" si="473"/>
        <v>-0.27785455239172574</v>
      </c>
      <c r="AY645" s="26">
        <f t="shared" si="474"/>
        <v>-14.415222554473448</v>
      </c>
      <c r="AZ645" s="28">
        <f t="shared" si="475"/>
        <v>0</v>
      </c>
      <c r="BA645" s="29">
        <f t="shared" si="476"/>
        <v>0</v>
      </c>
      <c r="BB645" s="5">
        <f t="shared" ref="BB645:BB708" si="492">AT645+AZ645+BL645+BQ645</f>
        <v>-192.95682609646363</v>
      </c>
      <c r="BC645" s="5">
        <f t="shared" ref="BC645:BC708" si="493">AU645+BA645+BM645+BR645</f>
        <v>-501.03910779983391</v>
      </c>
      <c r="BD645" s="5">
        <f t="shared" si="477"/>
        <v>-321.03910779983391</v>
      </c>
      <c r="BE645" s="41"/>
      <c r="BF645" s="40">
        <f t="shared" si="478"/>
        <v>-193</v>
      </c>
      <c r="BG645" s="40">
        <f t="shared" si="479"/>
        <v>-501</v>
      </c>
      <c r="BH645" s="40">
        <f t="shared" si="480"/>
        <v>-321</v>
      </c>
      <c r="BL645" s="26">
        <f t="shared" si="486"/>
        <v>-36.20583771883247</v>
      </c>
      <c r="BM645" s="26">
        <f t="shared" si="487"/>
        <v>-89.1131542522713</v>
      </c>
      <c r="BO645" s="238" t="str">
        <f t="shared" ref="BO645:BO708" si="494">COMPLEX(0,W645)</f>
        <v>257039578.276946i</v>
      </c>
      <c r="BP645" s="238" t="str">
        <f t="shared" ref="BP645:BP708" si="495">IMDIV(1,IMSUM(1,IMPRODUCT($BO$1,BO645),IMPRODUCT(IMPOWER(BO645,2),$BN$1)))</f>
        <v>-0.000430052535453848-0.000355264191708339i</v>
      </c>
      <c r="BQ645" s="238">
        <f t="shared" ref="BQ645:BQ708" si="496">20*LOG(IMABS(BP645))</f>
        <v>-65.070192670934262</v>
      </c>
      <c r="BR645" s="238">
        <f t="shared" ref="BR645:BR708" si="497">IMARGUMENT(BP645)*180/PI()</f>
        <v>-140.4400626654494</v>
      </c>
    </row>
    <row r="646" spans="22:70" x14ac:dyDescent="0.35">
      <c r="V646" s="24">
        <v>7.4200000000001003</v>
      </c>
      <c r="W646" s="32">
        <f t="shared" si="455"/>
        <v>263026799.18959898</v>
      </c>
      <c r="X646" s="25">
        <f t="shared" si="488"/>
        <v>26.994438391274116</v>
      </c>
      <c r="Y646" s="26">
        <f t="shared" si="456"/>
        <v>-96.016226158043864</v>
      </c>
      <c r="Z646" s="26">
        <f t="shared" si="457"/>
        <v>-89.999093617890821</v>
      </c>
      <c r="AA646" s="26">
        <f t="shared" si="458"/>
        <v>60.067223169618636</v>
      </c>
      <c r="AB646" s="26">
        <f t="shared" si="459"/>
        <v>-89.943145931922132</v>
      </c>
      <c r="AC646" s="26">
        <f t="shared" si="460"/>
        <v>29.473952415947529</v>
      </c>
      <c r="AD646" s="26">
        <f t="shared" si="461"/>
        <v>88.07466303773549</v>
      </c>
      <c r="AE646" s="26">
        <f t="shared" si="462"/>
        <v>20.519387818796417</v>
      </c>
      <c r="AF646" s="26">
        <f t="shared" si="463"/>
        <v>-91.867576512077449</v>
      </c>
      <c r="AG646" s="26">
        <f t="shared" si="481"/>
        <v>64.334182199278899</v>
      </c>
      <c r="AH646" s="26">
        <f t="shared" si="464"/>
        <v>-178.38631868901484</v>
      </c>
      <c r="AI646" s="26">
        <f t="shared" si="465"/>
        <v>-89.999999931006727</v>
      </c>
      <c r="AJ646" s="26">
        <f t="shared" si="466"/>
        <v>104.36359736732331</v>
      </c>
      <c r="AK646" s="26">
        <f t="shared" si="467"/>
        <v>89.999653308843222</v>
      </c>
      <c r="AL646" s="27">
        <f t="shared" si="468"/>
        <v>-58.343003814282035</v>
      </c>
      <c r="AM646" s="26">
        <f t="shared" si="469"/>
        <v>-89.930661802491215</v>
      </c>
      <c r="AN646" s="26">
        <f t="shared" si="482"/>
        <v>-44.36886403209062</v>
      </c>
      <c r="AO646" s="26">
        <f t="shared" si="483"/>
        <v>-89.653516882923611</v>
      </c>
      <c r="AP646" s="26">
        <f t="shared" si="489"/>
        <v>-112.40040696878529</v>
      </c>
      <c r="AQ646" s="26">
        <f t="shared" si="490"/>
        <v>-179.58452530757833</v>
      </c>
      <c r="AR646" s="25">
        <f t="shared" si="484"/>
        <v>18.562359853877492</v>
      </c>
      <c r="AS646" s="25">
        <f t="shared" si="485"/>
        <v>-26.547178687726607</v>
      </c>
      <c r="AT646" s="56">
        <f t="shared" si="491"/>
        <v>-91.881019149988873</v>
      </c>
      <c r="AU646" s="57">
        <f t="shared" si="470"/>
        <v>-271.45210181965581</v>
      </c>
      <c r="AV646" s="26">
        <f t="shared" si="471"/>
        <v>0.29052084299117187</v>
      </c>
      <c r="AW646" s="26">
        <f t="shared" si="472"/>
        <v>14.736537866360122</v>
      </c>
      <c r="AX646" s="27">
        <f t="shared" si="473"/>
        <v>-0.29052084299117148</v>
      </c>
      <c r="AY646" s="26">
        <f t="shared" si="474"/>
        <v>-14.736537866360122</v>
      </c>
      <c r="AZ646" s="28">
        <f t="shared" si="475"/>
        <v>0</v>
      </c>
      <c r="BA646" s="29">
        <f t="shared" si="476"/>
        <v>0</v>
      </c>
      <c r="BB646" s="5">
        <f t="shared" si="492"/>
        <v>-193.67715641066852</v>
      </c>
      <c r="BC646" s="5">
        <f t="shared" si="493"/>
        <v>-501.6727385090428</v>
      </c>
      <c r="BD646" s="5">
        <f t="shared" si="477"/>
        <v>-321.6727385090428</v>
      </c>
      <c r="BE646" s="31"/>
      <c r="BF646" s="40">
        <f t="shared" si="478"/>
        <v>-194</v>
      </c>
      <c r="BG646" s="40">
        <f t="shared" si="479"/>
        <v>-502</v>
      </c>
      <c r="BH646" s="40">
        <f t="shared" si="480"/>
        <v>-322</v>
      </c>
      <c r="BL646" s="26">
        <f t="shared" si="486"/>
        <v>-36.405790892845403</v>
      </c>
      <c r="BM646" s="26">
        <f t="shared" si="487"/>
        <v>-89.133338211175314</v>
      </c>
      <c r="BO646" s="238" t="str">
        <f t="shared" si="494"/>
        <v>263026799.189599i</v>
      </c>
      <c r="BP646" s="238" t="str">
        <f t="shared" si="495"/>
        <v>-0.000418331227679073-0.000337703892093708i</v>
      </c>
      <c r="BQ646" s="238">
        <f t="shared" si="496"/>
        <v>-65.39034636783424</v>
      </c>
      <c r="BR646" s="238">
        <f t="shared" si="497"/>
        <v>-141.08729847821166</v>
      </c>
    </row>
    <row r="647" spans="22:70" x14ac:dyDescent="0.35">
      <c r="V647" s="24">
        <v>7.4300000000001001</v>
      </c>
      <c r="W647" s="32">
        <f t="shared" si="455"/>
        <v>269153480.39275372</v>
      </c>
      <c r="X647" s="25">
        <f t="shared" si="488"/>
        <v>26.994438391274116</v>
      </c>
      <c r="Y647" s="26">
        <f t="shared" si="456"/>
        <v>-96.216226157994953</v>
      </c>
      <c r="Z647" s="26">
        <f t="shared" si="457"/>
        <v>-89.999114249666505</v>
      </c>
      <c r="AA647" s="26">
        <f t="shared" si="458"/>
        <v>60.267222977156159</v>
      </c>
      <c r="AB647" s="26">
        <f t="shared" si="459"/>
        <v>-89.944440087690822</v>
      </c>
      <c r="AC647" s="26">
        <f t="shared" si="460"/>
        <v>29.673731775991765</v>
      </c>
      <c r="AD647" s="26">
        <f t="shared" si="461"/>
        <v>88.118457189729938</v>
      </c>
      <c r="AE647" s="26">
        <f t="shared" si="462"/>
        <v>20.719166986427087</v>
      </c>
      <c r="AF647" s="26">
        <f t="shared" si="463"/>
        <v>-91.825097147627403</v>
      </c>
      <c r="AG647" s="26">
        <f t="shared" si="481"/>
        <v>64.334182199278899</v>
      </c>
      <c r="AH647" s="26">
        <f t="shared" si="464"/>
        <v>-178.58631868901483</v>
      </c>
      <c r="AI647" s="26">
        <f t="shared" si="465"/>
        <v>-89.999999932577211</v>
      </c>
      <c r="AJ647" s="26">
        <f t="shared" si="466"/>
        <v>104.56359736731615</v>
      </c>
      <c r="AK647" s="26">
        <f t="shared" si="467"/>
        <v>89.999661200497414</v>
      </c>
      <c r="AL647" s="27">
        <f t="shared" si="468"/>
        <v>-58.543003528017195</v>
      </c>
      <c r="AM647" s="26">
        <f t="shared" si="469"/>
        <v>-89.932240131071637</v>
      </c>
      <c r="AN647" s="26">
        <f t="shared" si="482"/>
        <v>-44.568856884127122</v>
      </c>
      <c r="AO647" s="26">
        <f t="shared" si="483"/>
        <v>-89.661403615796402</v>
      </c>
      <c r="AP647" s="26">
        <f t="shared" si="489"/>
        <v>-112.80039953456409</v>
      </c>
      <c r="AQ647" s="26">
        <f t="shared" si="490"/>
        <v>-179.59398247894785</v>
      </c>
      <c r="AR647" s="25">
        <f t="shared" si="484"/>
        <v>18.562359853877492</v>
      </c>
      <c r="AS647" s="25">
        <f t="shared" si="485"/>
        <v>-26.547178687726607</v>
      </c>
      <c r="AT647" s="56">
        <f t="shared" si="491"/>
        <v>-92.08123254813701</v>
      </c>
      <c r="AU647" s="57">
        <f t="shared" si="470"/>
        <v>-271.41907962657524</v>
      </c>
      <c r="AV647" s="26">
        <f t="shared" si="471"/>
        <v>0.30374460216348598</v>
      </c>
      <c r="AW647" s="26">
        <f t="shared" si="472"/>
        <v>15.064359048800975</v>
      </c>
      <c r="AX647" s="27">
        <f t="shared" si="473"/>
        <v>-0.30374460216348637</v>
      </c>
      <c r="AY647" s="26">
        <f t="shared" si="474"/>
        <v>-15.064359048800975</v>
      </c>
      <c r="AZ647" s="28">
        <f t="shared" si="475"/>
        <v>0</v>
      </c>
      <c r="BA647" s="29">
        <f t="shared" si="476"/>
        <v>0</v>
      </c>
      <c r="BB647" s="5">
        <f t="shared" si="492"/>
        <v>-194.39967716979325</v>
      </c>
      <c r="BC647" s="5">
        <f t="shared" si="493"/>
        <v>-502.30349663732909</v>
      </c>
      <c r="BD647" s="5">
        <f t="shared" si="477"/>
        <v>-322.30349663732909</v>
      </c>
      <c r="BE647" s="31"/>
      <c r="BF647" s="40">
        <f t="shared" si="478"/>
        <v>-194</v>
      </c>
      <c r="BG647" s="40">
        <f t="shared" si="479"/>
        <v>-502</v>
      </c>
      <c r="BH647" s="40">
        <f t="shared" si="480"/>
        <v>-322</v>
      </c>
      <c r="BL647" s="26">
        <f t="shared" si="486"/>
        <v>-36.605746173903604</v>
      </c>
      <c r="BM647" s="26">
        <f t="shared" si="487"/>
        <v>-89.153062934951819</v>
      </c>
      <c r="BO647" s="238" t="str">
        <f t="shared" si="494"/>
        <v>269153480.392754i</v>
      </c>
      <c r="BP647" s="238" t="str">
        <f t="shared" si="495"/>
        <v>-0.000406722859737489-0.000320849124069994i</v>
      </c>
      <c r="BQ647" s="238">
        <f t="shared" si="496"/>
        <v>-65.712698447752643</v>
      </c>
      <c r="BR647" s="238">
        <f t="shared" si="497"/>
        <v>-141.73135407580199</v>
      </c>
    </row>
    <row r="648" spans="22:70" x14ac:dyDescent="0.35">
      <c r="V648" s="24">
        <v>7.4400000000000999</v>
      </c>
      <c r="W648" s="30">
        <f t="shared" si="455"/>
        <v>275422870.33388025</v>
      </c>
      <c r="X648" s="25">
        <f t="shared" si="488"/>
        <v>26.994438391274116</v>
      </c>
      <c r="Y648" s="26">
        <f t="shared" si="456"/>
        <v>-96.41622615794823</v>
      </c>
      <c r="Z648" s="26">
        <f t="shared" si="457"/>
        <v>-89.999134411805628</v>
      </c>
      <c r="AA648" s="26">
        <f t="shared" si="458"/>
        <v>60.467222793355916</v>
      </c>
      <c r="AB648" s="26">
        <f t="shared" si="459"/>
        <v>-89.945704784932488</v>
      </c>
      <c r="AC648" s="26">
        <f t="shared" si="460"/>
        <v>29.873521056005281</v>
      </c>
      <c r="AD648" s="26">
        <f t="shared" si="461"/>
        <v>88.161256590389371</v>
      </c>
      <c r="AE648" s="26">
        <f t="shared" si="462"/>
        <v>20.918956082687082</v>
      </c>
      <c r="AF648" s="26">
        <f t="shared" si="463"/>
        <v>-91.783582606348745</v>
      </c>
      <c r="AG648" s="26">
        <f t="shared" si="481"/>
        <v>64.334182199278899</v>
      </c>
      <c r="AH648" s="26">
        <f t="shared" si="464"/>
        <v>-178.78631868901482</v>
      </c>
      <c r="AI648" s="26">
        <f t="shared" si="465"/>
        <v>-89.999999934111941</v>
      </c>
      <c r="AJ648" s="26">
        <f t="shared" si="466"/>
        <v>104.76359736730933</v>
      </c>
      <c r="AK648" s="26">
        <f t="shared" si="467"/>
        <v>89.999668912515631</v>
      </c>
      <c r="AL648" s="27">
        <f t="shared" si="468"/>
        <v>-58.743003254636378</v>
      </c>
      <c r="AM648" s="26">
        <f t="shared" si="469"/>
        <v>-89.933782532606685</v>
      </c>
      <c r="AN648" s="26">
        <f t="shared" si="482"/>
        <v>-44.768850057864</v>
      </c>
      <c r="AO648" s="26">
        <f t="shared" si="483"/>
        <v>-89.669110837110011</v>
      </c>
      <c r="AP648" s="26">
        <f t="shared" si="489"/>
        <v>-113.20039243492697</v>
      </c>
      <c r="AQ648" s="26">
        <f t="shared" si="490"/>
        <v>-179.60322439131301</v>
      </c>
      <c r="AR648" s="25">
        <f t="shared" si="484"/>
        <v>18.562359853877492</v>
      </c>
      <c r="AS648" s="25">
        <f t="shared" si="485"/>
        <v>-26.547178687726607</v>
      </c>
      <c r="AT648" s="56">
        <f t="shared" si="491"/>
        <v>-92.281436352239893</v>
      </c>
      <c r="AU648" s="57">
        <f t="shared" si="470"/>
        <v>-271.38680699766178</v>
      </c>
      <c r="AV648" s="26">
        <f t="shared" si="471"/>
        <v>0.3175485570293482</v>
      </c>
      <c r="AW648" s="26">
        <f t="shared" si="472"/>
        <v>15.398774028610415</v>
      </c>
      <c r="AX648" s="27">
        <f t="shared" si="473"/>
        <v>-0.31754855702934842</v>
      </c>
      <c r="AY648" s="26">
        <f t="shared" si="474"/>
        <v>-15.398774028610415</v>
      </c>
      <c r="AZ648" s="28">
        <f t="shared" si="475"/>
        <v>0</v>
      </c>
      <c r="BA648" s="29">
        <f t="shared" si="476"/>
        <v>0</v>
      </c>
      <c r="BB648" s="5">
        <f t="shared" si="492"/>
        <v>-195.12436622238818</v>
      </c>
      <c r="BC648" s="5">
        <f t="shared" si="493"/>
        <v>-502.93106917392709</v>
      </c>
      <c r="BD648" s="5">
        <f t="shared" si="477"/>
        <v>-322.93106917392709</v>
      </c>
      <c r="BE648" s="41"/>
      <c r="BF648" s="40">
        <f t="shared" si="478"/>
        <v>-195</v>
      </c>
      <c r="BG648" s="40">
        <f t="shared" si="479"/>
        <v>-503</v>
      </c>
      <c r="BH648" s="40">
        <f t="shared" si="480"/>
        <v>-323</v>
      </c>
      <c r="BL648" s="26">
        <f t="shared" si="486"/>
        <v>-36.805703467215892</v>
      </c>
      <c r="BM648" s="26">
        <f t="shared" si="487"/>
        <v>-89.172338863198178</v>
      </c>
      <c r="BO648" s="238" t="str">
        <f t="shared" si="494"/>
        <v>275422870.33388i</v>
      </c>
      <c r="BP648" s="238" t="str">
        <f t="shared" si="495"/>
        <v>-0.000395237991913551-0.0003046828872841i</v>
      </c>
      <c r="BQ648" s="238">
        <f t="shared" si="496"/>
        <v>-66.03722640293239</v>
      </c>
      <c r="BR648" s="238">
        <f t="shared" si="497"/>
        <v>-142.37192331306713</v>
      </c>
    </row>
    <row r="649" spans="22:70" x14ac:dyDescent="0.35">
      <c r="V649" s="24">
        <v>7.4500000000000997</v>
      </c>
      <c r="W649" s="32">
        <f t="shared" si="455"/>
        <v>281838293.12651044</v>
      </c>
      <c r="X649" s="25">
        <f t="shared" si="488"/>
        <v>26.994438391274116</v>
      </c>
      <c r="Y649" s="26">
        <f t="shared" si="456"/>
        <v>-96.616226157903625</v>
      </c>
      <c r="Z649" s="26">
        <f t="shared" si="457"/>
        <v>-89.999154114998433</v>
      </c>
      <c r="AA649" s="26">
        <f t="shared" si="458"/>
        <v>60.667222617828045</v>
      </c>
      <c r="AB649" s="26">
        <f t="shared" si="459"/>
        <v>-89.946940694201388</v>
      </c>
      <c r="AC649" s="26">
        <f t="shared" si="460"/>
        <v>30.073319810435748</v>
      </c>
      <c r="AD649" s="26">
        <f t="shared" si="461"/>
        <v>88.203083741358569</v>
      </c>
      <c r="AE649" s="26">
        <f t="shared" si="462"/>
        <v>21.118754661634284</v>
      </c>
      <c r="AF649" s="26">
        <f t="shared" si="463"/>
        <v>-91.743011067841252</v>
      </c>
      <c r="AG649" s="26">
        <f t="shared" si="481"/>
        <v>64.334182199278899</v>
      </c>
      <c r="AH649" s="26">
        <f t="shared" si="464"/>
        <v>-178.98631868901481</v>
      </c>
      <c r="AI649" s="26">
        <f t="shared" si="465"/>
        <v>-89.99999993561174</v>
      </c>
      <c r="AJ649" s="26">
        <f t="shared" si="466"/>
        <v>104.96359736730281</v>
      </c>
      <c r="AK649" s="26">
        <f t="shared" si="467"/>
        <v>89.999676448986889</v>
      </c>
      <c r="AL649" s="27">
        <f t="shared" si="468"/>
        <v>-58.943002993559716</v>
      </c>
      <c r="AM649" s="26">
        <f t="shared" si="469"/>
        <v>-89.935289824889139</v>
      </c>
      <c r="AN649" s="26">
        <f t="shared" si="482"/>
        <v>-44.968843538823322</v>
      </c>
      <c r="AO649" s="26">
        <f t="shared" si="483"/>
        <v>-89.676642632218886</v>
      </c>
      <c r="AP649" s="26">
        <f t="shared" si="489"/>
        <v>-113.60038565481614</v>
      </c>
      <c r="AQ649" s="26">
        <f t="shared" si="490"/>
        <v>-179.61225594373286</v>
      </c>
      <c r="AR649" s="25">
        <f t="shared" si="484"/>
        <v>18.562359853877492</v>
      </c>
      <c r="AS649" s="25">
        <f t="shared" si="485"/>
        <v>-26.547178687726607</v>
      </c>
      <c r="AT649" s="56">
        <f t="shared" si="491"/>
        <v>-92.481630993181852</v>
      </c>
      <c r="AU649" s="57">
        <f t="shared" si="470"/>
        <v>-271.35526701157414</v>
      </c>
      <c r="AV649" s="26">
        <f t="shared" si="471"/>
        <v>0.33195619988442604</v>
      </c>
      <c r="AW649" s="26">
        <f t="shared" si="472"/>
        <v>15.73986894171029</v>
      </c>
      <c r="AX649" s="27">
        <f t="shared" si="473"/>
        <v>-0.33195619988442593</v>
      </c>
      <c r="AY649" s="26">
        <f t="shared" si="474"/>
        <v>-15.73986894171029</v>
      </c>
      <c r="AZ649" s="28">
        <f t="shared" si="475"/>
        <v>0</v>
      </c>
      <c r="BA649" s="29">
        <f t="shared" si="476"/>
        <v>0</v>
      </c>
      <c r="BB649" s="5">
        <f t="shared" si="492"/>
        <v>-195.85119947510788</v>
      </c>
      <c r="BC649" s="5">
        <f t="shared" si="493"/>
        <v>-503.55515180478483</v>
      </c>
      <c r="BD649" s="5">
        <f t="shared" si="477"/>
        <v>-323.55515180478483</v>
      </c>
      <c r="BE649" s="31"/>
      <c r="BF649" s="40">
        <f t="shared" si="478"/>
        <v>-196</v>
      </c>
      <c r="BG649" s="40">
        <f t="shared" si="479"/>
        <v>-504</v>
      </c>
      <c r="BH649" s="40">
        <f t="shared" si="480"/>
        <v>-324</v>
      </c>
      <c r="BL649" s="26">
        <f t="shared" si="486"/>
        <v>-37.005662682253714</v>
      </c>
      <c r="BM649" s="26">
        <f t="shared" si="487"/>
        <v>-89.19117619880285</v>
      </c>
      <c r="BO649" s="238" t="str">
        <f t="shared" si="494"/>
        <v>281838293.12651i</v>
      </c>
      <c r="BP649" s="238" t="str">
        <f t="shared" si="495"/>
        <v>-0.000383886695388507-0.000289187903491454i</v>
      </c>
      <c r="BQ649" s="238">
        <f t="shared" si="496"/>
        <v>-66.363905799672295</v>
      </c>
      <c r="BR649" s="238">
        <f t="shared" si="497"/>
        <v>-143.00870859440786</v>
      </c>
    </row>
    <row r="650" spans="22:70" x14ac:dyDescent="0.35">
      <c r="V650" s="24">
        <v>7.4600000000001003</v>
      </c>
      <c r="W650" s="32">
        <f t="shared" si="455"/>
        <v>288403150.31272817</v>
      </c>
      <c r="X650" s="25">
        <f t="shared" si="488"/>
        <v>26.994438391274116</v>
      </c>
      <c r="Y650" s="26">
        <f t="shared" si="456"/>
        <v>-96.816226157861053</v>
      </c>
      <c r="Z650" s="26">
        <f t="shared" si="457"/>
        <v>-89.999173369691817</v>
      </c>
      <c r="AA650" s="26">
        <f t="shared" si="458"/>
        <v>60.867222450200245</v>
      </c>
      <c r="AB650" s="26">
        <f t="shared" si="459"/>
        <v>-89.948148470788411</v>
      </c>
      <c r="AC650" s="26">
        <f t="shared" si="460"/>
        <v>30.273127613703224</v>
      </c>
      <c r="AD650" s="26">
        <f t="shared" si="461"/>
        <v>88.243960641516665</v>
      </c>
      <c r="AE650" s="26">
        <f t="shared" si="462"/>
        <v>21.318562297316532</v>
      </c>
      <c r="AF650" s="26">
        <f t="shared" si="463"/>
        <v>-91.703361198963577</v>
      </c>
      <c r="AG650" s="26">
        <f t="shared" si="481"/>
        <v>64.334182199278899</v>
      </c>
      <c r="AH650" s="26">
        <f t="shared" si="464"/>
        <v>-179.18631868901485</v>
      </c>
      <c r="AI650" s="26">
        <f t="shared" si="465"/>
        <v>-89.999999937077391</v>
      </c>
      <c r="AJ650" s="26">
        <f t="shared" si="466"/>
        <v>105.1635973672966</v>
      </c>
      <c r="AK650" s="26">
        <f t="shared" si="467"/>
        <v>89.999683813907097</v>
      </c>
      <c r="AL650" s="27">
        <f t="shared" si="468"/>
        <v>-59.143002744233442</v>
      </c>
      <c r="AM650" s="26">
        <f t="shared" si="469"/>
        <v>-89.936762807096954</v>
      </c>
      <c r="AN650" s="26">
        <f t="shared" si="482"/>
        <v>-45.168837313178692</v>
      </c>
      <c r="AO650" s="26">
        <f t="shared" si="483"/>
        <v>-89.684002993538712</v>
      </c>
      <c r="AP650" s="26">
        <f t="shared" si="489"/>
        <v>-114.00037917985148</v>
      </c>
      <c r="AQ650" s="26">
        <f t="shared" si="490"/>
        <v>-179.62108192380595</v>
      </c>
      <c r="AR650" s="25">
        <f t="shared" si="484"/>
        <v>18.562359853877492</v>
      </c>
      <c r="AS650" s="25">
        <f t="shared" si="485"/>
        <v>-26.547178687726607</v>
      </c>
      <c r="AT650" s="56">
        <f t="shared" si="491"/>
        <v>-92.681816882534946</v>
      </c>
      <c r="AU650" s="57">
        <f t="shared" si="470"/>
        <v>-271.32444312276954</v>
      </c>
      <c r="AV650" s="26">
        <f t="shared" si="471"/>
        <v>0.34699179957657206</v>
      </c>
      <c r="AW650" s="26">
        <f t="shared" si="472"/>
        <v>16.087727892936449</v>
      </c>
      <c r="AX650" s="27">
        <f t="shared" si="473"/>
        <v>-0.34699179957657167</v>
      </c>
      <c r="AY650" s="26">
        <f t="shared" si="474"/>
        <v>-16.087727892936449</v>
      </c>
      <c r="AZ650" s="28">
        <f t="shared" si="475"/>
        <v>0</v>
      </c>
      <c r="BA650" s="29">
        <f t="shared" si="476"/>
        <v>0</v>
      </c>
      <c r="BB650" s="5">
        <f t="shared" si="492"/>
        <v>-196.58015098759296</v>
      </c>
      <c r="BC650" s="5">
        <f t="shared" si="493"/>
        <v>-504.17544952119715</v>
      </c>
      <c r="BD650" s="5">
        <f t="shared" si="477"/>
        <v>-324.17544952119715</v>
      </c>
      <c r="BE650" s="31"/>
      <c r="BF650" s="40">
        <f t="shared" si="478"/>
        <v>-197</v>
      </c>
      <c r="BG650" s="40">
        <f t="shared" si="479"/>
        <v>-504</v>
      </c>
      <c r="BH650" s="40">
        <f t="shared" si="480"/>
        <v>-324</v>
      </c>
      <c r="BL650" s="26">
        <f t="shared" si="486"/>
        <v>-37.205623732559687</v>
      </c>
      <c r="BM650" s="26">
        <f t="shared" si="487"/>
        <v>-89.209584913271826</v>
      </c>
      <c r="BO650" s="238" t="str">
        <f t="shared" si="494"/>
        <v>288403150.312728i</v>
      </c>
      <c r="BP650" s="238" t="str">
        <f t="shared" si="495"/>
        <v>-0.000372678522580336-0.000274346652555475i</v>
      </c>
      <c r="BQ650" s="238">
        <f t="shared" si="496"/>
        <v>-66.692710372498325</v>
      </c>
      <c r="BR650" s="238">
        <f t="shared" si="497"/>
        <v>-143.64142148515577</v>
      </c>
    </row>
    <row r="651" spans="22:70" x14ac:dyDescent="0.35">
      <c r="V651" s="24">
        <v>7.4700000000001001</v>
      </c>
      <c r="W651" s="30">
        <f t="shared" si="455"/>
        <v>295120922.66670662</v>
      </c>
      <c r="X651" s="25">
        <f t="shared" si="488"/>
        <v>26.994438391274116</v>
      </c>
      <c r="Y651" s="26">
        <f t="shared" si="456"/>
        <v>-97.016226157820341</v>
      </c>
      <c r="Z651" s="26">
        <f t="shared" si="457"/>
        <v>-89.999192186094874</v>
      </c>
      <c r="AA651" s="26">
        <f t="shared" si="458"/>
        <v>61.067222290116874</v>
      </c>
      <c r="AB651" s="26">
        <f t="shared" si="459"/>
        <v>-89.949328755068365</v>
      </c>
      <c r="AC651" s="26">
        <f t="shared" si="460"/>
        <v>30.472944059308166</v>
      </c>
      <c r="AD651" s="26">
        <f t="shared" si="461"/>
        <v>88.283908797793941</v>
      </c>
      <c r="AE651" s="26">
        <f t="shared" si="462"/>
        <v>21.518378582878814</v>
      </c>
      <c r="AF651" s="26">
        <f t="shared" si="463"/>
        <v>-91.664612143369283</v>
      </c>
      <c r="AG651" s="26">
        <f t="shared" si="481"/>
        <v>64.334182199278899</v>
      </c>
      <c r="AH651" s="26">
        <f t="shared" si="464"/>
        <v>-179.38631868901484</v>
      </c>
      <c r="AI651" s="26">
        <f t="shared" si="465"/>
        <v>-89.999999938509688</v>
      </c>
      <c r="AJ651" s="26">
        <f t="shared" si="466"/>
        <v>105.36359736729061</v>
      </c>
      <c r="AK651" s="26">
        <f t="shared" si="467"/>
        <v>89.999691011181284</v>
      </c>
      <c r="AL651" s="27">
        <f t="shared" si="468"/>
        <v>-59.343002506128634</v>
      </c>
      <c r="AM651" s="26">
        <f t="shared" si="469"/>
        <v>-89.938202260217025</v>
      </c>
      <c r="AN651" s="26">
        <f t="shared" si="482"/>
        <v>-45.368831367725832</v>
      </c>
      <c r="AO651" s="26">
        <f t="shared" si="483"/>
        <v>-89.691195822658159</v>
      </c>
      <c r="AP651" s="26">
        <f t="shared" si="489"/>
        <v>-114.40037299629979</v>
      </c>
      <c r="AQ651" s="26">
        <f t="shared" si="490"/>
        <v>-179.62970701020359</v>
      </c>
      <c r="AR651" s="25">
        <f t="shared" si="484"/>
        <v>18.562359853877492</v>
      </c>
      <c r="AS651" s="25">
        <f t="shared" si="485"/>
        <v>-26.547178687726607</v>
      </c>
      <c r="AT651" s="56">
        <f t="shared" si="491"/>
        <v>-92.881994413420983</v>
      </c>
      <c r="AU651" s="57">
        <f t="shared" si="470"/>
        <v>-271.29431915357287</v>
      </c>
      <c r="AV651" s="26">
        <f t="shared" si="471"/>
        <v>0.36268041165732556</v>
      </c>
      <c r="AW651" s="26">
        <f t="shared" si="472"/>
        <v>16.442432703686496</v>
      </c>
      <c r="AX651" s="27">
        <f t="shared" si="473"/>
        <v>-0.36268041165732512</v>
      </c>
      <c r="AY651" s="26">
        <f t="shared" si="474"/>
        <v>-16.442432703686496</v>
      </c>
      <c r="AZ651" s="28">
        <f t="shared" si="475"/>
        <v>4.4408920985006262E-16</v>
      </c>
      <c r="BA651" s="29">
        <f t="shared" si="476"/>
        <v>0</v>
      </c>
      <c r="BB651" s="5">
        <f t="shared" si="492"/>
        <v>-197.31119307254497</v>
      </c>
      <c r="BC651" s="5">
        <f t="shared" si="493"/>
        <v>-504.79167717604611</v>
      </c>
      <c r="BD651" s="5">
        <f t="shared" si="477"/>
        <v>-324.79167717604611</v>
      </c>
      <c r="BE651" s="41"/>
      <c r="BF651" s="40">
        <f t="shared" si="478"/>
        <v>-197</v>
      </c>
      <c r="BG651" s="40">
        <f t="shared" si="479"/>
        <v>-505</v>
      </c>
      <c r="BH651" s="40">
        <f t="shared" si="480"/>
        <v>-325</v>
      </c>
      <c r="BL651" s="26">
        <f t="shared" si="486"/>
        <v>-37.40558653556451</v>
      </c>
      <c r="BM651" s="26">
        <f t="shared" si="487"/>
        <v>-89.227574751937979</v>
      </c>
      <c r="BO651" s="238" t="str">
        <f t="shared" si="494"/>
        <v>295120922.666707i</v>
      </c>
      <c r="BP651" s="238" t="str">
        <f t="shared" si="495"/>
        <v>-0.000361622481490819-0.000260141410336146i</v>
      </c>
      <c r="BQ651" s="238">
        <f t="shared" si="496"/>
        <v>-67.023612123559474</v>
      </c>
      <c r="BR651" s="238">
        <f t="shared" si="497"/>
        <v>-144.26978327053524</v>
      </c>
    </row>
    <row r="652" spans="22:70" x14ac:dyDescent="0.35">
      <c r="V652" s="24">
        <v>7.4800000000000999</v>
      </c>
      <c r="W652" s="32">
        <f t="shared" si="455"/>
        <v>301995172.04027122</v>
      </c>
      <c r="X652" s="25">
        <f t="shared" si="488"/>
        <v>26.994438391274116</v>
      </c>
      <c r="Y652" s="26">
        <f t="shared" si="456"/>
        <v>-97.216226157781477</v>
      </c>
      <c r="Z652" s="26">
        <f t="shared" si="457"/>
        <v>-89.999210574184303</v>
      </c>
      <c r="AA652" s="26">
        <f t="shared" si="458"/>
        <v>61.267222137238463</v>
      </c>
      <c r="AB652" s="26">
        <f t="shared" si="459"/>
        <v>-89.9504821728396</v>
      </c>
      <c r="AC652" s="26">
        <f t="shared" si="460"/>
        <v>30.672768758979451</v>
      </c>
      <c r="AD652" s="26">
        <f t="shared" si="461"/>
        <v>88.322949235784307</v>
      </c>
      <c r="AE652" s="26">
        <f t="shared" si="462"/>
        <v>21.718203129710552</v>
      </c>
      <c r="AF652" s="26">
        <f t="shared" si="463"/>
        <v>-91.626743511239596</v>
      </c>
      <c r="AG652" s="26">
        <f t="shared" si="481"/>
        <v>64.334182199278899</v>
      </c>
      <c r="AH652" s="26">
        <f t="shared" si="464"/>
        <v>-179.58631868901483</v>
      </c>
      <c r="AI652" s="26">
        <f t="shared" si="465"/>
        <v>-89.999999939909387</v>
      </c>
      <c r="AJ652" s="26">
        <f t="shared" si="466"/>
        <v>105.56359736728493</v>
      </c>
      <c r="AK652" s="26">
        <f t="shared" si="467"/>
        <v>89.99969804462549</v>
      </c>
      <c r="AL652" s="27">
        <f t="shared" si="468"/>
        <v>-59.543002278740325</v>
      </c>
      <c r="AM652" s="26">
        <f t="shared" si="469"/>
        <v>-89.939608947459135</v>
      </c>
      <c r="AN652" s="26">
        <f t="shared" si="482"/>
        <v>-45.568825689854869</v>
      </c>
      <c r="AO652" s="26">
        <f t="shared" si="483"/>
        <v>-89.698224932403065</v>
      </c>
      <c r="AP652" s="26">
        <f t="shared" si="489"/>
        <v>-114.80036709104618</v>
      </c>
      <c r="AQ652" s="26">
        <f t="shared" si="490"/>
        <v>-179.63813577514611</v>
      </c>
      <c r="AR652" s="25">
        <f t="shared" si="484"/>
        <v>18.562359853877492</v>
      </c>
      <c r="AS652" s="25">
        <f t="shared" si="485"/>
        <v>-26.547178687726607</v>
      </c>
      <c r="AT652" s="56">
        <f t="shared" si="491"/>
        <v>-93.082163961335624</v>
      </c>
      <c r="AU652" s="57">
        <f t="shared" si="470"/>
        <v>-271.26487928638574</v>
      </c>
      <c r="AV652" s="26">
        <f t="shared" si="471"/>
        <v>0.37904788715474003</v>
      </c>
      <c r="AW652" s="26">
        <f t="shared" si="472"/>
        <v>16.804062647342196</v>
      </c>
      <c r="AX652" s="27">
        <f t="shared" si="473"/>
        <v>-0.37904788715474003</v>
      </c>
      <c r="AY652" s="26">
        <f t="shared" si="474"/>
        <v>-16.804062647342196</v>
      </c>
      <c r="AZ652" s="28">
        <f t="shared" si="475"/>
        <v>0</v>
      </c>
      <c r="BA652" s="29">
        <f t="shared" si="476"/>
        <v>0</v>
      </c>
      <c r="BB652" s="5">
        <f t="shared" si="492"/>
        <v>-198.04429640023378</v>
      </c>
      <c r="BC652" s="5">
        <f t="shared" si="493"/>
        <v>-505.40355998572943</v>
      </c>
      <c r="BD652" s="5">
        <f t="shared" si="477"/>
        <v>-325.40355998572943</v>
      </c>
      <c r="BE652" s="31"/>
      <c r="BF652" s="40">
        <f t="shared" si="478"/>
        <v>-198</v>
      </c>
      <c r="BG652" s="40">
        <f t="shared" si="479"/>
        <v>-505</v>
      </c>
      <c r="BH652" s="40">
        <f t="shared" si="480"/>
        <v>-325</v>
      </c>
      <c r="BL652" s="26">
        <f t="shared" si="486"/>
        <v>-37.605551012412526</v>
      </c>
      <c r="BM652" s="26">
        <f t="shared" si="487"/>
        <v>-89.245155239055563</v>
      </c>
      <c r="BO652" s="238" t="str">
        <f t="shared" si="494"/>
        <v>301995172.040271i</v>
      </c>
      <c r="BP652" s="238" t="str">
        <f t="shared" si="495"/>
        <v>-0.000350727014144526-0.000246554288034152i</v>
      </c>
      <c r="BQ652" s="238">
        <f t="shared" si="496"/>
        <v>-67.356581426485633</v>
      </c>
      <c r="BR652" s="238">
        <f t="shared" si="497"/>
        <v>-144.89352546028815</v>
      </c>
    </row>
    <row r="653" spans="22:70" x14ac:dyDescent="0.35">
      <c r="V653" s="24">
        <v>7.4900000000000997</v>
      </c>
      <c r="W653" s="32">
        <f t="shared" si="455"/>
        <v>309029543.25143027</v>
      </c>
      <c r="X653" s="25">
        <f t="shared" si="488"/>
        <v>26.994438391274116</v>
      </c>
      <c r="Y653" s="26">
        <f t="shared" si="456"/>
        <v>-97.416226157744376</v>
      </c>
      <c r="Z653" s="26">
        <f t="shared" si="457"/>
        <v>-89.999228543709719</v>
      </c>
      <c r="AA653" s="26">
        <f t="shared" si="458"/>
        <v>61.467221991240713</v>
      </c>
      <c r="AB653" s="26">
        <f t="shared" si="459"/>
        <v>-89.951609335655746</v>
      </c>
      <c r="AC653" s="26">
        <f t="shared" si="460"/>
        <v>30.872601341859585</v>
      </c>
      <c r="AD653" s="26">
        <f t="shared" si="461"/>
        <v>88.361102510154851</v>
      </c>
      <c r="AE653" s="26">
        <f t="shared" si="462"/>
        <v>21.918035566630039</v>
      </c>
      <c r="AF653" s="26">
        <f t="shared" si="463"/>
        <v>-91.589735369210601</v>
      </c>
      <c r="AG653" s="26">
        <f t="shared" si="481"/>
        <v>64.334182199278899</v>
      </c>
      <c r="AH653" s="26">
        <f t="shared" si="464"/>
        <v>-179.78631868901485</v>
      </c>
      <c r="AI653" s="26">
        <f t="shared" si="465"/>
        <v>-89.99999994127721</v>
      </c>
      <c r="AJ653" s="26">
        <f t="shared" si="466"/>
        <v>105.7635973672795</v>
      </c>
      <c r="AK653" s="26">
        <f t="shared" si="467"/>
        <v>89.999704917968955</v>
      </c>
      <c r="AL653" s="27">
        <f t="shared" si="468"/>
        <v>-59.743002061586168</v>
      </c>
      <c r="AM653" s="26">
        <f t="shared" si="469"/>
        <v>-89.940983614660738</v>
      </c>
      <c r="AN653" s="26">
        <f t="shared" si="482"/>
        <v>-45.76882026752326</v>
      </c>
      <c r="AO653" s="26">
        <f t="shared" si="483"/>
        <v>-89.705094048853653</v>
      </c>
      <c r="AP653" s="26">
        <f t="shared" si="489"/>
        <v>-115.20036145156587</v>
      </c>
      <c r="AQ653" s="26">
        <f t="shared" si="490"/>
        <v>-179.64637268682264</v>
      </c>
      <c r="AR653" s="25">
        <f t="shared" si="484"/>
        <v>18.562359853877492</v>
      </c>
      <c r="AS653" s="25">
        <f t="shared" si="485"/>
        <v>-26.547178687726607</v>
      </c>
      <c r="AT653" s="56">
        <f t="shared" si="491"/>
        <v>-93.28232588493583</v>
      </c>
      <c r="AU653" s="57">
        <f t="shared" si="470"/>
        <v>-271.23610805603323</v>
      </c>
      <c r="AV653" s="26">
        <f t="shared" si="471"/>
        <v>0.39612087980623906</v>
      </c>
      <c r="AW653" s="26">
        <f t="shared" si="472"/>
        <v>17.172694172459856</v>
      </c>
      <c r="AX653" s="27">
        <f t="shared" si="473"/>
        <v>-0.39612087980623906</v>
      </c>
      <c r="AY653" s="26">
        <f t="shared" si="474"/>
        <v>-17.172694172459856</v>
      </c>
      <c r="AZ653" s="28">
        <f t="shared" si="475"/>
        <v>0</v>
      </c>
      <c r="BA653" s="29">
        <f t="shared" si="476"/>
        <v>0</v>
      </c>
      <c r="BB653" s="5">
        <f t="shared" si="492"/>
        <v>-198.7794301066632</v>
      </c>
      <c r="BC653" s="5">
        <f t="shared" si="493"/>
        <v>-506.01083397638695</v>
      </c>
      <c r="BD653" s="5">
        <f t="shared" si="477"/>
        <v>-326.01083397638695</v>
      </c>
      <c r="BE653" s="31"/>
      <c r="BF653" s="40">
        <f t="shared" si="478"/>
        <v>-199</v>
      </c>
      <c r="BG653" s="40">
        <f t="shared" si="479"/>
        <v>-506</v>
      </c>
      <c r="BH653" s="40">
        <f t="shared" si="480"/>
        <v>-326</v>
      </c>
      <c r="BL653" s="26">
        <f t="shared" si="486"/>
        <v>-37.805517087794499</v>
      </c>
      <c r="BM653" s="26">
        <f t="shared" si="487"/>
        <v>-89.262335682782449</v>
      </c>
      <c r="BO653" s="238" t="str">
        <f t="shared" si="494"/>
        <v>309029543.25143i</v>
      </c>
      <c r="BP653" s="238" t="str">
        <f t="shared" si="495"/>
        <v>-0.000339999979154517-0.000233567272559267i</v>
      </c>
      <c r="BQ653" s="238">
        <f t="shared" si="496"/>
        <v>-67.69158713393287</v>
      </c>
      <c r="BR653" s="238">
        <f t="shared" si="497"/>
        <v>-145.51239023757128</v>
      </c>
    </row>
    <row r="654" spans="22:70" x14ac:dyDescent="0.35">
      <c r="V654" s="24">
        <v>7.5000000000001004</v>
      </c>
      <c r="W654" s="30">
        <f t="shared" si="455"/>
        <v>316227766.01691192</v>
      </c>
      <c r="X654" s="25">
        <f t="shared" si="488"/>
        <v>26.994438391274116</v>
      </c>
      <c r="Y654" s="26">
        <f t="shared" si="456"/>
        <v>-97.616226157708965</v>
      </c>
      <c r="Z654" s="26">
        <f t="shared" si="457"/>
        <v>-89.999246104198789</v>
      </c>
      <c r="AA654" s="26">
        <f t="shared" si="458"/>
        <v>61.667221851813977</v>
      </c>
      <c r="AB654" s="26">
        <f t="shared" si="459"/>
        <v>-89.952710841149951</v>
      </c>
      <c r="AC654" s="26">
        <f t="shared" si="460"/>
        <v>31.072441453726512</v>
      </c>
      <c r="AD654" s="26">
        <f t="shared" si="461"/>
        <v>88.39838871485486</v>
      </c>
      <c r="AE654" s="26">
        <f t="shared" si="462"/>
        <v>22.11787553910564</v>
      </c>
      <c r="AF654" s="26">
        <f t="shared" si="463"/>
        <v>-91.55356823049388</v>
      </c>
      <c r="AG654" s="26">
        <f t="shared" si="481"/>
        <v>64.334182199278899</v>
      </c>
      <c r="AH654" s="26">
        <f t="shared" si="464"/>
        <v>-179.98631868901487</v>
      </c>
      <c r="AI654" s="26">
        <f t="shared" si="465"/>
        <v>-89.999999942613897</v>
      </c>
      <c r="AJ654" s="26">
        <f t="shared" si="466"/>
        <v>105.96359736727435</v>
      </c>
      <c r="AK654" s="26">
        <f t="shared" si="467"/>
        <v>89.999711634856027</v>
      </c>
      <c r="AL654" s="27">
        <f t="shared" si="468"/>
        <v>-59.943001854205569</v>
      </c>
      <c r="AM654" s="26">
        <f t="shared" si="469"/>
        <v>-89.942326990682218</v>
      </c>
      <c r="AN654" s="26">
        <f t="shared" si="482"/>
        <v>-45.968815089230489</v>
      </c>
      <c r="AO654" s="26">
        <f t="shared" si="483"/>
        <v>-89.711806813316045</v>
      </c>
      <c r="AP654" s="26">
        <f t="shared" si="489"/>
        <v>-115.60035606589769</v>
      </c>
      <c r="AQ654" s="26">
        <f t="shared" si="490"/>
        <v>-179.65442211175613</v>
      </c>
      <c r="AR654" s="25">
        <f t="shared" si="484"/>
        <v>18.562359853877492</v>
      </c>
      <c r="AS654" s="25">
        <f t="shared" si="485"/>
        <v>-26.547178687726607</v>
      </c>
      <c r="AT654" s="56">
        <f t="shared" si="491"/>
        <v>-93.482480526792045</v>
      </c>
      <c r="AU654" s="57">
        <f t="shared" si="470"/>
        <v>-271.20799034225001</v>
      </c>
      <c r="AV654" s="26">
        <f t="shared" si="471"/>
        <v>0.41392685158243503</v>
      </c>
      <c r="AW654" s="26">
        <f t="shared" si="472"/>
        <v>17.548400613796154</v>
      </c>
      <c r="AX654" s="27">
        <f t="shared" si="473"/>
        <v>-0.41392685158243514</v>
      </c>
      <c r="AY654" s="26">
        <f t="shared" si="474"/>
        <v>-17.548400613796154</v>
      </c>
      <c r="AZ654" s="28">
        <f t="shared" si="475"/>
        <v>0</v>
      </c>
      <c r="BA654" s="29">
        <f t="shared" si="476"/>
        <v>0</v>
      </c>
      <c r="BB654" s="5">
        <f t="shared" si="492"/>
        <v>-199.51656190462057</v>
      </c>
      <c r="BC654" s="5">
        <f t="shared" si="493"/>
        <v>-506.61324637356347</v>
      </c>
      <c r="BD654" s="5">
        <f t="shared" si="477"/>
        <v>-326.61324637356347</v>
      </c>
      <c r="BE654" s="41"/>
      <c r="BF654" s="40">
        <f t="shared" si="478"/>
        <v>-200</v>
      </c>
      <c r="BG654" s="40">
        <f t="shared" si="479"/>
        <v>-507</v>
      </c>
      <c r="BH654" s="40">
        <f t="shared" si="480"/>
        <v>-327</v>
      </c>
      <c r="BL654" s="26">
        <f t="shared" si="486"/>
        <v>-38.005484689788453</v>
      </c>
      <c r="BM654" s="26">
        <f t="shared" si="487"/>
        <v>-89.279125180052219</v>
      </c>
      <c r="BO654" s="238" t="str">
        <f t="shared" si="494"/>
        <v>316227766.016912i</v>
      </c>
      <c r="BP654" s="238" t="str">
        <f t="shared" si="495"/>
        <v>-0.000329448638401317-0.000221162267499935i</v>
      </c>
      <c r="BQ654" s="238">
        <f t="shared" si="496"/>
        <v>-68.028596688040068</v>
      </c>
      <c r="BR654" s="238">
        <f t="shared" si="497"/>
        <v>-146.12613085126125</v>
      </c>
    </row>
    <row r="655" spans="22:70" x14ac:dyDescent="0.35">
      <c r="V655" s="24">
        <v>7.5100000000001002</v>
      </c>
      <c r="W655" s="32">
        <f t="shared" si="455"/>
        <v>323593656.92970389</v>
      </c>
      <c r="X655" s="25">
        <f t="shared" si="488"/>
        <v>26.994438391274116</v>
      </c>
      <c r="Y655" s="26">
        <f t="shared" si="456"/>
        <v>-97.816226157675118</v>
      </c>
      <c r="Z655" s="26">
        <f t="shared" si="457"/>
        <v>-89.999263264962323</v>
      </c>
      <c r="AA655" s="26">
        <f t="shared" si="458"/>
        <v>61.867221718662428</v>
      </c>
      <c r="AB655" s="26">
        <f t="shared" si="459"/>
        <v>-89.953787273351764</v>
      </c>
      <c r="AC655" s="26">
        <f t="shared" si="460"/>
        <v>31.272288756249669</v>
      </c>
      <c r="AD655" s="26">
        <f t="shared" si="461"/>
        <v>88.434827493126278</v>
      </c>
      <c r="AE655" s="26">
        <f t="shared" si="462"/>
        <v>22.317722708511095</v>
      </c>
      <c r="AF655" s="26">
        <f t="shared" si="463"/>
        <v>-91.518223045187796</v>
      </c>
      <c r="AG655" s="26">
        <f t="shared" si="481"/>
        <v>64.334182199278899</v>
      </c>
      <c r="AH655" s="26">
        <f t="shared" si="464"/>
        <v>-180.18631868901485</v>
      </c>
      <c r="AI655" s="26">
        <f t="shared" si="465"/>
        <v>-89.999999943920173</v>
      </c>
      <c r="AJ655" s="26">
        <f t="shared" si="466"/>
        <v>106.16359736726938</v>
      </c>
      <c r="AK655" s="26">
        <f t="shared" si="467"/>
        <v>89.999718198848086</v>
      </c>
      <c r="AL655" s="27">
        <f t="shared" si="468"/>
        <v>-60.143001656158603</v>
      </c>
      <c r="AM655" s="26">
        <f t="shared" si="469"/>
        <v>-89.94363978779343</v>
      </c>
      <c r="AN655" s="26">
        <f t="shared" si="482"/>
        <v>-46.168810143993497</v>
      </c>
      <c r="AO655" s="26">
        <f t="shared" si="483"/>
        <v>-89.718366784249255</v>
      </c>
      <c r="AP655" s="26">
        <f t="shared" si="489"/>
        <v>-116.00035092261868</v>
      </c>
      <c r="AQ655" s="26">
        <f t="shared" si="490"/>
        <v>-179.66228831711476</v>
      </c>
      <c r="AR655" s="25">
        <f t="shared" si="484"/>
        <v>18.562359853877492</v>
      </c>
      <c r="AS655" s="25">
        <f t="shared" si="485"/>
        <v>-26.547178687726607</v>
      </c>
      <c r="AT655" s="56">
        <f t="shared" si="491"/>
        <v>-93.682628214107581</v>
      </c>
      <c r="AU655" s="57">
        <f t="shared" si="470"/>
        <v>-271.18051136230258</v>
      </c>
      <c r="AV655" s="26">
        <f t="shared" si="471"/>
        <v>0.43249407632505094</v>
      </c>
      <c r="AW655" s="26">
        <f t="shared" si="472"/>
        <v>17.931251891312218</v>
      </c>
      <c r="AX655" s="27">
        <f t="shared" si="473"/>
        <v>-0.43249407632505077</v>
      </c>
      <c r="AY655" s="26">
        <f t="shared" si="474"/>
        <v>-17.931251891312218</v>
      </c>
      <c r="AZ655" s="28">
        <f t="shared" si="475"/>
        <v>0</v>
      </c>
      <c r="BA655" s="29">
        <f t="shared" si="476"/>
        <v>0</v>
      </c>
      <c r="BB655" s="5">
        <f t="shared" si="492"/>
        <v>-200.25565819684354</v>
      </c>
      <c r="BC655" s="5">
        <f t="shared" si="493"/>
        <v>-507.21055593496158</v>
      </c>
      <c r="BD655" s="5">
        <f t="shared" si="477"/>
        <v>-327.21055593496158</v>
      </c>
      <c r="BE655" s="31"/>
      <c r="BF655" s="40">
        <f t="shared" si="478"/>
        <v>-200</v>
      </c>
      <c r="BG655" s="40">
        <f t="shared" si="479"/>
        <v>-507</v>
      </c>
      <c r="BH655" s="40">
        <f t="shared" si="480"/>
        <v>-327</v>
      </c>
      <c r="BL655" s="26">
        <f t="shared" si="486"/>
        <v>-38.205453749707232</v>
      </c>
      <c r="BM655" s="26">
        <f t="shared" si="487"/>
        <v>-89.295532621338523</v>
      </c>
      <c r="BO655" s="238" t="str">
        <f t="shared" si="494"/>
        <v>323593656.929704i</v>
      </c>
      <c r="BP655" s="238" t="str">
        <f t="shared" si="495"/>
        <v>-0.000319079647766166-0.000209321134284901i</v>
      </c>
      <c r="BQ655" s="238">
        <f t="shared" si="496"/>
        <v>-68.367576233028728</v>
      </c>
      <c r="BR655" s="238">
        <f t="shared" si="497"/>
        <v>-146.73451195132048</v>
      </c>
    </row>
    <row r="656" spans="22:70" x14ac:dyDescent="0.35">
      <c r="V656" s="24">
        <v>7.5200000000000999</v>
      </c>
      <c r="W656" s="32">
        <f t="shared" si="455"/>
        <v>331131121.48266727</v>
      </c>
      <c r="X656" s="25">
        <f t="shared" si="488"/>
        <v>26.994438391274116</v>
      </c>
      <c r="Y656" s="26">
        <f t="shared" si="456"/>
        <v>-98.016226157642762</v>
      </c>
      <c r="Z656" s="26">
        <f t="shared" si="457"/>
        <v>-89.999280035099204</v>
      </c>
      <c r="AA656" s="26">
        <f t="shared" si="458"/>
        <v>62.06722159150366</v>
      </c>
      <c r="AB656" s="26">
        <f t="shared" si="459"/>
        <v>-89.954839202996723</v>
      </c>
      <c r="AC656" s="26">
        <f t="shared" si="460"/>
        <v>31.472142926279368</v>
      </c>
      <c r="AD656" s="26">
        <f t="shared" si="461"/>
        <v>88.470438047318126</v>
      </c>
      <c r="AE656" s="26">
        <f t="shared" si="462"/>
        <v>22.517576751414381</v>
      </c>
      <c r="AF656" s="26">
        <f t="shared" si="463"/>
        <v>-91.483681190777801</v>
      </c>
      <c r="AG656" s="26">
        <f t="shared" si="481"/>
        <v>64.334182199278899</v>
      </c>
      <c r="AH656" s="26">
        <f t="shared" si="464"/>
        <v>-180.38631868901484</v>
      </c>
      <c r="AI656" s="26">
        <f t="shared" si="465"/>
        <v>-89.999999945196706</v>
      </c>
      <c r="AJ656" s="26">
        <f t="shared" si="466"/>
        <v>106.36359736726462</v>
      </c>
      <c r="AK656" s="26">
        <f t="shared" si="467"/>
        <v>89.999724613425442</v>
      </c>
      <c r="AL656" s="27">
        <f t="shared" si="468"/>
        <v>-60.343001467025175</v>
      </c>
      <c r="AM656" s="26">
        <f t="shared" si="469"/>
        <v>-89.94492270205123</v>
      </c>
      <c r="AN656" s="26">
        <f t="shared" si="482"/>
        <v>-46.368805421323536</v>
      </c>
      <c r="AO656" s="26">
        <f t="shared" si="483"/>
        <v>-89.724777439148397</v>
      </c>
      <c r="AP656" s="26">
        <f t="shared" si="489"/>
        <v>-116.40034601082004</v>
      </c>
      <c r="AQ656" s="26">
        <f t="shared" si="490"/>
        <v>-179.66997547297089</v>
      </c>
      <c r="AR656" s="25">
        <f t="shared" si="484"/>
        <v>18.562359853877492</v>
      </c>
      <c r="AS656" s="25">
        <f t="shared" si="485"/>
        <v>-26.547178687726607</v>
      </c>
      <c r="AT656" s="56">
        <f t="shared" si="491"/>
        <v>-93.882769259405663</v>
      </c>
      <c r="AU656" s="57">
        <f t="shared" si="470"/>
        <v>-271.15365666374868</v>
      </c>
      <c r="AV656" s="26">
        <f t="shared" si="471"/>
        <v>0.45185164131516192</v>
      </c>
      <c r="AW656" s="26">
        <f t="shared" si="472"/>
        <v>18.321314197387824</v>
      </c>
      <c r="AX656" s="27">
        <f t="shared" si="473"/>
        <v>-0.45185164131516209</v>
      </c>
      <c r="AY656" s="26">
        <f t="shared" si="474"/>
        <v>-18.321314197387824</v>
      </c>
      <c r="AZ656" s="28">
        <f t="shared" si="475"/>
        <v>0</v>
      </c>
      <c r="BA656" s="29">
        <f t="shared" si="476"/>
        <v>0</v>
      </c>
      <c r="BB656" s="5">
        <f t="shared" si="492"/>
        <v>-200.99668419055018</v>
      </c>
      <c r="BC656" s="5">
        <f t="shared" si="493"/>
        <v>-507.802533226425</v>
      </c>
      <c r="BD656" s="5">
        <f t="shared" si="477"/>
        <v>-327.802533226425</v>
      </c>
      <c r="BE656" s="31"/>
      <c r="BF656" s="40">
        <f t="shared" si="478"/>
        <v>-201</v>
      </c>
      <c r="BG656" s="40">
        <f t="shared" si="479"/>
        <v>-508</v>
      </c>
      <c r="BH656" s="40">
        <f t="shared" si="480"/>
        <v>-328</v>
      </c>
      <c r="BL656" s="26">
        <f t="shared" si="486"/>
        <v>-38.405424201953259</v>
      </c>
      <c r="BM656" s="26">
        <f t="shared" si="487"/>
        <v>-89.3115666953139</v>
      </c>
      <c r="BO656" s="238" t="str">
        <f t="shared" si="494"/>
        <v>331131121.482667i</v>
      </c>
      <c r="BP656" s="238" t="str">
        <f t="shared" si="495"/>
        <v>-0.000308899051817233-0.000198025733146853i</v>
      </c>
      <c r="BQ656" s="238">
        <f t="shared" si="496"/>
        <v>-68.708490729191254</v>
      </c>
      <c r="BR656" s="238">
        <f t="shared" si="497"/>
        <v>-147.33730986736239</v>
      </c>
    </row>
    <row r="657" spans="22:70" x14ac:dyDescent="0.35">
      <c r="V657" s="24">
        <v>7.5300000000000997</v>
      </c>
      <c r="W657" s="30">
        <f t="shared" si="455"/>
        <v>338844156.1392805</v>
      </c>
      <c r="X657" s="25">
        <f t="shared" si="488"/>
        <v>26.994438391274116</v>
      </c>
      <c r="Y657" s="26">
        <f t="shared" si="456"/>
        <v>-98.216226157611914</v>
      </c>
      <c r="Z657" s="26">
        <f t="shared" si="457"/>
        <v>-89.999296423501164</v>
      </c>
      <c r="AA657" s="26">
        <f t="shared" si="458"/>
        <v>62.267221470068002</v>
      </c>
      <c r="AB657" s="26">
        <f t="shared" si="459"/>
        <v>-89.955867187829028</v>
      </c>
      <c r="AC657" s="26">
        <f t="shared" si="460"/>
        <v>31.67200365516765</v>
      </c>
      <c r="AD657" s="26">
        <f t="shared" si="461"/>
        <v>88.505239148506888</v>
      </c>
      <c r="AE657" s="26">
        <f t="shared" si="462"/>
        <v>22.717437358897854</v>
      </c>
      <c r="AF657" s="26">
        <f t="shared" si="463"/>
        <v>-91.449924462823304</v>
      </c>
      <c r="AG657" s="26">
        <f t="shared" si="481"/>
        <v>64.334182199278899</v>
      </c>
      <c r="AH657" s="26">
        <f t="shared" si="464"/>
        <v>-180.58631868901483</v>
      </c>
      <c r="AI657" s="26">
        <f t="shared" si="465"/>
        <v>-89.999999946444177</v>
      </c>
      <c r="AJ657" s="26">
        <f t="shared" si="466"/>
        <v>106.56359736726012</v>
      </c>
      <c r="AK657" s="26">
        <f t="shared" si="467"/>
        <v>89.999730881989194</v>
      </c>
      <c r="AL657" s="27">
        <f t="shared" si="468"/>
        <v>-60.543001286404177</v>
      </c>
      <c r="AM657" s="26">
        <f t="shared" si="469"/>
        <v>-89.946176413668624</v>
      </c>
      <c r="AN657" s="26">
        <f t="shared" si="482"/>
        <v>-46.568800911203979</v>
      </c>
      <c r="AO657" s="26">
        <f t="shared" si="483"/>
        <v>-89.731042176385131</v>
      </c>
      <c r="AP657" s="26">
        <f t="shared" si="489"/>
        <v>-116.80034132008397</v>
      </c>
      <c r="AQ657" s="26">
        <f t="shared" si="490"/>
        <v>-179.67748765450875</v>
      </c>
      <c r="AR657" s="25">
        <f t="shared" si="484"/>
        <v>18.562359853877492</v>
      </c>
      <c r="AS657" s="25">
        <f t="shared" si="485"/>
        <v>-26.547178687726607</v>
      </c>
      <c r="AT657" s="56">
        <f t="shared" si="491"/>
        <v>-94.082903961186119</v>
      </c>
      <c r="AU657" s="57">
        <f t="shared" si="470"/>
        <v>-271.12741211733203</v>
      </c>
      <c r="AV657" s="26">
        <f t="shared" si="471"/>
        <v>0.47202944658143775</v>
      </c>
      <c r="AW657" s="26">
        <f t="shared" si="472"/>
        <v>18.718649672570855</v>
      </c>
      <c r="AX657" s="27">
        <f t="shared" si="473"/>
        <v>-0.47202944658143736</v>
      </c>
      <c r="AY657" s="26">
        <f t="shared" si="474"/>
        <v>-18.718649672570855</v>
      </c>
      <c r="AZ657" s="28">
        <f t="shared" si="475"/>
        <v>0</v>
      </c>
      <c r="BA657" s="29">
        <f t="shared" si="476"/>
        <v>0</v>
      </c>
      <c r="BB657" s="5">
        <f t="shared" si="492"/>
        <v>-201.73960401260263</v>
      </c>
      <c r="BC657" s="5">
        <f t="shared" si="493"/>
        <v>-508.38896084176531</v>
      </c>
      <c r="BD657" s="5">
        <f t="shared" si="477"/>
        <v>-328.38896084176531</v>
      </c>
      <c r="BE657" s="41"/>
      <c r="BF657" s="40">
        <f t="shared" si="478"/>
        <v>-202</v>
      </c>
      <c r="BG657" s="40">
        <f t="shared" si="479"/>
        <v>-508</v>
      </c>
      <c r="BH657" s="40">
        <f t="shared" si="480"/>
        <v>-328</v>
      </c>
      <c r="BL657" s="26">
        <f t="shared" si="486"/>
        <v>-38.605395983879646</v>
      </c>
      <c r="BM657" s="26">
        <f t="shared" si="487"/>
        <v>-89.327235893405231</v>
      </c>
      <c r="BO657" s="238" t="str">
        <f t="shared" si="494"/>
        <v>338844156.13928i</v>
      </c>
      <c r="BP657" s="238" t="str">
        <f t="shared" si="495"/>
        <v>-0.000298912282309043-0.000187257963521439i</v>
      </c>
      <c r="BQ657" s="238">
        <f t="shared" si="496"/>
        <v>-69.051304067536876</v>
      </c>
      <c r="BR657" s="238">
        <f t="shared" si="497"/>
        <v>-147.93431283102805</v>
      </c>
    </row>
    <row r="658" spans="22:70" x14ac:dyDescent="0.35">
      <c r="V658" s="24">
        <v>7.5400000000001004</v>
      </c>
      <c r="W658" s="32">
        <f t="shared" si="455"/>
        <v>346736850.45261264</v>
      </c>
      <c r="X658" s="25">
        <f t="shared" si="488"/>
        <v>26.994438391274116</v>
      </c>
      <c r="Y658" s="26">
        <f t="shared" si="456"/>
        <v>-98.416226157582472</v>
      </c>
      <c r="Z658" s="26">
        <f t="shared" si="457"/>
        <v>-89.999312438857544</v>
      </c>
      <c r="AA658" s="26">
        <f t="shared" si="458"/>
        <v>62.467221354097887</v>
      </c>
      <c r="AB658" s="26">
        <f t="shared" si="459"/>
        <v>-89.956871772897188</v>
      </c>
      <c r="AC658" s="26">
        <f t="shared" si="460"/>
        <v>31.871870648119213</v>
      </c>
      <c r="AD658" s="26">
        <f t="shared" si="461"/>
        <v>88.53924914592568</v>
      </c>
      <c r="AE658" s="26">
        <f t="shared" si="462"/>
        <v>22.917304235908745</v>
      </c>
      <c r="AF658" s="26">
        <f t="shared" si="463"/>
        <v>-91.416935065829051</v>
      </c>
      <c r="AG658" s="26">
        <f t="shared" si="481"/>
        <v>64.334182199278899</v>
      </c>
      <c r="AH658" s="26">
        <f t="shared" si="464"/>
        <v>-180.78631868901485</v>
      </c>
      <c r="AI658" s="26">
        <f t="shared" si="465"/>
        <v>-89.999999947663255</v>
      </c>
      <c r="AJ658" s="26">
        <f t="shared" si="466"/>
        <v>106.76359736725584</v>
      </c>
      <c r="AK658" s="26">
        <f t="shared" si="467"/>
        <v>89.999737007863004</v>
      </c>
      <c r="AL658" s="27">
        <f t="shared" si="468"/>
        <v>-60.743001113912491</v>
      </c>
      <c r="AM658" s="26">
        <f t="shared" si="469"/>
        <v>-89.947401587375296</v>
      </c>
      <c r="AN658" s="26">
        <f t="shared" si="482"/>
        <v>-46.768796604068896</v>
      </c>
      <c r="AO658" s="26">
        <f t="shared" si="483"/>
        <v>-89.73716431700656</v>
      </c>
      <c r="AP658" s="26">
        <f t="shared" si="489"/>
        <v>-117.2003368404615</v>
      </c>
      <c r="AQ658" s="26">
        <f t="shared" si="490"/>
        <v>-179.68482884418211</v>
      </c>
      <c r="AR658" s="25">
        <f t="shared" si="484"/>
        <v>18.562359853877492</v>
      </c>
      <c r="AS658" s="25">
        <f t="shared" si="485"/>
        <v>-26.547178687726607</v>
      </c>
      <c r="AT658" s="56">
        <f t="shared" si="491"/>
        <v>-94.283032604552758</v>
      </c>
      <c r="AU658" s="57">
        <f t="shared" si="470"/>
        <v>-271.10176391001119</v>
      </c>
      <c r="AV658" s="26">
        <f t="shared" si="471"/>
        <v>0.49305820175245074</v>
      </c>
      <c r="AW658" s="26">
        <f t="shared" si="472"/>
        <v>19.123316070291768</v>
      </c>
      <c r="AX658" s="27">
        <f t="shared" si="473"/>
        <v>-0.49305820175245108</v>
      </c>
      <c r="AY658" s="26">
        <f t="shared" si="474"/>
        <v>-19.123316070291768</v>
      </c>
      <c r="AZ658" s="28">
        <f t="shared" si="475"/>
        <v>0</v>
      </c>
      <c r="BA658" s="29">
        <f t="shared" si="476"/>
        <v>0</v>
      </c>
      <c r="BB658" s="5">
        <f t="shared" si="492"/>
        <v>-202.48438082460353</v>
      </c>
      <c r="BC658" s="5">
        <f t="shared" si="493"/>
        <v>-508.96963356747574</v>
      </c>
      <c r="BD658" s="5">
        <f t="shared" si="477"/>
        <v>-328.96963356747574</v>
      </c>
      <c r="BE658" s="31"/>
      <c r="BF658" s="40">
        <f t="shared" si="478"/>
        <v>-202</v>
      </c>
      <c r="BG658" s="40">
        <f t="shared" si="479"/>
        <v>-509</v>
      </c>
      <c r="BH658" s="40">
        <f t="shared" si="480"/>
        <v>-329</v>
      </c>
      <c r="BL658" s="26">
        <f t="shared" si="486"/>
        <v>-38.805369035657421</v>
      </c>
      <c r="BM658" s="26">
        <f t="shared" si="487"/>
        <v>-89.342548514248065</v>
      </c>
      <c r="BO658" s="238" t="str">
        <f t="shared" si="494"/>
        <v>346736850.452613i</v>
      </c>
      <c r="BP658" s="238" t="str">
        <f t="shared" si="495"/>
        <v>-0.000289124160321105-0.000176999803542248i</v>
      </c>
      <c r="BQ658" s="238">
        <f t="shared" si="496"/>
        <v>-69.395979184393369</v>
      </c>
      <c r="BR658" s="238">
        <f t="shared" si="497"/>
        <v>-148.52532114321653</v>
      </c>
    </row>
    <row r="659" spans="22:70" x14ac:dyDescent="0.35">
      <c r="V659" s="24">
        <v>7.5500000000001002</v>
      </c>
      <c r="W659" s="32">
        <f t="shared" si="455"/>
        <v>354813389.23365825</v>
      </c>
      <c r="X659" s="25">
        <f t="shared" si="488"/>
        <v>26.994438391274116</v>
      </c>
      <c r="Y659" s="26">
        <f t="shared" si="456"/>
        <v>-98.616226157554308</v>
      </c>
      <c r="Z659" s="26">
        <f t="shared" si="457"/>
        <v>-89.999328089659912</v>
      </c>
      <c r="AA659" s="26">
        <f t="shared" si="458"/>
        <v>62.667221243347242</v>
      </c>
      <c r="AB659" s="26">
        <f t="shared" si="459"/>
        <v>-89.95785349084305</v>
      </c>
      <c r="AC659" s="26">
        <f t="shared" si="460"/>
        <v>32.071743623571336</v>
      </c>
      <c r="AD659" s="26">
        <f t="shared" si="461"/>
        <v>88.572485976204376</v>
      </c>
      <c r="AE659" s="26">
        <f t="shared" si="462"/>
        <v>23.117177100638386</v>
      </c>
      <c r="AF659" s="26">
        <f t="shared" si="463"/>
        <v>-91.384695604298571</v>
      </c>
      <c r="AG659" s="26">
        <f t="shared" si="481"/>
        <v>64.334182199278899</v>
      </c>
      <c r="AH659" s="26">
        <f t="shared" si="464"/>
        <v>-180.98631868901487</v>
      </c>
      <c r="AI659" s="26">
        <f t="shared" si="465"/>
        <v>-89.999999948854594</v>
      </c>
      <c r="AJ659" s="26">
        <f t="shared" si="466"/>
        <v>106.96359736725171</v>
      </c>
      <c r="AK659" s="26">
        <f t="shared" si="467"/>
        <v>89.99974299429492</v>
      </c>
      <c r="AL659" s="27">
        <f t="shared" si="468"/>
        <v>-60.943000949184174</v>
      </c>
      <c r="AM659" s="26">
        <f t="shared" si="469"/>
        <v>-89.948598872770063</v>
      </c>
      <c r="AN659" s="26">
        <f t="shared" si="482"/>
        <v>-46.968792490782796</v>
      </c>
      <c r="AO659" s="26">
        <f t="shared" si="483"/>
        <v>-89.743147106493154</v>
      </c>
      <c r="AP659" s="26">
        <f t="shared" si="489"/>
        <v>-117.60033256245123</v>
      </c>
      <c r="AQ659" s="26">
        <f t="shared" si="490"/>
        <v>-179.69200293382289</v>
      </c>
      <c r="AR659" s="25">
        <f t="shared" si="484"/>
        <v>18.562359853877492</v>
      </c>
      <c r="AS659" s="25">
        <f t="shared" si="485"/>
        <v>-26.547178687726607</v>
      </c>
      <c r="AT659" s="56">
        <f t="shared" si="491"/>
        <v>-94.483155461812842</v>
      </c>
      <c r="AU659" s="57">
        <f t="shared" si="470"/>
        <v>-271.07669853812149</v>
      </c>
      <c r="AV659" s="26">
        <f t="shared" si="471"/>
        <v>0.51496942025252801</v>
      </c>
      <c r="AW659" s="26">
        <f t="shared" si="472"/>
        <v>19.535366411085676</v>
      </c>
      <c r="AX659" s="27">
        <f t="shared" si="473"/>
        <v>-0.51496942025252812</v>
      </c>
      <c r="AY659" s="26">
        <f t="shared" si="474"/>
        <v>-19.535366411085676</v>
      </c>
      <c r="AZ659" s="28">
        <f t="shared" si="475"/>
        <v>0</v>
      </c>
      <c r="BA659" s="29">
        <f t="shared" si="476"/>
        <v>0</v>
      </c>
      <c r="BB659" s="5">
        <f t="shared" si="492"/>
        <v>-203.23097693726032</v>
      </c>
      <c r="BC659" s="5">
        <f t="shared" si="493"/>
        <v>-509.54435849377251</v>
      </c>
      <c r="BD659" s="5">
        <f t="shared" si="477"/>
        <v>-329.54435849377251</v>
      </c>
      <c r="BE659" s="31"/>
      <c r="BF659" s="40">
        <f t="shared" si="478"/>
        <v>-203</v>
      </c>
      <c r="BG659" s="40">
        <f t="shared" si="479"/>
        <v>-510</v>
      </c>
      <c r="BH659" s="40">
        <f t="shared" si="480"/>
        <v>-330</v>
      </c>
      <c r="BL659" s="26">
        <f t="shared" si="486"/>
        <v>-39.005343300148866</v>
      </c>
      <c r="BM659" s="26">
        <f t="shared" si="487"/>
        <v>-89.35751266804192</v>
      </c>
      <c r="BO659" s="238" t="str">
        <f t="shared" si="494"/>
        <v>354813389.233658i</v>
      </c>
      <c r="BP659" s="238" t="str">
        <f t="shared" si="495"/>
        <v>-0.000279538901832106-0.000167233348322568i</v>
      </c>
      <c r="BQ659" s="238">
        <f t="shared" si="496"/>
        <v>-69.742478175298629</v>
      </c>
      <c r="BR659" s="238">
        <f t="shared" si="497"/>
        <v>-149.11014728760907</v>
      </c>
    </row>
    <row r="660" spans="22:70" x14ac:dyDescent="0.35">
      <c r="V660" s="24">
        <v>7.5600000000001</v>
      </c>
      <c r="W660" s="30">
        <f t="shared" si="455"/>
        <v>363078054.77018601</v>
      </c>
      <c r="X660" s="25">
        <f t="shared" si="488"/>
        <v>26.994438391274116</v>
      </c>
      <c r="Y660" s="26">
        <f t="shared" si="456"/>
        <v>-98.816226157527439</v>
      </c>
      <c r="Z660" s="26">
        <f t="shared" si="457"/>
        <v>-89.999343384206512</v>
      </c>
      <c r="AA660" s="26">
        <f t="shared" si="458"/>
        <v>62.867221137581197</v>
      </c>
      <c r="AB660" s="26">
        <f t="shared" si="459"/>
        <v>-89.958812862184118</v>
      </c>
      <c r="AC660" s="26">
        <f t="shared" si="460"/>
        <v>32.271622312601544</v>
      </c>
      <c r="AD660" s="26">
        <f t="shared" si="461"/>
        <v>88.604967172423756</v>
      </c>
      <c r="AE660" s="26">
        <f t="shared" si="462"/>
        <v>23.317055683929418</v>
      </c>
      <c r="AF660" s="26">
        <f t="shared" si="463"/>
        <v>-91.35318907396686</v>
      </c>
      <c r="AG660" s="26">
        <f t="shared" si="481"/>
        <v>64.334182199278899</v>
      </c>
      <c r="AH660" s="26">
        <f t="shared" si="464"/>
        <v>-181.18631868901485</v>
      </c>
      <c r="AI660" s="26">
        <f t="shared" si="465"/>
        <v>-89.999999950018804</v>
      </c>
      <c r="AJ660" s="26">
        <f t="shared" si="466"/>
        <v>107.16359736724777</v>
      </c>
      <c r="AK660" s="26">
        <f t="shared" si="467"/>
        <v>89.999748844458978</v>
      </c>
      <c r="AL660" s="27">
        <f t="shared" si="468"/>
        <v>-61.143000791869838</v>
      </c>
      <c r="AM660" s="26">
        <f t="shared" si="469"/>
        <v>-89.949768904665305</v>
      </c>
      <c r="AN660" s="26">
        <f t="shared" si="482"/>
        <v>-47.168788562621444</v>
      </c>
      <c r="AO660" s="26">
        <f t="shared" si="483"/>
        <v>-89.74899371647696</v>
      </c>
      <c r="AP660" s="26">
        <f t="shared" si="489"/>
        <v>-118.00032847697946</v>
      </c>
      <c r="AQ660" s="26">
        <f t="shared" si="490"/>
        <v>-179.69901372670211</v>
      </c>
      <c r="AR660" s="25">
        <f t="shared" si="484"/>
        <v>18.562359853877492</v>
      </c>
      <c r="AS660" s="25">
        <f t="shared" si="485"/>
        <v>-26.547178687726607</v>
      </c>
      <c r="AT660" s="56">
        <f t="shared" si="491"/>
        <v>-94.683272793050037</v>
      </c>
      <c r="AU660" s="57">
        <f t="shared" si="470"/>
        <v>-271.05220280066897</v>
      </c>
      <c r="AV660" s="26">
        <f t="shared" si="471"/>
        <v>0.53779541063701064</v>
      </c>
      <c r="AW660" s="26">
        <f t="shared" si="472"/>
        <v>19.954848626985122</v>
      </c>
      <c r="AX660" s="27">
        <f t="shared" si="473"/>
        <v>-0.5377954106370102</v>
      </c>
      <c r="AY660" s="26">
        <f t="shared" si="474"/>
        <v>-19.954848626985122</v>
      </c>
      <c r="AZ660" s="28">
        <f t="shared" si="475"/>
        <v>0</v>
      </c>
      <c r="BA660" s="29">
        <f t="shared" si="476"/>
        <v>0</v>
      </c>
      <c r="BB660" s="5">
        <f t="shared" si="492"/>
        <v>-203.97935392339485</v>
      </c>
      <c r="BC660" s="5">
        <f t="shared" si="493"/>
        <v>-510.11295507377474</v>
      </c>
      <c r="BD660" s="5">
        <f t="shared" si="477"/>
        <v>-330.11295507377474</v>
      </c>
      <c r="BE660" s="41"/>
      <c r="BF660" s="40">
        <f t="shared" si="478"/>
        <v>-204</v>
      </c>
      <c r="BG660" s="40">
        <f t="shared" si="479"/>
        <v>-510</v>
      </c>
      <c r="BH660" s="40">
        <f t="shared" si="480"/>
        <v>-330</v>
      </c>
      <c r="BL660" s="26">
        <f t="shared" si="486"/>
        <v>-39.205318722786643</v>
      </c>
      <c r="BM660" s="26">
        <f t="shared" si="487"/>
        <v>-89.372136280808689</v>
      </c>
      <c r="BO660" s="238" t="str">
        <f t="shared" si="494"/>
        <v>363078054.770186i</v>
      </c>
      <c r="BP660" s="238" t="str">
        <f t="shared" si="495"/>
        <v>-0.000270160126501113-0.000157940846747148i</v>
      </c>
      <c r="BQ660" s="238">
        <f t="shared" si="496"/>
        <v>-70.090762407558188</v>
      </c>
      <c r="BR660" s="238">
        <f t="shared" si="497"/>
        <v>-149.68861599229703</v>
      </c>
    </row>
    <row r="661" spans="22:70" x14ac:dyDescent="0.35">
      <c r="V661" s="24">
        <v>7.5700000000000998</v>
      </c>
      <c r="W661" s="32">
        <f t="shared" si="455"/>
        <v>371535229.09725785</v>
      </c>
      <c r="X661" s="25">
        <f t="shared" si="488"/>
        <v>26.994438391274116</v>
      </c>
      <c r="Y661" s="26">
        <f t="shared" si="456"/>
        <v>-99.01622615750172</v>
      </c>
      <c r="Z661" s="26">
        <f t="shared" si="457"/>
        <v>-89.999358330606739</v>
      </c>
      <c r="AA661" s="26">
        <f t="shared" si="458"/>
        <v>63.067221036575376</v>
      </c>
      <c r="AB661" s="26">
        <f t="shared" si="459"/>
        <v>-89.959750395589637</v>
      </c>
      <c r="AC661" s="26">
        <f t="shared" si="460"/>
        <v>32.471506458361446</v>
      </c>
      <c r="AD661" s="26">
        <f t="shared" si="461"/>
        <v>88.636709872985676</v>
      </c>
      <c r="AE661" s="26">
        <f t="shared" si="462"/>
        <v>23.516939728709218</v>
      </c>
      <c r="AF661" s="26">
        <f t="shared" si="463"/>
        <v>-91.3223988532107</v>
      </c>
      <c r="AG661" s="26">
        <f t="shared" si="481"/>
        <v>64.334182199278899</v>
      </c>
      <c r="AH661" s="26">
        <f t="shared" si="464"/>
        <v>-181.38631868901481</v>
      </c>
      <c r="AI661" s="26">
        <f t="shared" si="465"/>
        <v>-89.999999951156511</v>
      </c>
      <c r="AJ661" s="26">
        <f t="shared" si="466"/>
        <v>107.36359736724398</v>
      </c>
      <c r="AK661" s="26">
        <f t="shared" si="467"/>
        <v>89.999754561457067</v>
      </c>
      <c r="AL661" s="27">
        <f t="shared" si="468"/>
        <v>-61.34300064163579</v>
      </c>
      <c r="AM661" s="26">
        <f t="shared" si="469"/>
        <v>-89.950912303423536</v>
      </c>
      <c r="AN661" s="26">
        <f t="shared" si="482"/>
        <v>-47.368784811253128</v>
      </c>
      <c r="AO661" s="26">
        <f t="shared" si="483"/>
        <v>-89.754707246420637</v>
      </c>
      <c r="AP661" s="26">
        <f t="shared" si="489"/>
        <v>-118.40032457538086</v>
      </c>
      <c r="AQ661" s="26">
        <f t="shared" si="490"/>
        <v>-179.70586493954363</v>
      </c>
      <c r="AR661" s="25">
        <f t="shared" si="484"/>
        <v>18.562359853877492</v>
      </c>
      <c r="AS661" s="25">
        <f t="shared" si="485"/>
        <v>-26.547178687726607</v>
      </c>
      <c r="AT661" s="56">
        <f t="shared" si="491"/>
        <v>-94.883384846671646</v>
      </c>
      <c r="AU661" s="57">
        <f t="shared" si="470"/>
        <v>-271.02826379275433</v>
      </c>
      <c r="AV661" s="26">
        <f t="shared" si="471"/>
        <v>0.56156926486065062</v>
      </c>
      <c r="AW661" s="26">
        <f t="shared" si="472"/>
        <v>20.381805196874929</v>
      </c>
      <c r="AX661" s="27">
        <f t="shared" si="473"/>
        <v>-0.56156926486065084</v>
      </c>
      <c r="AY661" s="26">
        <f t="shared" si="474"/>
        <v>-20.381805196874929</v>
      </c>
      <c r="AZ661" s="28">
        <f t="shared" si="475"/>
        <v>0</v>
      </c>
      <c r="BA661" s="29">
        <f t="shared" si="476"/>
        <v>0</v>
      </c>
      <c r="BB661" s="5">
        <f t="shared" si="492"/>
        <v>-204.72947272901536</v>
      </c>
      <c r="BC661" s="5">
        <f t="shared" si="493"/>
        <v>-510.67525513293862</v>
      </c>
      <c r="BD661" s="5">
        <f t="shared" si="477"/>
        <v>-330.67525513293862</v>
      </c>
      <c r="BE661" s="31"/>
      <c r="BF661" s="40">
        <f t="shared" si="478"/>
        <v>-205</v>
      </c>
      <c r="BG661" s="40">
        <f t="shared" si="479"/>
        <v>-511</v>
      </c>
      <c r="BH661" s="40">
        <f t="shared" si="480"/>
        <v>-331</v>
      </c>
      <c r="BL661" s="26">
        <f t="shared" si="486"/>
        <v>-39.405295251458064</v>
      </c>
      <c r="BM661" s="26">
        <f t="shared" si="487"/>
        <v>-89.386427098556126</v>
      </c>
      <c r="BO661" s="238" t="str">
        <f t="shared" si="494"/>
        <v>371535229.097258i</v>
      </c>
      <c r="BP661" s="238" t="str">
        <f t="shared" si="495"/>
        <v>-0.000260990869407276-0.000149104736531391i</v>
      </c>
      <c r="BQ661" s="238">
        <f t="shared" si="496"/>
        <v>-70.440792630885653</v>
      </c>
      <c r="BR661" s="238">
        <f t="shared" si="497"/>
        <v>-150.26056424162817</v>
      </c>
    </row>
    <row r="662" spans="22:70" x14ac:dyDescent="0.35">
      <c r="V662" s="24">
        <v>7.5800000000001004</v>
      </c>
      <c r="W662" s="32">
        <f t="shared" si="455"/>
        <v>380189396.32064986</v>
      </c>
      <c r="X662" s="25">
        <f t="shared" si="488"/>
        <v>26.994438391274116</v>
      </c>
      <c r="Y662" s="26">
        <f t="shared" si="456"/>
        <v>-99.216226157477237</v>
      </c>
      <c r="Z662" s="26">
        <f t="shared" si="457"/>
        <v>-89.999372936785363</v>
      </c>
      <c r="AA662" s="26">
        <f t="shared" si="458"/>
        <v>63.267220940115635</v>
      </c>
      <c r="AB662" s="26">
        <f t="shared" si="459"/>
        <v>-89.960666588150247</v>
      </c>
      <c r="AC662" s="26">
        <f t="shared" si="460"/>
        <v>32.671395815536023</v>
      </c>
      <c r="AD662" s="26">
        <f t="shared" si="461"/>
        <v>88.667730830302645</v>
      </c>
      <c r="AE662" s="26">
        <f t="shared" si="462"/>
        <v>23.716828989448537</v>
      </c>
      <c r="AF662" s="26">
        <f t="shared" si="463"/>
        <v>-91.292308694632965</v>
      </c>
      <c r="AG662" s="26">
        <f t="shared" si="481"/>
        <v>64.334182199278899</v>
      </c>
      <c r="AH662" s="26">
        <f t="shared" si="464"/>
        <v>-181.58631868901483</v>
      </c>
      <c r="AI662" s="26">
        <f t="shared" si="465"/>
        <v>-89.999999952268325</v>
      </c>
      <c r="AJ662" s="26">
        <f t="shared" si="466"/>
        <v>107.56359736724043</v>
      </c>
      <c r="AK662" s="26">
        <f t="shared" si="467"/>
        <v>89.999760148320391</v>
      </c>
      <c r="AL662" s="27">
        <f t="shared" si="468"/>
        <v>-61.54300049816343</v>
      </c>
      <c r="AM662" s="26">
        <f t="shared" si="469"/>
        <v>-89.952029675286241</v>
      </c>
      <c r="AN662" s="26">
        <f t="shared" si="482"/>
        <v>-47.568781228721235</v>
      </c>
      <c r="AO662" s="26">
        <f t="shared" si="483"/>
        <v>-89.760290725258614</v>
      </c>
      <c r="AP662" s="26">
        <f t="shared" si="489"/>
        <v>-118.80032084938017</v>
      </c>
      <c r="AQ662" s="26">
        <f t="shared" si="490"/>
        <v>-179.71256020449277</v>
      </c>
      <c r="AR662" s="25">
        <f t="shared" si="484"/>
        <v>18.562359853877492</v>
      </c>
      <c r="AS662" s="25">
        <f t="shared" si="485"/>
        <v>-26.547178687726607</v>
      </c>
      <c r="AT662" s="56">
        <f t="shared" si="491"/>
        <v>-95.083491859931627</v>
      </c>
      <c r="AU662" s="57">
        <f t="shared" si="470"/>
        <v>-271.00486889912577</v>
      </c>
      <c r="AV662" s="26">
        <f t="shared" si="471"/>
        <v>0.58632484327230805</v>
      </c>
      <c r="AW662" s="26">
        <f t="shared" si="472"/>
        <v>20.816272773740096</v>
      </c>
      <c r="AX662" s="27">
        <f t="shared" si="473"/>
        <v>-0.58632484327230816</v>
      </c>
      <c r="AY662" s="26">
        <f t="shared" si="474"/>
        <v>-20.816272773740096</v>
      </c>
      <c r="AZ662" s="28">
        <f t="shared" si="475"/>
        <v>0</v>
      </c>
      <c r="BA662" s="29">
        <f t="shared" si="476"/>
        <v>0</v>
      </c>
      <c r="BB662" s="5">
        <f t="shared" si="492"/>
        <v>-205.48129378192348</v>
      </c>
      <c r="BC662" s="5">
        <f t="shared" si="493"/>
        <v>-511.23110283115</v>
      </c>
      <c r="BD662" s="5">
        <f t="shared" si="477"/>
        <v>-331.23110283115</v>
      </c>
      <c r="BE662" s="31"/>
      <c r="BF662" s="40">
        <f t="shared" si="478"/>
        <v>-205</v>
      </c>
      <c r="BG662" s="40">
        <f t="shared" si="479"/>
        <v>-511</v>
      </c>
      <c r="BH662" s="40">
        <f t="shared" si="480"/>
        <v>-331</v>
      </c>
      <c r="BL662" s="26">
        <f t="shared" si="486"/>
        <v>-39.605272836394931</v>
      </c>
      <c r="BM662" s="26">
        <f t="shared" si="487"/>
        <v>-89.400392691348443</v>
      </c>
      <c r="BO662" s="238" t="str">
        <f t="shared" si="494"/>
        <v>380189396.32065i</v>
      </c>
      <c r="BP662" s="238" t="str">
        <f t="shared" si="495"/>
        <v>-0.000252033595484118-0.000140707677340117i</v>
      </c>
      <c r="BQ662" s="238">
        <f t="shared" si="496"/>
        <v>-70.792529085596925</v>
      </c>
      <c r="BR662" s="238">
        <f t="shared" si="497"/>
        <v>-150.82584124067577</v>
      </c>
    </row>
    <row r="663" spans="22:70" x14ac:dyDescent="0.35">
      <c r="V663" s="24">
        <v>7.5900000000001002</v>
      </c>
      <c r="W663" s="30">
        <f t="shared" si="455"/>
        <v>389045144.99437124</v>
      </c>
      <c r="X663" s="25">
        <f t="shared" si="488"/>
        <v>26.994438391274116</v>
      </c>
      <c r="Y663" s="26">
        <f t="shared" si="456"/>
        <v>-99.416226157453821</v>
      </c>
      <c r="Z663" s="26">
        <f t="shared" si="457"/>
        <v>-89.999387210486759</v>
      </c>
      <c r="AA663" s="26">
        <f t="shared" si="458"/>
        <v>63.46722084799724</v>
      </c>
      <c r="AB663" s="26">
        <f t="shared" si="459"/>
        <v>-89.961561925641462</v>
      </c>
      <c r="AC663" s="26">
        <f t="shared" si="460"/>
        <v>32.871290149826613</v>
      </c>
      <c r="AD663" s="26">
        <f t="shared" si="461"/>
        <v>88.698046419308938</v>
      </c>
      <c r="AE663" s="26">
        <f t="shared" si="462"/>
        <v>23.916723231644148</v>
      </c>
      <c r="AF663" s="26">
        <f t="shared" si="463"/>
        <v>-91.262902716819283</v>
      </c>
      <c r="AG663" s="26">
        <f t="shared" si="481"/>
        <v>64.334182199278899</v>
      </c>
      <c r="AH663" s="26">
        <f t="shared" si="464"/>
        <v>-181.78631868901488</v>
      </c>
      <c r="AI663" s="26">
        <f t="shared" si="465"/>
        <v>-89.99999995335483</v>
      </c>
      <c r="AJ663" s="26">
        <f t="shared" si="466"/>
        <v>107.763597367237</v>
      </c>
      <c r="AK663" s="26">
        <f t="shared" si="467"/>
        <v>89.999765608011174</v>
      </c>
      <c r="AL663" s="27">
        <f t="shared" si="468"/>
        <v>-61.743000361148361</v>
      </c>
      <c r="AM663" s="26">
        <f t="shared" si="469"/>
        <v>-89.953121612695398</v>
      </c>
      <c r="AN663" s="26">
        <f t="shared" si="482"/>
        <v>-47.768777807427043</v>
      </c>
      <c r="AO663" s="26">
        <f t="shared" si="483"/>
        <v>-89.765747113000856</v>
      </c>
      <c r="AP663" s="26">
        <f t="shared" si="489"/>
        <v>-119.20031729107438</v>
      </c>
      <c r="AQ663" s="26">
        <f t="shared" si="490"/>
        <v>-179.71910307103991</v>
      </c>
      <c r="AR663" s="25">
        <f t="shared" si="484"/>
        <v>18.562359853877492</v>
      </c>
      <c r="AS663" s="25">
        <f t="shared" si="485"/>
        <v>-26.547178687726607</v>
      </c>
      <c r="AT663" s="56">
        <f t="shared" si="491"/>
        <v>-95.283594059430243</v>
      </c>
      <c r="AU663" s="57">
        <f t="shared" si="470"/>
        <v>-270.98200578785918</v>
      </c>
      <c r="AV663" s="26">
        <f t="shared" si="471"/>
        <v>0.61209675613004522</v>
      </c>
      <c r="AW663" s="26">
        <f t="shared" si="472"/>
        <v>21.258281804879481</v>
      </c>
      <c r="AX663" s="27">
        <f t="shared" si="473"/>
        <v>-0.61209675613004522</v>
      </c>
      <c r="AY663" s="26">
        <f t="shared" si="474"/>
        <v>-21.258281804879481</v>
      </c>
      <c r="AZ663" s="28">
        <f t="shared" si="475"/>
        <v>0</v>
      </c>
      <c r="BA663" s="29">
        <f t="shared" si="476"/>
        <v>0</v>
      </c>
      <c r="BB663" s="5">
        <f t="shared" si="492"/>
        <v>-206.23477709737239</v>
      </c>
      <c r="BC663" s="5">
        <f t="shared" si="493"/>
        <v>-511.78035458010629</v>
      </c>
      <c r="BD663" s="5">
        <f t="shared" si="477"/>
        <v>-331.78035458010629</v>
      </c>
      <c r="BE663" s="41"/>
      <c r="BF663" s="40">
        <f t="shared" si="478"/>
        <v>-206</v>
      </c>
      <c r="BG663" s="40">
        <f t="shared" si="479"/>
        <v>-512</v>
      </c>
      <c r="BH663" s="40">
        <f t="shared" si="480"/>
        <v>-332</v>
      </c>
      <c r="BL663" s="26">
        <f t="shared" si="486"/>
        <v>-39.805251430067791</v>
      </c>
      <c r="BM663" s="26">
        <f t="shared" si="487"/>
        <v>-89.414040457286234</v>
      </c>
      <c r="BO663" s="238" t="str">
        <f t="shared" si="494"/>
        <v>389045144.994371i</v>
      </c>
      <c r="BP663" s="238" t="str">
        <f t="shared" si="495"/>
        <v>-0.000243290216374093-0.00013273258179329i</v>
      </c>
      <c r="BQ663" s="238">
        <f t="shared" si="496"/>
        <v>-71.145931607874374</v>
      </c>
      <c r="BR663" s="238">
        <f t="shared" si="497"/>
        <v>-151.38430833496091</v>
      </c>
    </row>
    <row r="664" spans="22:70" x14ac:dyDescent="0.35">
      <c r="V664" s="24">
        <v>7.6000000000001</v>
      </c>
      <c r="W664" s="32">
        <f t="shared" si="455"/>
        <v>398107170.55359</v>
      </c>
      <c r="X664" s="25">
        <f t="shared" si="488"/>
        <v>26.994438391274116</v>
      </c>
      <c r="Y664" s="26">
        <f t="shared" si="456"/>
        <v>-99.61622615743147</v>
      </c>
      <c r="Z664" s="26">
        <f t="shared" si="457"/>
        <v>-89.999401159279046</v>
      </c>
      <c r="AA664" s="26">
        <f t="shared" si="458"/>
        <v>63.667220760024883</v>
      </c>
      <c r="AB664" s="26">
        <f t="shared" si="459"/>
        <v>-89.962436882781333</v>
      </c>
      <c r="AC664" s="26">
        <f t="shared" si="460"/>
        <v>33.071189237457538</v>
      </c>
      <c r="AD664" s="26">
        <f t="shared" si="461"/>
        <v>88.727672645796432</v>
      </c>
      <c r="AE664" s="26">
        <f t="shared" si="462"/>
        <v>24.116622231325067</v>
      </c>
      <c r="AF664" s="26">
        <f t="shared" si="463"/>
        <v>-91.234165396263947</v>
      </c>
      <c r="AG664" s="26">
        <f t="shared" si="481"/>
        <v>64.334182199278899</v>
      </c>
      <c r="AH664" s="26">
        <f t="shared" si="464"/>
        <v>-181.98631868901487</v>
      </c>
      <c r="AI664" s="26">
        <f t="shared" si="465"/>
        <v>-89.999999954416609</v>
      </c>
      <c r="AJ664" s="26">
        <f t="shared" si="466"/>
        <v>107.96359736723373</v>
      </c>
      <c r="AK664" s="26">
        <f t="shared" si="467"/>
        <v>89.999770943424224</v>
      </c>
      <c r="AL664" s="27">
        <f t="shared" si="468"/>
        <v>-61.943000230299987</v>
      </c>
      <c r="AM664" s="26">
        <f t="shared" si="469"/>
        <v>-89.954188694607481</v>
      </c>
      <c r="AN664" s="26">
        <f t="shared" si="482"/>
        <v>-47.968774540113941</v>
      </c>
      <c r="AO664" s="26">
        <f t="shared" si="483"/>
        <v>-89.771079302300251</v>
      </c>
      <c r="AP664" s="26">
        <f t="shared" si="489"/>
        <v>-119.60031389291616</v>
      </c>
      <c r="AQ664" s="26">
        <f t="shared" si="490"/>
        <v>-179.72549700790012</v>
      </c>
      <c r="AR664" s="25">
        <f t="shared" si="484"/>
        <v>18.562359853877492</v>
      </c>
      <c r="AS664" s="25">
        <f t="shared" si="485"/>
        <v>-26.547178687726607</v>
      </c>
      <c r="AT664" s="56">
        <f t="shared" si="491"/>
        <v>-95.483691661591095</v>
      </c>
      <c r="AU664" s="57">
        <f t="shared" si="470"/>
        <v>-270.95966240416408</v>
      </c>
      <c r="AV664" s="26">
        <f t="shared" si="471"/>
        <v>0.63892034143407228</v>
      </c>
      <c r="AW664" s="26">
        <f t="shared" si="472"/>
        <v>21.707856146313659</v>
      </c>
      <c r="AX664" s="27">
        <f t="shared" si="473"/>
        <v>-0.63892034143407261</v>
      </c>
      <c r="AY664" s="26">
        <f t="shared" si="474"/>
        <v>-21.707856146313659</v>
      </c>
      <c r="AZ664" s="28">
        <f t="shared" si="475"/>
        <v>0</v>
      </c>
      <c r="BA664" s="29">
        <f t="shared" si="476"/>
        <v>0</v>
      </c>
      <c r="BB664" s="5">
        <f t="shared" si="492"/>
        <v>-206.98988238035074</v>
      </c>
      <c r="BC664" s="5">
        <f t="shared" si="493"/>
        <v>-512.32287891880901</v>
      </c>
      <c r="BD664" s="5">
        <f t="shared" si="477"/>
        <v>-332.32287891880901</v>
      </c>
      <c r="BE664" s="31"/>
      <c r="BF664" s="40">
        <f t="shared" si="478"/>
        <v>-207</v>
      </c>
      <c r="BG664" s="40">
        <f t="shared" si="479"/>
        <v>-512</v>
      </c>
      <c r="BH664" s="40">
        <f t="shared" si="480"/>
        <v>-332</v>
      </c>
      <c r="BL664" s="26">
        <f t="shared" si="486"/>
        <v>-40.005230987085589</v>
      </c>
      <c r="BM664" s="26">
        <f t="shared" si="487"/>
        <v>-89.427377626397245</v>
      </c>
      <c r="BO664" s="238" t="str">
        <f t="shared" si="494"/>
        <v>398107170.55359i</v>
      </c>
      <c r="BP664" s="238" t="str">
        <f t="shared" si="495"/>
        <v>-0.000234762109422827-0.000125162644220707i</v>
      </c>
      <c r="BQ664" s="238">
        <f t="shared" si="496"/>
        <v>-71.500959731674044</v>
      </c>
      <c r="BR664" s="238">
        <f t="shared" si="497"/>
        <v>-151.93583888824767</v>
      </c>
    </row>
    <row r="665" spans="22:70" x14ac:dyDescent="0.35">
      <c r="V665" s="24">
        <v>7.6100000000000998</v>
      </c>
      <c r="W665" s="32">
        <f t="shared" si="455"/>
        <v>407380277.80420756</v>
      </c>
      <c r="X665" s="25">
        <f t="shared" si="488"/>
        <v>26.994438391274116</v>
      </c>
      <c r="Y665" s="26">
        <f t="shared" si="456"/>
        <v>-99.816226157410114</v>
      </c>
      <c r="Z665" s="26">
        <f t="shared" si="457"/>
        <v>-89.999414790558063</v>
      </c>
      <c r="AA665" s="26">
        <f t="shared" si="458"/>
        <v>63.867220676011911</v>
      </c>
      <c r="AB665" s="26">
        <f t="shared" si="459"/>
        <v>-89.963291923482089</v>
      </c>
      <c r="AC665" s="26">
        <f t="shared" si="460"/>
        <v>33.271092864704315</v>
      </c>
      <c r="AD665" s="26">
        <f t="shared" si="461"/>
        <v>88.756625154577705</v>
      </c>
      <c r="AE665" s="26">
        <f t="shared" si="462"/>
        <v>24.316525774580228</v>
      </c>
      <c r="AF665" s="26">
        <f t="shared" si="463"/>
        <v>-91.206081559462461</v>
      </c>
      <c r="AG665" s="26">
        <f t="shared" si="481"/>
        <v>64.334182199278899</v>
      </c>
      <c r="AH665" s="26">
        <f t="shared" si="464"/>
        <v>-182.18631868901485</v>
      </c>
      <c r="AI665" s="26">
        <f t="shared" si="465"/>
        <v>-89.9999999554542</v>
      </c>
      <c r="AJ665" s="26">
        <f t="shared" si="466"/>
        <v>108.16359736723061</v>
      </c>
      <c r="AK665" s="26">
        <f t="shared" si="467"/>
        <v>89.999776157388453</v>
      </c>
      <c r="AL665" s="27">
        <f t="shared" si="468"/>
        <v>-62.143000105340754</v>
      </c>
      <c r="AM665" s="26">
        <f t="shared" si="469"/>
        <v>-89.955231486800486</v>
      </c>
      <c r="AN665" s="26">
        <f t="shared" si="482"/>
        <v>-48.168771419851865</v>
      </c>
      <c r="AO665" s="26">
        <f t="shared" si="483"/>
        <v>-89.77629011998448</v>
      </c>
      <c r="AP665" s="26">
        <f t="shared" si="489"/>
        <v>-120.00031064769796</v>
      </c>
      <c r="AQ665" s="26">
        <f t="shared" si="490"/>
        <v>-179.7317454048507</v>
      </c>
      <c r="AR665" s="25">
        <f t="shared" si="484"/>
        <v>18.562359853877492</v>
      </c>
      <c r="AS665" s="25">
        <f t="shared" si="485"/>
        <v>-26.547178687726607</v>
      </c>
      <c r="AT665" s="56">
        <f t="shared" si="491"/>
        <v>-95.68378487311773</v>
      </c>
      <c r="AU665" s="57">
        <f t="shared" si="470"/>
        <v>-270.93782696431316</v>
      </c>
      <c r="AV665" s="26">
        <f t="shared" si="471"/>
        <v>0.66683163887995456</v>
      </c>
      <c r="AW665" s="26">
        <f t="shared" si="472"/>
        <v>22.165012672768317</v>
      </c>
      <c r="AX665" s="27">
        <f t="shared" si="473"/>
        <v>-0.66683163887995434</v>
      </c>
      <c r="AY665" s="26">
        <f t="shared" si="474"/>
        <v>-22.165012672768317</v>
      </c>
      <c r="AZ665" s="28">
        <f t="shared" si="475"/>
        <v>0</v>
      </c>
      <c r="BA665" s="29">
        <f t="shared" si="476"/>
        <v>0</v>
      </c>
      <c r="BB665" s="5">
        <f t="shared" si="492"/>
        <v>-207.74656912411456</v>
      </c>
      <c r="BC665" s="5">
        <f t="shared" si="493"/>
        <v>-512.85855635013706</v>
      </c>
      <c r="BD665" s="5">
        <f t="shared" si="477"/>
        <v>-332.85855635013706</v>
      </c>
      <c r="BE665" s="31"/>
      <c r="BF665" s="40">
        <f t="shared" si="478"/>
        <v>-208</v>
      </c>
      <c r="BG665" s="40">
        <f t="shared" si="479"/>
        <v>-513</v>
      </c>
      <c r="BH665" s="40">
        <f t="shared" si="480"/>
        <v>-333</v>
      </c>
      <c r="BL665" s="26">
        <f t="shared" si="486"/>
        <v>-40.205211464099321</v>
      </c>
      <c r="BM665" s="26">
        <f t="shared" si="487"/>
        <v>-89.440411264440343</v>
      </c>
      <c r="BO665" s="238" t="str">
        <f t="shared" si="494"/>
        <v>407380277.804208i</v>
      </c>
      <c r="BP665" s="238" t="str">
        <f t="shared" si="495"/>
        <v>-0.000226450138530682-0.000117981367061472i</v>
      </c>
      <c r="BQ665" s="238">
        <f t="shared" si="496"/>
        <v>-71.857572786897492</v>
      </c>
      <c r="BR665" s="238">
        <f t="shared" si="497"/>
        <v>-152.48031812138353</v>
      </c>
    </row>
    <row r="666" spans="22:70" x14ac:dyDescent="0.35">
      <c r="V666" s="24">
        <v>7.6200000000000996</v>
      </c>
      <c r="W666" s="30">
        <f t="shared" si="455"/>
        <v>416869383.47043097</v>
      </c>
      <c r="X666" s="25">
        <f t="shared" si="488"/>
        <v>26.994438391274116</v>
      </c>
      <c r="Y666" s="26">
        <f t="shared" si="456"/>
        <v>-100.0162261573897</v>
      </c>
      <c r="Z666" s="26">
        <f t="shared" si="457"/>
        <v>-89.999428111551282</v>
      </c>
      <c r="AA666" s="26">
        <f t="shared" si="458"/>
        <v>64.067220595780128</v>
      </c>
      <c r="AB666" s="26">
        <f t="shared" si="459"/>
        <v>-89.964127501096101</v>
      </c>
      <c r="AC666" s="26">
        <f t="shared" si="460"/>
        <v>33.471000827443056</v>
      </c>
      <c r="AD666" s="26">
        <f t="shared" si="461"/>
        <v>88.784919237479244</v>
      </c>
      <c r="AE666" s="26">
        <f t="shared" si="462"/>
        <v>24.516433657107605</v>
      </c>
      <c r="AF666" s="26">
        <f t="shared" si="463"/>
        <v>-91.178636375168139</v>
      </c>
      <c r="AG666" s="26">
        <f t="shared" si="481"/>
        <v>64.334182199278899</v>
      </c>
      <c r="AH666" s="26">
        <f t="shared" si="464"/>
        <v>-182.38631868901481</v>
      </c>
      <c r="AI666" s="26">
        <f t="shared" si="465"/>
        <v>-89.999999956468187</v>
      </c>
      <c r="AJ666" s="26">
        <f t="shared" si="466"/>
        <v>108.36359736722758</v>
      </c>
      <c r="AK666" s="26">
        <f t="shared" si="467"/>
        <v>89.99978125266837</v>
      </c>
      <c r="AL666" s="27">
        <f t="shared" si="468"/>
        <v>-62.34299998600558</v>
      </c>
      <c r="AM666" s="26">
        <f t="shared" si="469"/>
        <v>-89.956250542173862</v>
      </c>
      <c r="AN666" s="26">
        <f t="shared" si="482"/>
        <v>-48.368768440022585</v>
      </c>
      <c r="AO666" s="26">
        <f t="shared" si="483"/>
        <v>-89.781382328553065</v>
      </c>
      <c r="AP666" s="26">
        <f t="shared" si="489"/>
        <v>-120.40030754853649</v>
      </c>
      <c r="AQ666" s="26">
        <f t="shared" si="490"/>
        <v>-179.73785157452676</v>
      </c>
      <c r="AR666" s="25">
        <f t="shared" si="484"/>
        <v>18.562359853877492</v>
      </c>
      <c r="AS666" s="25">
        <f t="shared" si="485"/>
        <v>-26.547178687726607</v>
      </c>
      <c r="AT666" s="56">
        <f t="shared" si="491"/>
        <v>-95.883873891428891</v>
      </c>
      <c r="AU666" s="57">
        <f t="shared" si="470"/>
        <v>-270.9164879496949</v>
      </c>
      <c r="AV666" s="26">
        <f t="shared" si="471"/>
        <v>0.69586735974230107</v>
      </c>
      <c r="AW666" s="26">
        <f t="shared" si="472"/>
        <v>22.629760884780474</v>
      </c>
      <c r="AX666" s="27">
        <f t="shared" si="473"/>
        <v>-0.69586735974230107</v>
      </c>
      <c r="AY666" s="26">
        <f t="shared" si="474"/>
        <v>-22.629760884780474</v>
      </c>
      <c r="AZ666" s="28">
        <f t="shared" si="475"/>
        <v>0</v>
      </c>
      <c r="BA666" s="29">
        <f t="shared" si="476"/>
        <v>0</v>
      </c>
      <c r="BB666" s="5">
        <f t="shared" si="492"/>
        <v>-208.50479670464603</v>
      </c>
      <c r="BC666" s="5">
        <f t="shared" si="493"/>
        <v>-513.38727914157744</v>
      </c>
      <c r="BD666" s="5">
        <f t="shared" si="477"/>
        <v>-333.38727914157744</v>
      </c>
      <c r="BE666" s="41"/>
      <c r="BF666" s="40">
        <f t="shared" si="478"/>
        <v>-209</v>
      </c>
      <c r="BG666" s="40">
        <f t="shared" si="479"/>
        <v>-513</v>
      </c>
      <c r="BH666" s="40">
        <f t="shared" si="480"/>
        <v>-333</v>
      </c>
      <c r="BL666" s="26">
        <f t="shared" si="486"/>
        <v>-40.405192819710216</v>
      </c>
      <c r="BM666" s="26">
        <f t="shared" si="487"/>
        <v>-89.453148276624191</v>
      </c>
      <c r="BO666" s="238" t="str">
        <f t="shared" si="494"/>
        <v>416869383.470431i</v>
      </c>
      <c r="BP666" s="238" t="str">
        <f t="shared" si="495"/>
        <v>-0.000218354676581075-0.000111172584836397i</v>
      </c>
      <c r="BQ666" s="238">
        <f t="shared" si="496"/>
        <v>-72.215729993506926</v>
      </c>
      <c r="BR666" s="238">
        <f t="shared" si="497"/>
        <v>-153.01764291525834</v>
      </c>
    </row>
    <row r="667" spans="22:70" x14ac:dyDescent="0.35">
      <c r="V667" s="24">
        <v>7.6300000000001003</v>
      </c>
      <c r="W667" s="32">
        <f t="shared" si="455"/>
        <v>426579518.80169189</v>
      </c>
      <c r="X667" s="25">
        <f t="shared" si="488"/>
        <v>26.994438391274116</v>
      </c>
      <c r="Y667" s="26">
        <f t="shared" si="456"/>
        <v>-100.21622615737024</v>
      </c>
      <c r="Z667" s="26">
        <f t="shared" si="457"/>
        <v>-89.999441129321681</v>
      </c>
      <c r="AA667" s="26">
        <f t="shared" si="458"/>
        <v>64.267220519159423</v>
      </c>
      <c r="AB667" s="26">
        <f t="shared" si="459"/>
        <v>-89.964944058656258</v>
      </c>
      <c r="AC667" s="26">
        <f t="shared" si="460"/>
        <v>33.670912930720156</v>
      </c>
      <c r="AD667" s="26">
        <f t="shared" si="461"/>
        <v>88.812569841167615</v>
      </c>
      <c r="AE667" s="26">
        <f t="shared" si="462"/>
        <v>24.716345683783452</v>
      </c>
      <c r="AF667" s="26">
        <f t="shared" si="463"/>
        <v>-91.151815346810324</v>
      </c>
      <c r="AG667" s="26">
        <f t="shared" si="481"/>
        <v>64.334182199278899</v>
      </c>
      <c r="AH667" s="26">
        <f t="shared" si="464"/>
        <v>-182.58631868901486</v>
      </c>
      <c r="AI667" s="26">
        <f t="shared" si="465"/>
        <v>-89.999999957459096</v>
      </c>
      <c r="AJ667" s="26">
        <f t="shared" si="466"/>
        <v>108.56359736722479</v>
      </c>
      <c r="AK667" s="26">
        <f t="shared" si="467"/>
        <v>89.999786231965544</v>
      </c>
      <c r="AL667" s="27">
        <f t="shared" si="468"/>
        <v>-62.54299987204142</v>
      </c>
      <c r="AM667" s="26">
        <f t="shared" si="469"/>
        <v>-89.957246401041687</v>
      </c>
      <c r="AN667" s="26">
        <f t="shared" si="482"/>
        <v>-48.568765594305873</v>
      </c>
      <c r="AO667" s="26">
        <f t="shared" si="483"/>
        <v>-89.786358627640411</v>
      </c>
      <c r="AP667" s="26">
        <f t="shared" si="489"/>
        <v>-120.80030458885847</v>
      </c>
      <c r="AQ667" s="26">
        <f t="shared" si="490"/>
        <v>-179.74381875417566</v>
      </c>
      <c r="AR667" s="25">
        <f t="shared" si="484"/>
        <v>18.562359853877492</v>
      </c>
      <c r="AS667" s="25">
        <f t="shared" si="485"/>
        <v>-26.547178687726607</v>
      </c>
      <c r="AT667" s="56">
        <f t="shared" si="491"/>
        <v>-96.083958905075008</v>
      </c>
      <c r="AU667" s="57">
        <f t="shared" si="470"/>
        <v>-270.895634100986</v>
      </c>
      <c r="AV667" s="26">
        <f t="shared" si="471"/>
        <v>0.72606485250938024</v>
      </c>
      <c r="AW667" s="26">
        <f t="shared" si="472"/>
        <v>23.10210251463949</v>
      </c>
      <c r="AX667" s="27">
        <f t="shared" si="473"/>
        <v>-0.72606485250938035</v>
      </c>
      <c r="AY667" s="26">
        <f t="shared" si="474"/>
        <v>-23.10210251463949</v>
      </c>
      <c r="AZ667" s="28">
        <f t="shared" si="475"/>
        <v>0</v>
      </c>
      <c r="BA667" s="29">
        <f t="shared" si="476"/>
        <v>0</v>
      </c>
      <c r="BB667" s="5">
        <f t="shared" si="492"/>
        <v>-209.26452447076935</v>
      </c>
      <c r="BC667" s="5">
        <f t="shared" si="493"/>
        <v>-513.90895109325481</v>
      </c>
      <c r="BD667" s="5">
        <f t="shared" si="477"/>
        <v>-333.90895109325481</v>
      </c>
      <c r="BE667" s="31"/>
      <c r="BF667" s="40">
        <f t="shared" si="478"/>
        <v>-209</v>
      </c>
      <c r="BG667" s="40">
        <f t="shared" si="479"/>
        <v>-514</v>
      </c>
      <c r="BH667" s="40">
        <f t="shared" si="480"/>
        <v>-334</v>
      </c>
      <c r="BL667" s="26">
        <f t="shared" si="486"/>
        <v>-40.605175014382198</v>
      </c>
      <c r="BM667" s="26">
        <f t="shared" si="487"/>
        <v>-89.465595411242802</v>
      </c>
      <c r="BO667" s="238" t="str">
        <f t="shared" si="494"/>
        <v>426579518.801692i</v>
      </c>
      <c r="BP667" s="238" t="str">
        <f t="shared" si="495"/>
        <v>-0.000210475629170438-0.000104720485652058i</v>
      </c>
      <c r="BQ667" s="238">
        <f t="shared" si="496"/>
        <v>-72.575390551312111</v>
      </c>
      <c r="BR667" s="238">
        <f t="shared" si="497"/>
        <v>-153.547721581026</v>
      </c>
    </row>
    <row r="668" spans="22:70" x14ac:dyDescent="0.35">
      <c r="V668" s="24">
        <v>7.6400000000001</v>
      </c>
      <c r="W668" s="32">
        <f t="shared" si="455"/>
        <v>436515832.24026746</v>
      </c>
      <c r="X668" s="25">
        <f t="shared" si="488"/>
        <v>26.994438391274116</v>
      </c>
      <c r="Y668" s="26">
        <f t="shared" si="456"/>
        <v>-100.41622615735164</v>
      </c>
      <c r="Z668" s="26">
        <f t="shared" si="457"/>
        <v>-89.999453850771445</v>
      </c>
      <c r="AA668" s="26">
        <f t="shared" si="458"/>
        <v>64.467220445987181</v>
      </c>
      <c r="AB668" s="26">
        <f t="shared" si="459"/>
        <v>-89.965742029110856</v>
      </c>
      <c r="AC668" s="26">
        <f t="shared" si="460"/>
        <v>33.870828988340747</v>
      </c>
      <c r="AD668" s="26">
        <f t="shared" si="461"/>
        <v>88.839591574811436</v>
      </c>
      <c r="AE668" s="26">
        <f t="shared" si="462"/>
        <v>24.916261668250399</v>
      </c>
      <c r="AF668" s="26">
        <f t="shared" si="463"/>
        <v>-91.125604305070851</v>
      </c>
      <c r="AG668" s="26">
        <f t="shared" si="481"/>
        <v>64.334182199278899</v>
      </c>
      <c r="AH668" s="26">
        <f t="shared" si="464"/>
        <v>-182.78631868901485</v>
      </c>
      <c r="AI668" s="26">
        <f t="shared" si="465"/>
        <v>-89.999999958427452</v>
      </c>
      <c r="AJ668" s="26">
        <f t="shared" si="466"/>
        <v>108.76359736722206</v>
      </c>
      <c r="AK668" s="26">
        <f t="shared" si="467"/>
        <v>89.999791097920067</v>
      </c>
      <c r="AL668" s="27">
        <f t="shared" si="468"/>
        <v>-62.74299976320647</v>
      </c>
      <c r="AM668" s="26">
        <f t="shared" si="469"/>
        <v>-89.958219591419109</v>
      </c>
      <c r="AN668" s="26">
        <f t="shared" si="482"/>
        <v>-48.768762876665726</v>
      </c>
      <c r="AO668" s="26">
        <f t="shared" si="483"/>
        <v>-89.791221655445682</v>
      </c>
      <c r="AP668" s="26">
        <f t="shared" si="489"/>
        <v>-121.20030176238609</v>
      </c>
      <c r="AQ668" s="26">
        <f t="shared" si="490"/>
        <v>-179.74965010737219</v>
      </c>
      <c r="AR668" s="25">
        <f t="shared" si="484"/>
        <v>18.562359853877492</v>
      </c>
      <c r="AS668" s="25">
        <f t="shared" si="485"/>
        <v>-26.547178687726607</v>
      </c>
      <c r="AT668" s="56">
        <f t="shared" si="491"/>
        <v>-96.28404009413569</v>
      </c>
      <c r="AU668" s="57">
        <f t="shared" si="470"/>
        <v>-270.87525441244304</v>
      </c>
      <c r="AV668" s="26">
        <f t="shared" si="471"/>
        <v>0.75746206410196859</v>
      </c>
      <c r="AW668" s="26">
        <f t="shared" si="472"/>
        <v>23.582031133041113</v>
      </c>
      <c r="AX668" s="27">
        <f t="shared" si="473"/>
        <v>-0.7574620641019687</v>
      </c>
      <c r="AY668" s="26">
        <f t="shared" si="474"/>
        <v>-23.582031133041113</v>
      </c>
      <c r="AZ668" s="28">
        <f t="shared" si="475"/>
        <v>0</v>
      </c>
      <c r="BA668" s="29">
        <f t="shared" si="476"/>
        <v>0</v>
      </c>
      <c r="BB668" s="5">
        <f t="shared" si="492"/>
        <v>-210.02571182970121</v>
      </c>
      <c r="BC668" s="5">
        <f t="shared" si="493"/>
        <v>-514.42348727643343</v>
      </c>
      <c r="BD668" s="5">
        <f t="shared" si="477"/>
        <v>-334.42348727643343</v>
      </c>
      <c r="BE668" s="31"/>
      <c r="BF668" s="40">
        <f t="shared" si="478"/>
        <v>-210</v>
      </c>
      <c r="BG668" s="40">
        <f t="shared" si="479"/>
        <v>-514</v>
      </c>
      <c r="BH668" s="40">
        <f t="shared" si="480"/>
        <v>-334</v>
      </c>
      <c r="BL668" s="26">
        <f t="shared" si="486"/>
        <v>-40.805158010357765</v>
      </c>
      <c r="BM668" s="26">
        <f t="shared" si="487"/>
        <v>-89.477759263229501</v>
      </c>
      <c r="BO668" s="238" t="str">
        <f t="shared" si="494"/>
        <v>436515832.240267i</v>
      </c>
      <c r="BP668" s="238" t="str">
        <f t="shared" si="495"/>
        <v>-0.000202812459373161-0.0000986096302237054i</v>
      </c>
      <c r="BQ668" s="238">
        <f t="shared" si="496"/>
        <v>-72.93651372520776</v>
      </c>
      <c r="BR668" s="238">
        <f t="shared" si="497"/>
        <v>-154.07047360076092</v>
      </c>
    </row>
    <row r="669" spans="22:70" x14ac:dyDescent="0.35">
      <c r="V669" s="24">
        <v>7.6500000000000998</v>
      </c>
      <c r="W669" s="30">
        <f t="shared" si="455"/>
        <v>446683592.15106696</v>
      </c>
      <c r="X669" s="25">
        <f t="shared" si="488"/>
        <v>26.994438391274116</v>
      </c>
      <c r="Y669" s="26">
        <f t="shared" si="456"/>
        <v>-100.6162261573339</v>
      </c>
      <c r="Z669" s="26">
        <f t="shared" si="457"/>
        <v>-89.999466282645656</v>
      </c>
      <c r="AA669" s="26">
        <f t="shared" si="458"/>
        <v>64.667220376108233</v>
      </c>
      <c r="AB669" s="26">
        <f t="shared" si="459"/>
        <v>-89.966521835553152</v>
      </c>
      <c r="AC669" s="26">
        <f t="shared" si="460"/>
        <v>34.070748822476148</v>
      </c>
      <c r="AD669" s="26">
        <f t="shared" si="461"/>
        <v>88.865998717581775</v>
      </c>
      <c r="AE669" s="26">
        <f t="shared" si="462"/>
        <v>25.116181432524598</v>
      </c>
      <c r="AF669" s="26">
        <f t="shared" si="463"/>
        <v>-91.099989400617048</v>
      </c>
      <c r="AG669" s="26">
        <f t="shared" si="481"/>
        <v>64.334182199278899</v>
      </c>
      <c r="AH669" s="26">
        <f t="shared" si="464"/>
        <v>-182.98631868901484</v>
      </c>
      <c r="AI669" s="26">
        <f t="shared" si="465"/>
        <v>-89.999999959373753</v>
      </c>
      <c r="AJ669" s="26">
        <f t="shared" si="466"/>
        <v>108.96359736721946</v>
      </c>
      <c r="AK669" s="26">
        <f t="shared" si="467"/>
        <v>89.999795853111948</v>
      </c>
      <c r="AL669" s="27">
        <f t="shared" si="468"/>
        <v>-62.942999659269894</v>
      </c>
      <c r="AM669" s="26">
        <f t="shared" si="469"/>
        <v>-89.959170629302307</v>
      </c>
      <c r="AN669" s="26">
        <f t="shared" si="482"/>
        <v>-48.968760281337964</v>
      </c>
      <c r="AO669" s="26">
        <f t="shared" si="483"/>
        <v>-89.795973990130193</v>
      </c>
      <c r="AP669" s="26">
        <f t="shared" si="489"/>
        <v>-121.60029906312433</v>
      </c>
      <c r="AQ669" s="26">
        <f t="shared" si="490"/>
        <v>-179.75534872569432</v>
      </c>
      <c r="AR669" s="25">
        <f t="shared" si="484"/>
        <v>18.562359853877492</v>
      </c>
      <c r="AS669" s="25">
        <f t="shared" si="485"/>
        <v>-26.547178687726607</v>
      </c>
      <c r="AT669" s="56">
        <f t="shared" si="491"/>
        <v>-96.484117630599727</v>
      </c>
      <c r="AU669" s="57">
        <f t="shared" si="470"/>
        <v>-270.85533812631138</v>
      </c>
      <c r="AV669" s="26">
        <f t="shared" si="471"/>
        <v>0.79009749652600081</v>
      </c>
      <c r="AW669" s="26">
        <f t="shared" si="472"/>
        <v>24.06953175850467</v>
      </c>
      <c r="AX669" s="27">
        <f t="shared" si="473"/>
        <v>-0.79009749652600092</v>
      </c>
      <c r="AY669" s="26">
        <f t="shared" si="474"/>
        <v>-24.06953175850467</v>
      </c>
      <c r="AZ669" s="28">
        <f t="shared" si="475"/>
        <v>0</v>
      </c>
      <c r="BA669" s="29">
        <f t="shared" si="476"/>
        <v>0</v>
      </c>
      <c r="BB669" s="5">
        <f t="shared" si="492"/>
        <v>-210.78831832787156</v>
      </c>
      <c r="BC669" s="5">
        <f t="shared" si="493"/>
        <v>-514.93081374566509</v>
      </c>
      <c r="BD669" s="5">
        <f t="shared" si="477"/>
        <v>-334.93081374566509</v>
      </c>
      <c r="BE669" s="41"/>
      <c r="BF669" s="40">
        <f t="shared" si="478"/>
        <v>-211</v>
      </c>
      <c r="BG669" s="40">
        <f t="shared" si="479"/>
        <v>-515</v>
      </c>
      <c r="BH669" s="40">
        <f t="shared" si="480"/>
        <v>-335</v>
      </c>
      <c r="BL669" s="26">
        <f t="shared" si="486"/>
        <v>-41.005141771578351</v>
      </c>
      <c r="BM669" s="26">
        <f t="shared" si="487"/>
        <v>-89.489646277631209</v>
      </c>
      <c r="BO669" s="238" t="str">
        <f t="shared" si="494"/>
        <v>446683592.151067i</v>
      </c>
      <c r="BP669" s="238" t="str">
        <f t="shared" si="495"/>
        <v>-0.000195364213285811-0.0000928249684302356i</v>
      </c>
      <c r="BQ669" s="238">
        <f t="shared" si="496"/>
        <v>-73.299058925693487</v>
      </c>
      <c r="BR669" s="238">
        <f t="shared" si="497"/>
        <v>-154.58582934172253</v>
      </c>
    </row>
    <row r="670" spans="22:70" x14ac:dyDescent="0.35">
      <c r="V670" s="24">
        <v>7.6600000000000996</v>
      </c>
      <c r="W670" s="32">
        <f t="shared" si="455"/>
        <v>457088189.61498129</v>
      </c>
      <c r="X670" s="25">
        <f t="shared" si="488"/>
        <v>26.994438391274116</v>
      </c>
      <c r="Y670" s="26">
        <f t="shared" si="456"/>
        <v>-100.81622615731692</v>
      </c>
      <c r="Z670" s="26">
        <f t="shared" si="457"/>
        <v>-89.999478431535863</v>
      </c>
      <c r="AA670" s="26">
        <f t="shared" si="458"/>
        <v>64.867220309374375</v>
      </c>
      <c r="AB670" s="26">
        <f t="shared" si="459"/>
        <v>-89.967283891445689</v>
      </c>
      <c r="AC670" s="26">
        <f t="shared" si="460"/>
        <v>34.270672263288411</v>
      </c>
      <c r="AD670" s="26">
        <f t="shared" si="461"/>
        <v>88.891805225994034</v>
      </c>
      <c r="AE670" s="26">
        <f t="shared" si="462"/>
        <v>25.316104806619983</v>
      </c>
      <c r="AF670" s="26">
        <f t="shared" si="463"/>
        <v>-91.074957096987504</v>
      </c>
      <c r="AG670" s="26">
        <f t="shared" si="481"/>
        <v>64.334182199278899</v>
      </c>
      <c r="AH670" s="26">
        <f t="shared" si="464"/>
        <v>-183.18631868901485</v>
      </c>
      <c r="AI670" s="26">
        <f t="shared" si="465"/>
        <v>-89.999999960298524</v>
      </c>
      <c r="AJ670" s="26">
        <f t="shared" si="466"/>
        <v>109.16359736721697</v>
      </c>
      <c r="AK670" s="26">
        <f t="shared" si="467"/>
        <v>89.999800500062463</v>
      </c>
      <c r="AL670" s="27">
        <f t="shared" si="468"/>
        <v>-63.142999560011233</v>
      </c>
      <c r="AM670" s="26">
        <f t="shared" si="469"/>
        <v>-89.960100018942043</v>
      </c>
      <c r="AN670" s="26">
        <f t="shared" si="482"/>
        <v>-49.168757802817737</v>
      </c>
      <c r="AO670" s="26">
        <f t="shared" si="483"/>
        <v>-89.800618151182974</v>
      </c>
      <c r="AP670" s="26">
        <f t="shared" si="489"/>
        <v>-122.00029648534796</v>
      </c>
      <c r="AQ670" s="26">
        <f t="shared" si="490"/>
        <v>-179.76091763036106</v>
      </c>
      <c r="AR670" s="25">
        <f t="shared" si="484"/>
        <v>18.562359853877492</v>
      </c>
      <c r="AS670" s="25">
        <f t="shared" si="485"/>
        <v>-26.547178687726607</v>
      </c>
      <c r="AT670" s="56">
        <f t="shared" si="491"/>
        <v>-96.684191678727984</v>
      </c>
      <c r="AU670" s="57">
        <f t="shared" si="470"/>
        <v>-270.8358747273486</v>
      </c>
      <c r="AV670" s="26">
        <f t="shared" si="471"/>
        <v>0.82401015882740836</v>
      </c>
      <c r="AW670" s="26">
        <f t="shared" si="472"/>
        <v>24.564580471764589</v>
      </c>
      <c r="AX670" s="27">
        <f t="shared" si="473"/>
        <v>-0.82401015882740858</v>
      </c>
      <c r="AY670" s="26">
        <f t="shared" si="474"/>
        <v>-24.564580471764589</v>
      </c>
      <c r="AZ670" s="28">
        <f t="shared" si="475"/>
        <v>0</v>
      </c>
      <c r="BA670" s="29">
        <f t="shared" si="476"/>
        <v>0</v>
      </c>
      <c r="BB670" s="5">
        <f t="shared" si="492"/>
        <v>-211.55230372688516</v>
      </c>
      <c r="BC670" s="5">
        <f t="shared" si="493"/>
        <v>-515.43086722771636</v>
      </c>
      <c r="BD670" s="5">
        <f t="shared" si="477"/>
        <v>-335.43086722771636</v>
      </c>
      <c r="BE670" s="31"/>
      <c r="BF670" s="40">
        <f t="shared" si="478"/>
        <v>-212</v>
      </c>
      <c r="BG670" s="40">
        <f t="shared" si="479"/>
        <v>-515</v>
      </c>
      <c r="BH670" s="40">
        <f t="shared" si="480"/>
        <v>-335</v>
      </c>
      <c r="BL670" s="26">
        <f t="shared" si="486"/>
        <v>-41.205126263607738</v>
      </c>
      <c r="BM670" s="26">
        <f t="shared" si="487"/>
        <v>-89.501262753004752</v>
      </c>
      <c r="BO670" s="238" t="str">
        <f t="shared" si="494"/>
        <v>457088189.614981i</v>
      </c>
      <c r="BP670" s="238" t="str">
        <f t="shared" si="495"/>
        <v>-0.00018812954610833-0.0000873518534380781i</v>
      </c>
      <c r="BQ670" s="238">
        <f t="shared" si="496"/>
        <v>-73.662985784549463</v>
      </c>
      <c r="BR670" s="238">
        <f t="shared" si="497"/>
        <v>-155.093729747363</v>
      </c>
    </row>
    <row r="671" spans="22:70" x14ac:dyDescent="0.35">
      <c r="V671" s="24">
        <v>7.6700000000001003</v>
      </c>
      <c r="W671" s="32">
        <f t="shared" si="455"/>
        <v>467735141.28730685</v>
      </c>
      <c r="X671" s="25">
        <f t="shared" si="488"/>
        <v>26.994438391274116</v>
      </c>
      <c r="Y671" s="26">
        <f t="shared" si="456"/>
        <v>-101.01622615730074</v>
      </c>
      <c r="Z671" s="26">
        <f t="shared" si="457"/>
        <v>-89.999490303883576</v>
      </c>
      <c r="AA671" s="26">
        <f t="shared" si="458"/>
        <v>65.067220245644009</v>
      </c>
      <c r="AB671" s="26">
        <f t="shared" si="459"/>
        <v>-89.968028600839503</v>
      </c>
      <c r="AC671" s="26">
        <f t="shared" si="460"/>
        <v>34.470599148571836</v>
      </c>
      <c r="AD671" s="26">
        <f t="shared" si="461"/>
        <v>88.91702474109411</v>
      </c>
      <c r="AE671" s="26">
        <f t="shared" si="462"/>
        <v>25.516031628189225</v>
      </c>
      <c r="AF671" s="26">
        <f t="shared" si="463"/>
        <v>-91.050494163628969</v>
      </c>
      <c r="AG671" s="26">
        <f t="shared" si="481"/>
        <v>64.334182199278899</v>
      </c>
      <c r="AH671" s="26">
        <f t="shared" si="464"/>
        <v>-183.38631868901484</v>
      </c>
      <c r="AI671" s="26">
        <f t="shared" si="465"/>
        <v>-89.999999961202249</v>
      </c>
      <c r="AJ671" s="26">
        <f t="shared" si="466"/>
        <v>109.3635973672146</v>
      </c>
      <c r="AK671" s="26">
        <f t="shared" si="467"/>
        <v>89.999805041235462</v>
      </c>
      <c r="AL671" s="27">
        <f t="shared" si="468"/>
        <v>-63.342999465219947</v>
      </c>
      <c r="AM671" s="26">
        <f t="shared" si="469"/>
        <v>-89.961008253111046</v>
      </c>
      <c r="AN671" s="26">
        <f t="shared" si="482"/>
        <v>-49.368755435847973</v>
      </c>
      <c r="AO671" s="26">
        <f t="shared" si="483"/>
        <v>-89.805156600755438</v>
      </c>
      <c r="AP671" s="26">
        <f t="shared" si="489"/>
        <v>-122.40029402358927</v>
      </c>
      <c r="AQ671" s="26">
        <f t="shared" si="490"/>
        <v>-179.76635977383327</v>
      </c>
      <c r="AR671" s="25">
        <f t="shared" si="484"/>
        <v>18.562359853877492</v>
      </c>
      <c r="AS671" s="25">
        <f t="shared" si="485"/>
        <v>-26.547178687726607</v>
      </c>
      <c r="AT671" s="56">
        <f t="shared" si="491"/>
        <v>-96.884262395400043</v>
      </c>
      <c r="AU671" s="57">
        <f t="shared" si="470"/>
        <v>-270.81685393746227</v>
      </c>
      <c r="AV671" s="26">
        <f t="shared" si="471"/>
        <v>0.85923951424012568</v>
      </c>
      <c r="AW671" s="26">
        <f t="shared" si="472"/>
        <v>25.067144037513192</v>
      </c>
      <c r="AX671" s="27">
        <f t="shared" si="473"/>
        <v>-0.85923951424012546</v>
      </c>
      <c r="AY671" s="26">
        <f t="shared" si="474"/>
        <v>-25.067144037513192</v>
      </c>
      <c r="AZ671" s="28">
        <f t="shared" si="475"/>
        <v>0</v>
      </c>
      <c r="BA671" s="29">
        <f t="shared" si="476"/>
        <v>0</v>
      </c>
      <c r="BB671" s="5">
        <f t="shared" si="492"/>
        <v>-212.31762807454902</v>
      </c>
      <c r="BC671" s="5">
        <f t="shared" si="493"/>
        <v>-515.92359479035645</v>
      </c>
      <c r="BD671" s="5">
        <f t="shared" si="477"/>
        <v>-335.92359479035645</v>
      </c>
      <c r="BE671" s="31"/>
      <c r="BF671" s="40">
        <f t="shared" si="478"/>
        <v>-212</v>
      </c>
      <c r="BG671" s="40">
        <f t="shared" si="479"/>
        <v>-516</v>
      </c>
      <c r="BH671" s="40">
        <f t="shared" si="480"/>
        <v>-336</v>
      </c>
      <c r="BL671" s="26">
        <f t="shared" si="486"/>
        <v>-41.405111453559073</v>
      </c>
      <c r="BM671" s="26">
        <f t="shared" si="487"/>
        <v>-89.512614844736888</v>
      </c>
      <c r="BO671" s="238" t="str">
        <f t="shared" si="494"/>
        <v>467735141.287307i</v>
      </c>
      <c r="BP671" s="238" t="str">
        <f t="shared" si="495"/>
        <v>-0.000181106748534826-0.0000821760534516789i</v>
      </c>
      <c r="BQ671" s="238">
        <f t="shared" si="496"/>
        <v>-74.028254225589919</v>
      </c>
      <c r="BR671" s="238">
        <f t="shared" si="497"/>
        <v>-155.59412600815728</v>
      </c>
    </row>
    <row r="672" spans="22:70" x14ac:dyDescent="0.35">
      <c r="V672" s="24">
        <v>7.6800000000001001</v>
      </c>
      <c r="W672" s="30">
        <f t="shared" si="455"/>
        <v>478630092.3227495</v>
      </c>
      <c r="X672" s="25">
        <f t="shared" si="488"/>
        <v>26.994438391274116</v>
      </c>
      <c r="Y672" s="26">
        <f t="shared" si="456"/>
        <v>-101.21622615728526</v>
      </c>
      <c r="Z672" s="26">
        <f t="shared" si="457"/>
        <v>-89.999501905983649</v>
      </c>
      <c r="AA672" s="26">
        <f t="shared" si="458"/>
        <v>65.267220184781991</v>
      </c>
      <c r="AB672" s="26">
        <f t="shared" si="459"/>
        <v>-89.968756358588394</v>
      </c>
      <c r="AC672" s="26">
        <f t="shared" si="460"/>
        <v>34.670529323410506</v>
      </c>
      <c r="AD672" s="26">
        <f t="shared" si="461"/>
        <v>88.941670595491232</v>
      </c>
      <c r="AE672" s="26">
        <f t="shared" si="462"/>
        <v>25.715961742181349</v>
      </c>
      <c r="AF672" s="26">
        <f t="shared" si="463"/>
        <v>-91.026587669080826</v>
      </c>
      <c r="AG672" s="26">
        <f t="shared" si="481"/>
        <v>64.334182199278899</v>
      </c>
      <c r="AH672" s="26">
        <f t="shared" si="464"/>
        <v>-183.58631868901483</v>
      </c>
      <c r="AI672" s="26">
        <f t="shared" si="465"/>
        <v>-89.999999962085383</v>
      </c>
      <c r="AJ672" s="26">
        <f t="shared" si="466"/>
        <v>109.56359736721234</v>
      </c>
      <c r="AK672" s="26">
        <f t="shared" si="467"/>
        <v>89.999809479038746</v>
      </c>
      <c r="AL672" s="27">
        <f t="shared" si="468"/>
        <v>-63.542999374694972</v>
      </c>
      <c r="AM672" s="26">
        <f t="shared" si="469"/>
        <v>-89.961895813365274</v>
      </c>
      <c r="AN672" s="26">
        <f t="shared" si="482"/>
        <v>-49.568753175408197</v>
      </c>
      <c r="AO672" s="26">
        <f t="shared" si="483"/>
        <v>-89.809591744965715</v>
      </c>
      <c r="AP672" s="26">
        <f t="shared" si="489"/>
        <v>-122.80029167262677</v>
      </c>
      <c r="AQ672" s="26">
        <f t="shared" si="490"/>
        <v>-179.77167804137764</v>
      </c>
      <c r="AR672" s="25">
        <f t="shared" si="484"/>
        <v>18.562359853877492</v>
      </c>
      <c r="AS672" s="25">
        <f t="shared" si="485"/>
        <v>-26.547178687726607</v>
      </c>
      <c r="AT672" s="56">
        <f t="shared" si="491"/>
        <v>-97.084329930445421</v>
      </c>
      <c r="AU672" s="57">
        <f t="shared" si="470"/>
        <v>-270.79826571045845</v>
      </c>
      <c r="AV672" s="26">
        <f t="shared" si="471"/>
        <v>0.89582542244389929</v>
      </c>
      <c r="AW672" s="26">
        <f t="shared" si="472"/>
        <v>25.577179536024719</v>
      </c>
      <c r="AX672" s="27">
        <f t="shared" si="473"/>
        <v>-0.89582542244389951</v>
      </c>
      <c r="AY672" s="26">
        <f t="shared" si="474"/>
        <v>-25.577179536024719</v>
      </c>
      <c r="AZ672" s="28">
        <f t="shared" si="475"/>
        <v>0</v>
      </c>
      <c r="BA672" s="29">
        <f t="shared" si="476"/>
        <v>0</v>
      </c>
      <c r="BB672" s="5">
        <f t="shared" si="492"/>
        <v>-213.08425177092553</v>
      </c>
      <c r="BC672" s="5">
        <f t="shared" si="493"/>
        <v>-516.40895349398966</v>
      </c>
      <c r="BD672" s="5">
        <f t="shared" si="477"/>
        <v>-336.40895349398966</v>
      </c>
      <c r="BE672" s="41"/>
      <c r="BF672" s="40">
        <f t="shared" si="478"/>
        <v>-213</v>
      </c>
      <c r="BG672" s="40">
        <f t="shared" si="479"/>
        <v>-516</v>
      </c>
      <c r="BH672" s="40">
        <f t="shared" si="480"/>
        <v>-336</v>
      </c>
      <c r="BL672" s="26">
        <f t="shared" si="486"/>
        <v>-41.605097310025258</v>
      </c>
      <c r="BM672" s="26">
        <f t="shared" si="487"/>
        <v>-89.523708568289791</v>
      </c>
      <c r="BO672" s="238" t="str">
        <f t="shared" si="494"/>
        <v>478630092.322749i</v>
      </c>
      <c r="BP672" s="238" t="str">
        <f t="shared" si="495"/>
        <v>-0.000174293773243014-0.000077283761166537i</v>
      </c>
      <c r="BQ672" s="238">
        <f t="shared" si="496"/>
        <v>-74.394824530454855</v>
      </c>
      <c r="BR672" s="238">
        <f t="shared" si="497"/>
        <v>-156.08697921524146</v>
      </c>
    </row>
    <row r="673" spans="22:70" x14ac:dyDescent="0.35">
      <c r="V673" s="24">
        <v>7.6900000000000999</v>
      </c>
      <c r="W673" s="32">
        <f t="shared" si="455"/>
        <v>489778819.36855984</v>
      </c>
      <c r="X673" s="25">
        <f t="shared" si="488"/>
        <v>26.994438391274116</v>
      </c>
      <c r="Y673" s="26">
        <f t="shared" si="456"/>
        <v>-101.4162261572705</v>
      </c>
      <c r="Z673" s="26">
        <f t="shared" si="457"/>
        <v>-89.999513243987678</v>
      </c>
      <c r="AA673" s="26">
        <f t="shared" si="458"/>
        <v>65.467220126659214</v>
      </c>
      <c r="AB673" s="26">
        <f t="shared" si="459"/>
        <v>-89.969467550558164</v>
      </c>
      <c r="AC673" s="26">
        <f t="shared" si="460"/>
        <v>34.870462639851112</v>
      </c>
      <c r="AD673" s="26">
        <f t="shared" si="461"/>
        <v>88.965755820240929</v>
      </c>
      <c r="AE673" s="26">
        <f t="shared" si="462"/>
        <v>25.915895000513942</v>
      </c>
      <c r="AF673" s="26">
        <f t="shared" si="463"/>
        <v>-91.003224974304914</v>
      </c>
      <c r="AG673" s="26">
        <f t="shared" si="481"/>
        <v>64.334182199278899</v>
      </c>
      <c r="AH673" s="26">
        <f t="shared" si="464"/>
        <v>-183.78631868901488</v>
      </c>
      <c r="AI673" s="26">
        <f t="shared" si="465"/>
        <v>-89.999999962948422</v>
      </c>
      <c r="AJ673" s="26">
        <f t="shared" si="466"/>
        <v>109.76359736721017</v>
      </c>
      <c r="AK673" s="26">
        <f t="shared" si="467"/>
        <v>89.999813815825291</v>
      </c>
      <c r="AL673" s="27">
        <f t="shared" si="468"/>
        <v>-63.742999288244278</v>
      </c>
      <c r="AM673" s="26">
        <f t="shared" si="469"/>
        <v>-89.962763170299226</v>
      </c>
      <c r="AN673" s="26">
        <f t="shared" si="482"/>
        <v>-49.768751016703867</v>
      </c>
      <c r="AO673" s="26">
        <f t="shared" si="483"/>
        <v>-89.813925935173202</v>
      </c>
      <c r="AP673" s="26">
        <f t="shared" si="489"/>
        <v>-123.20028942747396</v>
      </c>
      <c r="AQ673" s="26">
        <f t="shared" si="490"/>
        <v>-179.77687525259557</v>
      </c>
      <c r="AR673" s="25">
        <f t="shared" si="484"/>
        <v>18.562359853877492</v>
      </c>
      <c r="AS673" s="25">
        <f t="shared" si="485"/>
        <v>-26.547178687726607</v>
      </c>
      <c r="AT673" s="56">
        <f t="shared" si="491"/>
        <v>-97.28439442696002</v>
      </c>
      <c r="AU673" s="57">
        <f t="shared" si="470"/>
        <v>-270.78010022690046</v>
      </c>
      <c r="AV673" s="26">
        <f t="shared" si="471"/>
        <v>0.93380807687773726</v>
      </c>
      <c r="AW673" s="26">
        <f t="shared" si="472"/>
        <v>26.094634007336765</v>
      </c>
      <c r="AX673" s="27">
        <f t="shared" si="473"/>
        <v>-0.93380807687773726</v>
      </c>
      <c r="AY673" s="26">
        <f t="shared" si="474"/>
        <v>-26.094634007336765</v>
      </c>
      <c r="AZ673" s="28">
        <f t="shared" si="475"/>
        <v>0</v>
      </c>
      <c r="BA673" s="29">
        <f t="shared" si="476"/>
        <v>0</v>
      </c>
      <c r="BB673" s="5">
        <f t="shared" si="492"/>
        <v>-213.85213562941252</v>
      </c>
      <c r="BC673" s="5">
        <f t="shared" si="493"/>
        <v>-516.88691002902488</v>
      </c>
      <c r="BD673" s="5">
        <f t="shared" si="477"/>
        <v>-336.88691002902488</v>
      </c>
      <c r="BE673" s="31"/>
      <c r="BF673" s="40">
        <f t="shared" si="478"/>
        <v>-214</v>
      </c>
      <c r="BG673" s="40">
        <f t="shared" si="479"/>
        <v>-517</v>
      </c>
      <c r="BH673" s="40">
        <f t="shared" si="480"/>
        <v>-337</v>
      </c>
      <c r="BL673" s="26">
        <f t="shared" si="486"/>
        <v>-41.805083803012323</v>
      </c>
      <c r="BM673" s="26">
        <f t="shared" si="487"/>
        <v>-89.534549802373405</v>
      </c>
      <c r="BO673" s="238" t="str">
        <f t="shared" si="494"/>
        <v>489778819.36856i</v>
      </c>
      <c r="BP673" s="238" t="str">
        <f t="shared" si="495"/>
        <v>-0.000167688261288709-0.0000726616010162308i</v>
      </c>
      <c r="BQ673" s="238">
        <f t="shared" si="496"/>
        <v>-74.762657399440172</v>
      </c>
      <c r="BR673" s="238">
        <f t="shared" si="497"/>
        <v>-156.57225999975105</v>
      </c>
    </row>
    <row r="674" spans="22:70" x14ac:dyDescent="0.35">
      <c r="V674" s="24">
        <v>7.7000000000000997</v>
      </c>
      <c r="W674" s="32">
        <f t="shared" si="455"/>
        <v>501187233.62738854</v>
      </c>
      <c r="X674" s="25">
        <f t="shared" si="488"/>
        <v>26.994438391274116</v>
      </c>
      <c r="Y674" s="26">
        <f t="shared" si="456"/>
        <v>-101.61622615725639</v>
      </c>
      <c r="Z674" s="26">
        <f t="shared" si="457"/>
        <v>-89.999524323907238</v>
      </c>
      <c r="AA674" s="26">
        <f t="shared" si="458"/>
        <v>65.667220071152386</v>
      </c>
      <c r="AB674" s="26">
        <f t="shared" si="459"/>
        <v>-89.970162553831372</v>
      </c>
      <c r="AC674" s="26">
        <f t="shared" si="460"/>
        <v>35.070398956590473</v>
      </c>
      <c r="AD674" s="26">
        <f t="shared" si="461"/>
        <v>88.989293151580199</v>
      </c>
      <c r="AE674" s="26">
        <f t="shared" si="462"/>
        <v>26.115831261760583</v>
      </c>
      <c r="AF674" s="26">
        <f t="shared" si="463"/>
        <v>-90.980393726158411</v>
      </c>
      <c r="AG674" s="26">
        <f t="shared" si="481"/>
        <v>64.334182199278899</v>
      </c>
      <c r="AH674" s="26">
        <f t="shared" si="464"/>
        <v>-183.98631868901487</v>
      </c>
      <c r="AI674" s="26">
        <f t="shared" si="465"/>
        <v>-89.999999963791822</v>
      </c>
      <c r="AJ674" s="26">
        <f t="shared" si="466"/>
        <v>109.96359736720811</v>
      </c>
      <c r="AK674" s="26">
        <f t="shared" si="467"/>
        <v>89.999818053894515</v>
      </c>
      <c r="AL674" s="27">
        <f t="shared" si="468"/>
        <v>-63.942999205684508</v>
      </c>
      <c r="AM674" s="26">
        <f t="shared" si="469"/>
        <v>-89.963610783795417</v>
      </c>
      <c r="AN674" s="26">
        <f t="shared" si="482"/>
        <v>-49.968748955156236</v>
      </c>
      <c r="AO674" s="26">
        <f t="shared" si="483"/>
        <v>-89.818161469224421</v>
      </c>
      <c r="AP674" s="26">
        <f t="shared" si="489"/>
        <v>-123.6002872833686</v>
      </c>
      <c r="AQ674" s="26">
        <f t="shared" si="490"/>
        <v>-179.78195416291715</v>
      </c>
      <c r="AR674" s="25">
        <f t="shared" si="484"/>
        <v>18.562359853877492</v>
      </c>
      <c r="AS674" s="25">
        <f t="shared" si="485"/>
        <v>-26.547178687726607</v>
      </c>
      <c r="AT674" s="56">
        <f t="shared" si="491"/>
        <v>-97.484456021608025</v>
      </c>
      <c r="AU674" s="57">
        <f t="shared" si="470"/>
        <v>-270.76234788907556</v>
      </c>
      <c r="AV674" s="26">
        <f t="shared" si="471"/>
        <v>0.97322793708735933</v>
      </c>
      <c r="AW674" s="26">
        <f t="shared" si="472"/>
        <v>26.619444110798181</v>
      </c>
      <c r="AX674" s="27">
        <f t="shared" si="473"/>
        <v>-0.97322793708735922</v>
      </c>
      <c r="AY674" s="26">
        <f t="shared" si="474"/>
        <v>-26.619444110798181</v>
      </c>
      <c r="AZ674" s="28">
        <f t="shared" si="475"/>
        <v>0</v>
      </c>
      <c r="BA674" s="29">
        <f t="shared" si="476"/>
        <v>0</v>
      </c>
      <c r="BB674" s="5">
        <f t="shared" si="492"/>
        <v>-214.62124093288361</v>
      </c>
      <c r="BC674" s="5">
        <f t="shared" si="493"/>
        <v>-517.35744034173501</v>
      </c>
      <c r="BD674" s="5">
        <f t="shared" si="477"/>
        <v>-337.35744034173501</v>
      </c>
      <c r="BE674" s="31"/>
      <c r="BF674" s="40">
        <f t="shared" si="478"/>
        <v>-215</v>
      </c>
      <c r="BG674" s="40">
        <f t="shared" si="479"/>
        <v>-517</v>
      </c>
      <c r="BH674" s="40">
        <f t="shared" si="480"/>
        <v>-337</v>
      </c>
      <c r="BL674" s="26">
        <f t="shared" si="486"/>
        <v>-42.00507090387589</v>
      </c>
      <c r="BM674" s="26">
        <f t="shared" si="487"/>
        <v>-89.545144292046643</v>
      </c>
      <c r="BO674" s="238" t="str">
        <f t="shared" si="494"/>
        <v>501187233.627389i</v>
      </c>
      <c r="BP674" s="238" t="str">
        <f t="shared" si="495"/>
        <v>-0.000161287568229738-0.0000682966343178448i</v>
      </c>
      <c r="BQ674" s="238">
        <f t="shared" si="496"/>
        <v>-75.131714007399708</v>
      </c>
      <c r="BR674" s="238">
        <f t="shared" si="497"/>
        <v>-157.04994816061281</v>
      </c>
    </row>
    <row r="675" spans="22:70" x14ac:dyDescent="0.35">
      <c r="V675" s="24">
        <v>7.7100000000001003</v>
      </c>
      <c r="W675" s="30">
        <f t="shared" si="455"/>
        <v>512861383.99148375</v>
      </c>
      <c r="X675" s="25">
        <f t="shared" si="488"/>
        <v>26.994438391274116</v>
      </c>
      <c r="Y675" s="26">
        <f t="shared" si="456"/>
        <v>-101.81622615724291</v>
      </c>
      <c r="Z675" s="26">
        <f t="shared" si="457"/>
        <v>-89.999535151617039</v>
      </c>
      <c r="AA675" s="26">
        <f t="shared" si="458"/>
        <v>65.867220018143783</v>
      </c>
      <c r="AB675" s="26">
        <f t="shared" si="459"/>
        <v>-89.970841736907104</v>
      </c>
      <c r="AC675" s="26">
        <f t="shared" si="460"/>
        <v>35.270338138676962</v>
      </c>
      <c r="AD675" s="26">
        <f t="shared" si="461"/>
        <v>89.012295037518214</v>
      </c>
      <c r="AE675" s="26">
        <f t="shared" si="462"/>
        <v>26.315770390851952</v>
      </c>
      <c r="AF675" s="26">
        <f t="shared" si="463"/>
        <v>-90.958081851005915</v>
      </c>
      <c r="AG675" s="26">
        <f t="shared" si="481"/>
        <v>64.334182199278899</v>
      </c>
      <c r="AH675" s="26">
        <f t="shared" si="464"/>
        <v>-184.18631868901485</v>
      </c>
      <c r="AI675" s="26">
        <f t="shared" si="465"/>
        <v>-89.999999964616023</v>
      </c>
      <c r="AJ675" s="26">
        <f t="shared" si="466"/>
        <v>110.16359736720614</v>
      </c>
      <c r="AK675" s="26">
        <f t="shared" si="467"/>
        <v>89.999822195493508</v>
      </c>
      <c r="AL675" s="27">
        <f t="shared" si="468"/>
        <v>-64.14299912684055</v>
      </c>
      <c r="AM675" s="26">
        <f t="shared" si="469"/>
        <v>-89.964439103268276</v>
      </c>
      <c r="AN675" s="26">
        <f t="shared" si="482"/>
        <v>-50.168746986392627</v>
      </c>
      <c r="AO675" s="26">
        <f t="shared" si="483"/>
        <v>-89.822300592670331</v>
      </c>
      <c r="AP675" s="26">
        <f t="shared" si="489"/>
        <v>-124.00028523576299</v>
      </c>
      <c r="AQ675" s="26">
        <f t="shared" si="490"/>
        <v>-179.78691746506112</v>
      </c>
      <c r="AR675" s="25">
        <f t="shared" si="484"/>
        <v>18.562359853877492</v>
      </c>
      <c r="AS675" s="25">
        <f t="shared" si="485"/>
        <v>-26.547178687726607</v>
      </c>
      <c r="AT675" s="56">
        <f t="shared" si="491"/>
        <v>-97.684514844911035</v>
      </c>
      <c r="AU675" s="57">
        <f t="shared" si="470"/>
        <v>-270.74499931606704</v>
      </c>
      <c r="AV675" s="26">
        <f t="shared" si="471"/>
        <v>1.0141256561210923</v>
      </c>
      <c r="AW675" s="26">
        <f t="shared" si="472"/>
        <v>27.151535802910175</v>
      </c>
      <c r="AX675" s="27">
        <f t="shared" si="473"/>
        <v>-1.0141256561210925</v>
      </c>
      <c r="AY675" s="26">
        <f t="shared" si="474"/>
        <v>-27.151535802910175</v>
      </c>
      <c r="AZ675" s="28">
        <f t="shared" si="475"/>
        <v>0</v>
      </c>
      <c r="BA675" s="29">
        <f t="shared" si="476"/>
        <v>0</v>
      </c>
      <c r="BB675" s="5">
        <f t="shared" si="492"/>
        <v>-215.39152948495712</v>
      </c>
      <c r="BC675" s="5">
        <f t="shared" si="493"/>
        <v>-517.82052925123514</v>
      </c>
      <c r="BD675" s="5">
        <f t="shared" si="477"/>
        <v>-337.82052925123514</v>
      </c>
      <c r="BE675" s="41"/>
      <c r="BF675" s="40">
        <f t="shared" si="478"/>
        <v>-215</v>
      </c>
      <c r="BG675" s="40">
        <f t="shared" si="479"/>
        <v>-518</v>
      </c>
      <c r="BH675" s="40">
        <f t="shared" si="480"/>
        <v>-338</v>
      </c>
      <c r="BL675" s="26">
        <f t="shared" si="486"/>
        <v>-42.205058585260467</v>
      </c>
      <c r="BM675" s="26">
        <f t="shared" si="487"/>
        <v>-89.555497651748581</v>
      </c>
      <c r="BO675" s="238" t="str">
        <f t="shared" si="494"/>
        <v>512861383.991484i</v>
      </c>
      <c r="BP675" s="238" t="str">
        <f t="shared" si="495"/>
        <v>-0.000155088789821868-0.0000641763624305257i</v>
      </c>
      <c r="BQ675" s="238">
        <f t="shared" si="496"/>
        <v>-75.501956054785623</v>
      </c>
      <c r="BR675" s="238">
        <f t="shared" si="497"/>
        <v>-157.52003228341954</v>
      </c>
    </row>
    <row r="676" spans="22:70" x14ac:dyDescent="0.35">
      <c r="V676" s="24">
        <v>7.7200000000001001</v>
      </c>
      <c r="W676" s="32">
        <f t="shared" si="455"/>
        <v>524807460.24989426</v>
      </c>
      <c r="X676" s="25">
        <f t="shared" si="488"/>
        <v>26.994438391274116</v>
      </c>
      <c r="Y676" s="26">
        <f t="shared" si="456"/>
        <v>-102.01622615723004</v>
      </c>
      <c r="Z676" s="26">
        <f t="shared" si="457"/>
        <v>-89.999545732858067</v>
      </c>
      <c r="AA676" s="26">
        <f t="shared" si="458"/>
        <v>66.06721996752097</v>
      </c>
      <c r="AB676" s="26">
        <f t="shared" si="459"/>
        <v>-89.971505459896505</v>
      </c>
      <c r="AC676" s="26">
        <f t="shared" si="460"/>
        <v>35.470280057225409</v>
      </c>
      <c r="AD676" s="26">
        <f t="shared" si="461"/>
        <v>89.034773644284812</v>
      </c>
      <c r="AE676" s="26">
        <f t="shared" si="462"/>
        <v>26.515712258790458</v>
      </c>
      <c r="AF676" s="26">
        <f t="shared" si="463"/>
        <v>-90.936277548469761</v>
      </c>
      <c r="AG676" s="26">
        <f t="shared" si="481"/>
        <v>64.334182199278899</v>
      </c>
      <c r="AH676" s="26">
        <f t="shared" si="464"/>
        <v>-184.38631868901484</v>
      </c>
      <c r="AI676" s="26">
        <f t="shared" si="465"/>
        <v>-89.999999965421452</v>
      </c>
      <c r="AJ676" s="26">
        <f t="shared" si="466"/>
        <v>110.36359736720426</v>
      </c>
      <c r="AK676" s="26">
        <f t="shared" si="467"/>
        <v>89.999826242818216</v>
      </c>
      <c r="AL676" s="27">
        <f t="shared" si="468"/>
        <v>-64.342999051545149</v>
      </c>
      <c r="AM676" s="26">
        <f t="shared" si="469"/>
        <v>-89.965248567902364</v>
      </c>
      <c r="AN676" s="26">
        <f t="shared" si="482"/>
        <v>-50.368745106237128</v>
      </c>
      <c r="AO676" s="26">
        <f t="shared" si="483"/>
        <v>-89.82634549995602</v>
      </c>
      <c r="AP676" s="26">
        <f t="shared" si="489"/>
        <v>-124.40028328031396</v>
      </c>
      <c r="AQ676" s="26">
        <f t="shared" si="490"/>
        <v>-179.79176779046162</v>
      </c>
      <c r="AR676" s="25">
        <f t="shared" si="484"/>
        <v>18.562359853877492</v>
      </c>
      <c r="AS676" s="25">
        <f t="shared" si="485"/>
        <v>-26.547178687726607</v>
      </c>
      <c r="AT676" s="56">
        <f t="shared" si="491"/>
        <v>-97.884571021523499</v>
      </c>
      <c r="AU676" s="57">
        <f t="shared" si="470"/>
        <v>-270.72804533893139</v>
      </c>
      <c r="AV676" s="26">
        <f t="shared" si="471"/>
        <v>1.0565420030277966</v>
      </c>
      <c r="AW676" s="26">
        <f t="shared" si="472"/>
        <v>27.690824036485967</v>
      </c>
      <c r="AX676" s="27">
        <f t="shared" si="473"/>
        <v>-1.0565420030277963</v>
      </c>
      <c r="AY676" s="26">
        <f t="shared" si="474"/>
        <v>-27.690824036485967</v>
      </c>
      <c r="AZ676" s="28">
        <f t="shared" si="475"/>
        <v>0</v>
      </c>
      <c r="BA676" s="29">
        <f t="shared" si="476"/>
        <v>0</v>
      </c>
      <c r="BB676" s="5">
        <f t="shared" si="492"/>
        <v>-216.16296365648438</v>
      </c>
      <c r="BC676" s="5">
        <f t="shared" si="493"/>
        <v>-518.27617006004982</v>
      </c>
      <c r="BD676" s="5">
        <f t="shared" si="477"/>
        <v>-338.27617006004982</v>
      </c>
      <c r="BE676" s="31"/>
      <c r="BF676" s="40">
        <f t="shared" si="478"/>
        <v>-216</v>
      </c>
      <c r="BG676" s="40">
        <f t="shared" si="479"/>
        <v>-518</v>
      </c>
      <c r="BH676" s="40">
        <f t="shared" si="480"/>
        <v>-338</v>
      </c>
      <c r="BL676" s="26">
        <f t="shared" si="486"/>
        <v>-42.405046821041459</v>
      </c>
      <c r="BM676" s="26">
        <f t="shared" si="487"/>
        <v>-89.565615368261518</v>
      </c>
      <c r="BO676" s="238" t="str">
        <f t="shared" si="494"/>
        <v>524807460.249894i</v>
      </c>
      <c r="BP676" s="238" t="str">
        <f t="shared" si="495"/>
        <v>-0.000149088787147598-0.000060288728049944i</v>
      </c>
      <c r="BQ676" s="238">
        <f t="shared" si="496"/>
        <v>-75.873345813919428</v>
      </c>
      <c r="BR676" s="238">
        <f t="shared" si="497"/>
        <v>-157.98250935285697</v>
      </c>
    </row>
    <row r="677" spans="22:70" x14ac:dyDescent="0.35">
      <c r="V677" s="24">
        <v>7.7300000000000999</v>
      </c>
      <c r="W677" s="32">
        <f t="shared" si="455"/>
        <v>537031796.37037718</v>
      </c>
      <c r="X677" s="25">
        <f t="shared" si="488"/>
        <v>26.994438391274116</v>
      </c>
      <c r="Y677" s="26">
        <f t="shared" si="456"/>
        <v>-102.21622615721776</v>
      </c>
      <c r="Z677" s="26">
        <f t="shared" si="457"/>
        <v>-89.99955607324064</v>
      </c>
      <c r="AA677" s="26">
        <f t="shared" si="458"/>
        <v>66.26721991917654</v>
      </c>
      <c r="AB677" s="26">
        <f t="shared" si="459"/>
        <v>-89.972154074713515</v>
      </c>
      <c r="AC677" s="26">
        <f t="shared" si="460"/>
        <v>35.670224589144659</v>
      </c>
      <c r="AD677" s="26">
        <f t="shared" si="461"/>
        <v>89.056740862639785</v>
      </c>
      <c r="AE677" s="26">
        <f t="shared" si="462"/>
        <v>26.715656742377554</v>
      </c>
      <c r="AF677" s="26">
        <f t="shared" si="463"/>
        <v>-90.91496928531437</v>
      </c>
      <c r="AG677" s="26">
        <f t="shared" si="481"/>
        <v>64.334182199278899</v>
      </c>
      <c r="AH677" s="26">
        <f t="shared" si="464"/>
        <v>-184.58631868901483</v>
      </c>
      <c r="AI677" s="26">
        <f t="shared" si="465"/>
        <v>-89.999999966208563</v>
      </c>
      <c r="AJ677" s="26">
        <f t="shared" si="466"/>
        <v>110.56359736720246</v>
      </c>
      <c r="AK677" s="26">
        <f t="shared" si="467"/>
        <v>89.999830198014536</v>
      </c>
      <c r="AL677" s="27">
        <f t="shared" si="468"/>
        <v>-64.542998979638597</v>
      </c>
      <c r="AM677" s="26">
        <f t="shared" si="469"/>
        <v>-89.966039606885246</v>
      </c>
      <c r="AN677" s="26">
        <f t="shared" si="482"/>
        <v>-50.568743310701826</v>
      </c>
      <c r="AO677" s="26">
        <f t="shared" si="483"/>
        <v>-89.830298335583521</v>
      </c>
      <c r="AP677" s="26">
        <f t="shared" si="489"/>
        <v>-124.80028141287389</v>
      </c>
      <c r="AQ677" s="26">
        <f t="shared" si="490"/>
        <v>-179.79650771066281</v>
      </c>
      <c r="AR677" s="25">
        <f t="shared" si="484"/>
        <v>18.562359853877492</v>
      </c>
      <c r="AS677" s="25">
        <f t="shared" si="485"/>
        <v>-26.547178687726607</v>
      </c>
      <c r="AT677" s="56">
        <f t="shared" si="491"/>
        <v>-98.084624670496339</v>
      </c>
      <c r="AU677" s="57">
        <f t="shared" si="470"/>
        <v>-270.71147699597719</v>
      </c>
      <c r="AV677" s="26">
        <f t="shared" si="471"/>
        <v>1.1005177805528357</v>
      </c>
      <c r="AW677" s="26">
        <f t="shared" si="472"/>
        <v>28.237212484231105</v>
      </c>
      <c r="AX677" s="27">
        <f t="shared" si="473"/>
        <v>-1.1005177805528357</v>
      </c>
      <c r="AY677" s="26">
        <f t="shared" si="474"/>
        <v>-28.237212484231105</v>
      </c>
      <c r="AZ677" s="28">
        <f t="shared" si="475"/>
        <v>0</v>
      </c>
      <c r="BA677" s="29">
        <f t="shared" si="476"/>
        <v>0</v>
      </c>
      <c r="BB677" s="5">
        <f t="shared" si="492"/>
        <v>-216.93550642737864</v>
      </c>
      <c r="BC677" s="5">
        <f t="shared" si="493"/>
        <v>-518.7243641605844</v>
      </c>
      <c r="BD677" s="5">
        <f t="shared" si="477"/>
        <v>-338.7243641605844</v>
      </c>
      <c r="BE677" s="31"/>
      <c r="BF677" s="40">
        <f t="shared" si="478"/>
        <v>-217</v>
      </c>
      <c r="BG677" s="40">
        <f t="shared" si="479"/>
        <v>-519</v>
      </c>
      <c r="BH677" s="40">
        <f t="shared" si="480"/>
        <v>-339</v>
      </c>
      <c r="BL677" s="26">
        <f t="shared" si="486"/>
        <v>-42.605035586269764</v>
      </c>
      <c r="BM677" s="26">
        <f t="shared" si="487"/>
        <v>-89.575502803607208</v>
      </c>
      <c r="BO677" s="238" t="str">
        <f t="shared" si="494"/>
        <v>537031796.370377i</v>
      </c>
      <c r="BP677" s="238" t="str">
        <f t="shared" si="495"/>
        <v>-0.000143284211056573-0.0000566221147671351i</v>
      </c>
      <c r="BQ677" s="238">
        <f t="shared" si="496"/>
        <v>-76.245846170612523</v>
      </c>
      <c r="BR677" s="238">
        <f t="shared" si="497"/>
        <v>-158.437384361</v>
      </c>
    </row>
    <row r="678" spans="22:70" x14ac:dyDescent="0.35">
      <c r="V678" s="24">
        <v>7.7400000000000997</v>
      </c>
      <c r="W678" s="30">
        <f t="shared" si="455"/>
        <v>549540873.85775185</v>
      </c>
      <c r="X678" s="25">
        <f t="shared" si="488"/>
        <v>26.994438391274116</v>
      </c>
      <c r="Y678" s="26">
        <f t="shared" si="456"/>
        <v>-102.41622615720601</v>
      </c>
      <c r="Z678" s="26">
        <f t="shared" si="457"/>
        <v>-89.999566178247377</v>
      </c>
      <c r="AA678" s="26">
        <f t="shared" si="458"/>
        <v>66.467219873007963</v>
      </c>
      <c r="AB678" s="26">
        <f t="shared" si="459"/>
        <v>-89.97278792526167</v>
      </c>
      <c r="AC678" s="26">
        <f t="shared" si="460"/>
        <v>35.870171616877457</v>
      </c>
      <c r="AD678" s="26">
        <f t="shared" si="461"/>
        <v>89.07820831404554</v>
      </c>
      <c r="AE678" s="26">
        <f t="shared" si="462"/>
        <v>26.915603723953524</v>
      </c>
      <c r="AF678" s="26">
        <f t="shared" si="463"/>
        <v>-90.894145789463508</v>
      </c>
      <c r="AG678" s="26">
        <f t="shared" si="481"/>
        <v>64.334182199278899</v>
      </c>
      <c r="AH678" s="26">
        <f t="shared" si="464"/>
        <v>-184.78631868901485</v>
      </c>
      <c r="AI678" s="26">
        <f t="shared" si="465"/>
        <v>-89.999999966977754</v>
      </c>
      <c r="AJ678" s="26">
        <f t="shared" si="466"/>
        <v>110.76359736720073</v>
      </c>
      <c r="AK678" s="26">
        <f t="shared" si="467"/>
        <v>89.99983406317962</v>
      </c>
      <c r="AL678" s="27">
        <f t="shared" si="468"/>
        <v>-64.742998910968367</v>
      </c>
      <c r="AM678" s="26">
        <f t="shared" si="469"/>
        <v>-89.966812639635052</v>
      </c>
      <c r="AN678" s="26">
        <f t="shared" si="482"/>
        <v>-50.76874159597822</v>
      </c>
      <c r="AO678" s="26">
        <f t="shared" si="483"/>
        <v>-89.834161195248015</v>
      </c>
      <c r="AP678" s="26">
        <f t="shared" si="489"/>
        <v>-125.2002796294818</v>
      </c>
      <c r="AQ678" s="26">
        <f t="shared" si="490"/>
        <v>-179.8011397386812</v>
      </c>
      <c r="AR678" s="25">
        <f t="shared" si="484"/>
        <v>18.562359853877492</v>
      </c>
      <c r="AS678" s="25">
        <f t="shared" si="485"/>
        <v>-26.547178687726607</v>
      </c>
      <c r="AT678" s="56">
        <f t="shared" si="491"/>
        <v>-98.284675905528275</v>
      </c>
      <c r="AU678" s="57">
        <f t="shared" si="470"/>
        <v>-270.69528552814472</v>
      </c>
      <c r="AV678" s="26">
        <f t="shared" si="471"/>
        <v>1.1460937381732978</v>
      </c>
      <c r="AW678" s="26">
        <f t="shared" si="472"/>
        <v>28.790593289897565</v>
      </c>
      <c r="AX678" s="27">
        <f t="shared" si="473"/>
        <v>-1.1460937381732976</v>
      </c>
      <c r="AY678" s="26">
        <f t="shared" si="474"/>
        <v>-28.790593289897565</v>
      </c>
      <c r="AZ678" s="28">
        <f t="shared" si="475"/>
        <v>0</v>
      </c>
      <c r="BA678" s="29">
        <f t="shared" si="476"/>
        <v>0</v>
      </c>
      <c r="BB678" s="5">
        <f t="shared" si="492"/>
        <v>-217.70912142392152</v>
      </c>
      <c r="BC678" s="5">
        <f t="shared" si="493"/>
        <v>-519.16512063965354</v>
      </c>
      <c r="BD678" s="5">
        <f t="shared" si="477"/>
        <v>-339.16512063965354</v>
      </c>
      <c r="BE678" s="41"/>
      <c r="BF678" s="40">
        <f t="shared" si="478"/>
        <v>-218</v>
      </c>
      <c r="BG678" s="40">
        <f t="shared" si="479"/>
        <v>-519</v>
      </c>
      <c r="BH678" s="40">
        <f t="shared" si="480"/>
        <v>-339</v>
      </c>
      <c r="BL678" s="26">
        <f t="shared" si="486"/>
        <v>-42.80502485711898</v>
      </c>
      <c r="BM678" s="26">
        <f t="shared" si="487"/>
        <v>-89.585165197877814</v>
      </c>
      <c r="BO678" s="238" t="str">
        <f t="shared" si="494"/>
        <v>549540873.857752i</v>
      </c>
      <c r="BP678" s="238" t="str">
        <f t="shared" si="495"/>
        <v>-0.000137671525813861-0.0000531653450238984i</v>
      </c>
      <c r="BQ678" s="238">
        <f t="shared" si="496"/>
        <v>-76.619420661274262</v>
      </c>
      <c r="BR678" s="238">
        <f t="shared" si="497"/>
        <v>-158.88466991363103</v>
      </c>
    </row>
    <row r="679" spans="22:70" x14ac:dyDescent="0.35">
      <c r="V679" s="24">
        <v>7.7500000000001004</v>
      </c>
      <c r="W679" s="32">
        <f t="shared" si="455"/>
        <v>562341325.19047928</v>
      </c>
      <c r="X679" s="25">
        <f t="shared" si="488"/>
        <v>26.994438391274116</v>
      </c>
      <c r="Y679" s="26">
        <f t="shared" si="456"/>
        <v>-102.61622615719482</v>
      </c>
      <c r="Z679" s="26">
        <f t="shared" si="457"/>
        <v>-89.999576053236069</v>
      </c>
      <c r="AA679" s="26">
        <f t="shared" si="458"/>
        <v>66.667219828917325</v>
      </c>
      <c r="AB679" s="26">
        <f t="shared" si="459"/>
        <v>-89.973407347616288</v>
      </c>
      <c r="AC679" s="26">
        <f t="shared" si="460"/>
        <v>36.070121028151839</v>
      </c>
      <c r="AD679" s="26">
        <f t="shared" si="461"/>
        <v>89.09918735670577</v>
      </c>
      <c r="AE679" s="26">
        <f t="shared" si="462"/>
        <v>27.115553091148463</v>
      </c>
      <c r="AF679" s="26">
        <f t="shared" si="463"/>
        <v>-90.873796044146573</v>
      </c>
      <c r="AG679" s="26">
        <f t="shared" si="481"/>
        <v>64.334182199278899</v>
      </c>
      <c r="AH679" s="26">
        <f t="shared" si="464"/>
        <v>-184.98631868901484</v>
      </c>
      <c r="AI679" s="26">
        <f t="shared" si="465"/>
        <v>-89.999999967729437</v>
      </c>
      <c r="AJ679" s="26">
        <f t="shared" si="466"/>
        <v>110.9635973671991</v>
      </c>
      <c r="AK679" s="26">
        <f t="shared" si="467"/>
        <v>89.999837840362801</v>
      </c>
      <c r="AL679" s="27">
        <f t="shared" si="468"/>
        <v>-64.9429988453888</v>
      </c>
      <c r="AM679" s="26">
        <f t="shared" si="469"/>
        <v>-89.967568076022857</v>
      </c>
      <c r="AN679" s="26">
        <f t="shared" si="482"/>
        <v>-50.968739958429261</v>
      </c>
      <c r="AO679" s="26">
        <f t="shared" si="483"/>
        <v>-89.837936126948264</v>
      </c>
      <c r="AP679" s="26">
        <f t="shared" si="489"/>
        <v>-125.60027792635489</v>
      </c>
      <c r="AQ679" s="26">
        <f t="shared" si="490"/>
        <v>-179.80566633033777</v>
      </c>
      <c r="AR679" s="25">
        <f t="shared" si="484"/>
        <v>18.562359853877492</v>
      </c>
      <c r="AS679" s="25">
        <f t="shared" si="485"/>
        <v>-26.547178687726607</v>
      </c>
      <c r="AT679" s="56">
        <f t="shared" si="491"/>
        <v>-98.484724835206436</v>
      </c>
      <c r="AU679" s="57">
        <f t="shared" si="470"/>
        <v>-270.67946237448433</v>
      </c>
      <c r="AV679" s="26">
        <f t="shared" si="471"/>
        <v>1.1933104806614292</v>
      </c>
      <c r="AW679" s="26">
        <f t="shared" si="472"/>
        <v>29.350846850187455</v>
      </c>
      <c r="AX679" s="27">
        <f t="shared" si="473"/>
        <v>-1.193310480661429</v>
      </c>
      <c r="AY679" s="26">
        <f t="shared" si="474"/>
        <v>-29.350846850187455</v>
      </c>
      <c r="AZ679" s="28">
        <f t="shared" si="475"/>
        <v>0</v>
      </c>
      <c r="BA679" s="29">
        <f t="shared" si="476"/>
        <v>0</v>
      </c>
      <c r="BB679" s="5">
        <f t="shared" si="492"/>
        <v>-218.4837729517067</v>
      </c>
      <c r="BC679" s="5">
        <f t="shared" si="493"/>
        <v>-519.59845588304961</v>
      </c>
      <c r="BD679" s="5">
        <f t="shared" si="477"/>
        <v>-339.59845588304961</v>
      </c>
      <c r="BE679" s="31"/>
      <c r="BF679" s="40">
        <f t="shared" si="478"/>
        <v>-218</v>
      </c>
      <c r="BG679" s="40">
        <f t="shared" si="479"/>
        <v>-520</v>
      </c>
      <c r="BH679" s="40">
        <f t="shared" si="480"/>
        <v>-340</v>
      </c>
      <c r="BL679" s="26">
        <f t="shared" si="486"/>
        <v>-43.00501461083477</v>
      </c>
      <c r="BM679" s="26">
        <f t="shared" si="487"/>
        <v>-89.594607672003065</v>
      </c>
      <c r="BO679" s="238" t="str">
        <f t="shared" si="494"/>
        <v>562341325.190479i</v>
      </c>
      <c r="BP679" s="238" t="str">
        <f t="shared" si="495"/>
        <v>-0.000132247031869056-0.0000499076765987235i</v>
      </c>
      <c r="BQ679" s="238">
        <f t="shared" si="496"/>
        <v>-76.994033505665499</v>
      </c>
      <c r="BR679" s="238">
        <f t="shared" si="497"/>
        <v>-159.32438583656227</v>
      </c>
    </row>
    <row r="680" spans="22:70" x14ac:dyDescent="0.35">
      <c r="V680" s="24">
        <v>7.7600000000001002</v>
      </c>
      <c r="W680" s="32">
        <f t="shared" si="455"/>
        <v>575439937.33729017</v>
      </c>
      <c r="X680" s="25">
        <f t="shared" si="488"/>
        <v>26.994438391274116</v>
      </c>
      <c r="Y680" s="26">
        <f t="shared" si="456"/>
        <v>-102.81622615718412</v>
      </c>
      <c r="Z680" s="26">
        <f t="shared" si="457"/>
        <v>-89.999585703442591</v>
      </c>
      <c r="AA680" s="26">
        <f t="shared" si="458"/>
        <v>66.867219786811091</v>
      </c>
      <c r="AB680" s="26">
        <f t="shared" si="459"/>
        <v>-89.974012670202711</v>
      </c>
      <c r="AC680" s="26">
        <f t="shared" si="460"/>
        <v>36.270072715743844</v>
      </c>
      <c r="AD680" s="26">
        <f t="shared" si="461"/>
        <v>89.119689091472665</v>
      </c>
      <c r="AE680" s="26">
        <f t="shared" si="462"/>
        <v>27.315504736644932</v>
      </c>
      <c r="AF680" s="26">
        <f t="shared" si="463"/>
        <v>-90.853909282172637</v>
      </c>
      <c r="AG680" s="26">
        <f t="shared" si="481"/>
        <v>64.334182199278899</v>
      </c>
      <c r="AH680" s="26">
        <f t="shared" si="464"/>
        <v>-185.18631868901483</v>
      </c>
      <c r="AI680" s="26">
        <f t="shared" si="465"/>
        <v>-89.999999968463996</v>
      </c>
      <c r="AJ680" s="26">
        <f t="shared" si="466"/>
        <v>111.16359736719753</v>
      </c>
      <c r="AK680" s="26">
        <f t="shared" si="467"/>
        <v>89.999841531566787</v>
      </c>
      <c r="AL680" s="27">
        <f t="shared" si="468"/>
        <v>-65.142998782760813</v>
      </c>
      <c r="AM680" s="26">
        <f t="shared" si="469"/>
        <v>-89.968306316589974</v>
      </c>
      <c r="AN680" s="26">
        <f t="shared" si="482"/>
        <v>-51.168738394581567</v>
      </c>
      <c r="AO680" s="26">
        <f t="shared" si="483"/>
        <v>-89.841625132071883</v>
      </c>
      <c r="AP680" s="26">
        <f t="shared" si="489"/>
        <v>-126.00027629988078</v>
      </c>
      <c r="AQ680" s="26">
        <f t="shared" si="490"/>
        <v>-179.81008988555908</v>
      </c>
      <c r="AR680" s="25">
        <f t="shared" si="484"/>
        <v>18.562359853877492</v>
      </c>
      <c r="AS680" s="25">
        <f t="shared" si="485"/>
        <v>-26.547178687726607</v>
      </c>
      <c r="AT680" s="56">
        <f t="shared" si="491"/>
        <v>-98.684771563235842</v>
      </c>
      <c r="AU680" s="57">
        <f t="shared" si="470"/>
        <v>-270.66399916773173</v>
      </c>
      <c r="AV680" s="26">
        <f t="shared" si="471"/>
        <v>1.2422083724150954</v>
      </c>
      <c r="AW680" s="26">
        <f t="shared" si="472"/>
        <v>29.917841630572397</v>
      </c>
      <c r="AX680" s="27">
        <f t="shared" si="473"/>
        <v>-1.2422083724150959</v>
      </c>
      <c r="AY680" s="26">
        <f t="shared" si="474"/>
        <v>-29.917841630572397</v>
      </c>
      <c r="AZ680" s="28">
        <f t="shared" si="475"/>
        <v>0</v>
      </c>
      <c r="BA680" s="29">
        <f t="shared" si="476"/>
        <v>0</v>
      </c>
      <c r="BB680" s="5">
        <f t="shared" si="492"/>
        <v>-219.25942602439159</v>
      </c>
      <c r="BC680" s="5">
        <f t="shared" si="493"/>
        <v>-520.0243931819698</v>
      </c>
      <c r="BD680" s="5">
        <f t="shared" si="477"/>
        <v>-340.0243931819698</v>
      </c>
      <c r="BE680" s="31"/>
      <c r="BF680" s="40">
        <f t="shared" si="478"/>
        <v>-219</v>
      </c>
      <c r="BG680" s="40">
        <f t="shared" si="479"/>
        <v>-520</v>
      </c>
      <c r="BH680" s="40">
        <f t="shared" si="480"/>
        <v>-340</v>
      </c>
      <c r="BL680" s="26">
        <f t="shared" si="486"/>
        <v>-43.20500482568675</v>
      </c>
      <c r="BM680" s="26">
        <f t="shared" si="487"/>
        <v>-89.603835230454905</v>
      </c>
      <c r="BO680" s="238" t="str">
        <f t="shared" si="494"/>
        <v>575439937.33729i</v>
      </c>
      <c r="BP680" s="238" t="str">
        <f t="shared" si="495"/>
        <v>-0.00012700688767513-0.0000468387977573271i</v>
      </c>
      <c r="BQ680" s="238">
        <f t="shared" si="496"/>
        <v>-77.369649635468974</v>
      </c>
      <c r="BR680" s="238">
        <f t="shared" si="497"/>
        <v>-159.75655878378308</v>
      </c>
    </row>
    <row r="681" spans="22:70" x14ac:dyDescent="0.35">
      <c r="V681" s="24">
        <v>7.7700000000000999</v>
      </c>
      <c r="W681" s="30">
        <f t="shared" ref="W681:W744" si="498">10*10^V681</f>
        <v>588843655.35572517</v>
      </c>
      <c r="X681" s="25">
        <f t="shared" si="488"/>
        <v>26.994438391274116</v>
      </c>
      <c r="Y681" s="26">
        <f t="shared" ref="Y681:Y744" si="499">20*LOG(1/SQRT((W681/fp)^2+1))</f>
        <v>-103.01622615717389</v>
      </c>
      <c r="Z681" s="26">
        <f t="shared" ref="Z681:Z744" si="500">-180/PI()*ATAN(W681/fp)</f>
        <v>-89.99959513398359</v>
      </c>
      <c r="AA681" s="26">
        <f t="shared" ref="AA681:AA744" si="501">20*LOG(SQRT((W681/fzRHP)^2+1))</f>
        <v>67.06721974659996</v>
      </c>
      <c r="AB681" s="26">
        <f t="shared" ref="AB681:AB744" si="502">-180/PI()*ATAN(W681/fzRHP)</f>
        <v>-89.974604213970437</v>
      </c>
      <c r="AC681" s="26">
        <f t="shared" ref="AC681:AC744" si="503">20*LOG(SQRT((W681/fzESR)^2+1))</f>
        <v>36.470026577250685</v>
      </c>
      <c r="AD681" s="26">
        <f t="shared" ref="AD681:AD744" si="504">180/PI()*ATAN(W681/fzESR)</f>
        <v>89.139724367625448</v>
      </c>
      <c r="AE681" s="26">
        <f t="shared" ref="AE681:AE744" si="505">X681+Y681+AA681+AC681</f>
        <v>27.515458557950872</v>
      </c>
      <c r="AF681" s="26">
        <f t="shared" ref="AF681:AF744" si="506">Z681+AB681+AD681</f>
        <v>-90.834474980328579</v>
      </c>
      <c r="AG681" s="26">
        <f t="shared" si="481"/>
        <v>64.334182199278899</v>
      </c>
      <c r="AH681" s="26">
        <f t="shared" ref="AH681:AH744" si="507">20*LOG(1/SQRT((W681/fp_comp1)^2+1))</f>
        <v>-185.38631868901484</v>
      </c>
      <c r="AI681" s="26">
        <f t="shared" ref="AI681:AI744" si="508">-180/PI()*ATAN(W681/fp_comp1)</f>
        <v>-89.999999969181843</v>
      </c>
      <c r="AJ681" s="26">
        <f t="shared" ref="AJ681:AJ744" si="509">20*LOG(SQRT((W681/fz_comp)^2+1))</f>
        <v>111.36359736719604</v>
      </c>
      <c r="AK681" s="26">
        <f t="shared" ref="AK681:AK744" si="510">180/PI()*ATAN(W681/fz_comp)</f>
        <v>89.999845138748725</v>
      </c>
      <c r="AL681" s="27">
        <f t="shared" ref="AL681:AL744" si="511">20*LOG(1/SQRT((W681/fp_comp2)^2+1))</f>
        <v>-65.342998722951535</v>
      </c>
      <c r="AM681" s="26">
        <f t="shared" ref="AM681:AM744" si="512">-180/PI()*ATAN(W681/fp_comp2)</f>
        <v>-89.969027752760354</v>
      </c>
      <c r="AN681" s="26">
        <f t="shared" si="482"/>
        <v>-51.368736901118083</v>
      </c>
      <c r="AO681" s="26">
        <f t="shared" si="483"/>
        <v>-89.845230166455764</v>
      </c>
      <c r="AP681" s="26">
        <f t="shared" si="489"/>
        <v>-126.40027474660953</v>
      </c>
      <c r="AQ681" s="26">
        <f t="shared" si="490"/>
        <v>-179.81441274964925</v>
      </c>
      <c r="AR681" s="25">
        <f t="shared" si="484"/>
        <v>18.562359853877492</v>
      </c>
      <c r="AS681" s="25">
        <f t="shared" si="485"/>
        <v>-26.547178687726607</v>
      </c>
      <c r="AT681" s="56">
        <f t="shared" si="491"/>
        <v>-98.884816188658647</v>
      </c>
      <c r="AU681" s="57">
        <f t="shared" ref="AU681:AU744" si="513">AF681+AQ681</f>
        <v>-270.64888772997784</v>
      </c>
      <c r="AV681" s="26">
        <f t="shared" ref="AV681:AV744" si="514">20*LOG(SQRT((W681/fz_ff)^2+1))</f>
        <v>1.2928274378456741</v>
      </c>
      <c r="AW681" s="26">
        <f t="shared" ref="AW681:AW744" si="515">180/PI()*ATAN(W681/fz_ff)</f>
        <v>30.491434018150695</v>
      </c>
      <c r="AX681" s="27">
        <f t="shared" ref="AX681:AX744" si="516">20*LOG(1/SQRT((W681/fp_ff)^2+1))</f>
        <v>-1.2928274378456737</v>
      </c>
      <c r="AY681" s="26">
        <f t="shared" ref="AY681:AY744" si="517">-180/PI()*ATAN(W681/fp_ff)</f>
        <v>-30.491434018150695</v>
      </c>
      <c r="AZ681" s="28">
        <f t="shared" ref="AZ681:AZ744" si="518">AV681+AX681</f>
        <v>0</v>
      </c>
      <c r="BA681" s="29">
        <f t="shared" ref="BA681:BA744" si="519">AW681+AY681</f>
        <v>0</v>
      </c>
      <c r="BB681" s="5">
        <f t="shared" si="492"/>
        <v>-220.03604638844075</v>
      </c>
      <c r="BC681" s="5">
        <f t="shared" si="493"/>
        <v>-520.44296234294734</v>
      </c>
      <c r="BD681" s="5">
        <f t="shared" ref="BD681:BD744" si="520">BC681+180</f>
        <v>-340.44296234294734</v>
      </c>
      <c r="BE681" s="41"/>
      <c r="BF681" s="40">
        <f t="shared" ref="BF681:BF744" si="521">ROUND(BB681,0)</f>
        <v>-220</v>
      </c>
      <c r="BG681" s="40">
        <f t="shared" ref="BG681:BG744" si="522">ROUND(BC681,0)</f>
        <v>-520</v>
      </c>
      <c r="BH681" s="40">
        <f t="shared" ref="BH681:BH744" si="523">ROUND(BD681,0)</f>
        <v>-340</v>
      </c>
      <c r="BL681" s="26">
        <f t="shared" si="486"/>
        <v>-43.404995480922352</v>
      </c>
      <c r="BM681" s="26">
        <f t="shared" si="487"/>
        <v>-89.612852763891127</v>
      </c>
      <c r="BO681" s="238" t="str">
        <f t="shared" si="494"/>
        <v>588843655.355725i</v>
      </c>
      <c r="BP681" s="238" t="str">
        <f t="shared" si="495"/>
        <v>-0.000121947130500921-0.0000439488212005352i</v>
      </c>
      <c r="BQ681" s="238">
        <f t="shared" si="496"/>
        <v>-77.746234718859725</v>
      </c>
      <c r="BR681" s="238">
        <f t="shared" si="497"/>
        <v>-160.18122184907844</v>
      </c>
    </row>
    <row r="682" spans="22:70" x14ac:dyDescent="0.35">
      <c r="V682" s="24">
        <v>7.7800000000000997</v>
      </c>
      <c r="W682" s="32">
        <f t="shared" si="498"/>
        <v>602559586.0744971</v>
      </c>
      <c r="X682" s="25">
        <f t="shared" si="488"/>
        <v>26.994438391274116</v>
      </c>
      <c r="Y682" s="26">
        <f t="shared" si="499"/>
        <v>-103.21622615716413</v>
      </c>
      <c r="Z682" s="26">
        <f t="shared" si="500"/>
        <v>-89.999604349859254</v>
      </c>
      <c r="AA682" s="26">
        <f t="shared" si="501"/>
        <v>67.26721970819861</v>
      </c>
      <c r="AB682" s="26">
        <f t="shared" si="502"/>
        <v>-89.975182292563346</v>
      </c>
      <c r="AC682" s="26">
        <f t="shared" si="503"/>
        <v>36.669982514874214</v>
      </c>
      <c r="AD682" s="26">
        <f t="shared" si="504"/>
        <v>89.159303788522635</v>
      </c>
      <c r="AE682" s="26">
        <f t="shared" si="505"/>
        <v>27.71541445718281</v>
      </c>
      <c r="AF682" s="26">
        <f t="shared" si="506"/>
        <v>-90.815482853899965</v>
      </c>
      <c r="AG682" s="26">
        <f t="shared" si="481"/>
        <v>64.334182199278899</v>
      </c>
      <c r="AH682" s="26">
        <f t="shared" si="507"/>
        <v>-185.58631868901483</v>
      </c>
      <c r="AI682" s="26">
        <f t="shared" si="508"/>
        <v>-89.999999969883348</v>
      </c>
      <c r="AJ682" s="26">
        <f t="shared" si="509"/>
        <v>111.5635973671946</v>
      </c>
      <c r="AK682" s="26">
        <f t="shared" si="510"/>
        <v>89.999848663821169</v>
      </c>
      <c r="AL682" s="27">
        <f t="shared" si="511"/>
        <v>-65.542998665834133</v>
      </c>
      <c r="AM682" s="26">
        <f t="shared" si="512"/>
        <v>-89.969732767048086</v>
      </c>
      <c r="AN682" s="26">
        <f t="shared" si="482"/>
        <v>-51.568735474871055</v>
      </c>
      <c r="AO682" s="26">
        <f t="shared" si="483"/>
        <v>-89.848753141422662</v>
      </c>
      <c r="AP682" s="26">
        <f t="shared" si="489"/>
        <v>-126.80027326324651</v>
      </c>
      <c r="AQ682" s="26">
        <f t="shared" si="490"/>
        <v>-179.81863721453294</v>
      </c>
      <c r="AR682" s="25">
        <f t="shared" si="484"/>
        <v>18.562359853877492</v>
      </c>
      <c r="AS682" s="25">
        <f t="shared" si="485"/>
        <v>-26.547178687726607</v>
      </c>
      <c r="AT682" s="56">
        <f t="shared" si="491"/>
        <v>-99.084858806063693</v>
      </c>
      <c r="AU682" s="57">
        <f t="shared" si="513"/>
        <v>-270.63412006843294</v>
      </c>
      <c r="AV682" s="26">
        <f t="shared" si="514"/>
        <v>1.3452072581663472</v>
      </c>
      <c r="AW682" s="26">
        <f t="shared" si="515"/>
        <v>31.071468214582524</v>
      </c>
      <c r="AX682" s="27">
        <f t="shared" si="516"/>
        <v>-1.3452072581663475</v>
      </c>
      <c r="AY682" s="26">
        <f t="shared" si="517"/>
        <v>-31.071468214582524</v>
      </c>
      <c r="AZ682" s="28">
        <f t="shared" si="518"/>
        <v>0</v>
      </c>
      <c r="BA682" s="29">
        <f t="shared" si="519"/>
        <v>0</v>
      </c>
      <c r="BB682" s="5">
        <f t="shared" si="492"/>
        <v>-220.81360054405593</v>
      </c>
      <c r="BC682" s="5">
        <f t="shared" si="493"/>
        <v>-520.85419930277692</v>
      </c>
      <c r="BD682" s="5">
        <f t="shared" si="520"/>
        <v>-340.85419930277692</v>
      </c>
      <c r="BE682" s="31"/>
      <c r="BF682" s="40">
        <f t="shared" si="521"/>
        <v>-221</v>
      </c>
      <c r="BG682" s="40">
        <f t="shared" si="522"/>
        <v>-521</v>
      </c>
      <c r="BH682" s="40">
        <f t="shared" si="523"/>
        <v>-341</v>
      </c>
      <c r="BL682" s="26">
        <f t="shared" si="486"/>
        <v>-43.604986556722871</v>
      </c>
      <c r="BM682" s="26">
        <f t="shared" si="487"/>
        <v>-89.621665051739384</v>
      </c>
      <c r="BO682" s="238" t="str">
        <f t="shared" si="494"/>
        <v>602559586.074497i</v>
      </c>
      <c r="BP682" s="238" t="str">
        <f t="shared" si="495"/>
        <v>-0.000117063696195059-0.0000412282769395749i</v>
      </c>
      <c r="BQ682" s="238">
        <f t="shared" si="496"/>
        <v>-78.12375518126936</v>
      </c>
      <c r="BR682" s="238">
        <f t="shared" si="497"/>
        <v>-160.59841418260456</v>
      </c>
    </row>
    <row r="683" spans="22:70" x14ac:dyDescent="0.35">
      <c r="V683" s="24">
        <v>7.7900000000001004</v>
      </c>
      <c r="W683" s="32">
        <f t="shared" si="498"/>
        <v>616595001.8616246</v>
      </c>
      <c r="X683" s="25">
        <f t="shared" si="488"/>
        <v>26.994438391274116</v>
      </c>
      <c r="Y683" s="26">
        <f t="shared" si="499"/>
        <v>-103.41622615715481</v>
      </c>
      <c r="Z683" s="26">
        <f t="shared" si="500"/>
        <v>-89.999613355956001</v>
      </c>
      <c r="AA683" s="26">
        <f t="shared" si="501"/>
        <v>67.467219671525612</v>
      </c>
      <c r="AB683" s="26">
        <f t="shared" si="502"/>
        <v>-89.975747212485842</v>
      </c>
      <c r="AC683" s="26">
        <f t="shared" si="503"/>
        <v>36.869940435214033</v>
      </c>
      <c r="AD683" s="26">
        <f t="shared" si="504"/>
        <v>89.178437717130564</v>
      </c>
      <c r="AE683" s="26">
        <f t="shared" si="505"/>
        <v>27.915372340858951</v>
      </c>
      <c r="AF683" s="26">
        <f t="shared" si="506"/>
        <v>-90.796922851311265</v>
      </c>
      <c r="AG683" s="26">
        <f t="shared" si="481"/>
        <v>64.334182199278899</v>
      </c>
      <c r="AH683" s="26">
        <f t="shared" si="507"/>
        <v>-185.78631868901485</v>
      </c>
      <c r="AI683" s="26">
        <f t="shared" si="508"/>
        <v>-89.999999970568894</v>
      </c>
      <c r="AJ683" s="26">
        <f t="shared" si="509"/>
        <v>111.76359736719323</v>
      </c>
      <c r="AK683" s="26">
        <f t="shared" si="510"/>
        <v>89.999852108653172</v>
      </c>
      <c r="AL683" s="27">
        <f t="shared" si="511"/>
        <v>-65.742998611287419</v>
      </c>
      <c r="AM683" s="26">
        <f t="shared" si="512"/>
        <v>-89.97042173326021</v>
      </c>
      <c r="AN683" s="26">
        <f t="shared" si="482"/>
        <v>-51.768734112815274</v>
      </c>
      <c r="AO683" s="26">
        <f t="shared" si="483"/>
        <v>-89.85219592479389</v>
      </c>
      <c r="AP683" s="26">
        <f t="shared" si="489"/>
        <v>-127.20027184664542</v>
      </c>
      <c r="AQ683" s="26">
        <f t="shared" si="490"/>
        <v>-179.82276551996983</v>
      </c>
      <c r="AR683" s="25">
        <f t="shared" si="484"/>
        <v>18.562359853877492</v>
      </c>
      <c r="AS683" s="25">
        <f t="shared" si="485"/>
        <v>-26.547178687726607</v>
      </c>
      <c r="AT683" s="56">
        <f t="shared" si="491"/>
        <v>-99.28489950578647</v>
      </c>
      <c r="AU683" s="57">
        <f t="shared" si="513"/>
        <v>-270.61968837128109</v>
      </c>
      <c r="AV683" s="26">
        <f t="shared" si="514"/>
        <v>1.3993868649768455</v>
      </c>
      <c r="AW683" s="26">
        <f t="shared" si="515"/>
        <v>31.657776172021656</v>
      </c>
      <c r="AX683" s="27">
        <f t="shared" si="516"/>
        <v>-1.3993868649768457</v>
      </c>
      <c r="AY683" s="26">
        <f t="shared" si="517"/>
        <v>-31.657776172021656</v>
      </c>
      <c r="AZ683" s="28">
        <f t="shared" si="518"/>
        <v>0</v>
      </c>
      <c r="BA683" s="29">
        <f t="shared" si="519"/>
        <v>0</v>
      </c>
      <c r="BB683" s="5">
        <f t="shared" si="492"/>
        <v>-221.59205576249161</v>
      </c>
      <c r="BC683" s="5">
        <f t="shared" si="493"/>
        <v>-521.2581457497497</v>
      </c>
      <c r="BD683" s="5">
        <f t="shared" si="520"/>
        <v>-341.2581457497497</v>
      </c>
      <c r="BE683" s="31"/>
      <c r="BF683" s="40">
        <f t="shared" si="521"/>
        <v>-222</v>
      </c>
      <c r="BG683" s="40">
        <f t="shared" si="522"/>
        <v>-521</v>
      </c>
      <c r="BH683" s="40">
        <f t="shared" si="523"/>
        <v>-341</v>
      </c>
      <c r="BL683" s="26">
        <f t="shared" si="486"/>
        <v>-43.804978034161408</v>
      </c>
      <c r="BM683" s="26">
        <f t="shared" si="487"/>
        <v>-89.630276764722694</v>
      </c>
      <c r="BO683" s="238" t="str">
        <f t="shared" si="494"/>
        <v>616595001.861625i</v>
      </c>
      <c r="BP683" s="238" t="str">
        <f t="shared" si="495"/>
        <v>-0.000112352437871993-0.0000386681042251095i</v>
      </c>
      <c r="BQ683" s="238">
        <f t="shared" si="496"/>
        <v>-78.502178222543733</v>
      </c>
      <c r="BR683" s="238">
        <f t="shared" si="497"/>
        <v>-161.00818061374591</v>
      </c>
    </row>
    <row r="684" spans="22:70" x14ac:dyDescent="0.35">
      <c r="V684" s="24">
        <v>7.8000000000001002</v>
      </c>
      <c r="W684" s="30">
        <f t="shared" si="498"/>
        <v>630957344.48033905</v>
      </c>
      <c r="X684" s="25">
        <f t="shared" si="488"/>
        <v>26.994438391274116</v>
      </c>
      <c r="Y684" s="26">
        <f t="shared" si="499"/>
        <v>-103.61622615714592</v>
      </c>
      <c r="Z684" s="26">
        <f t="shared" si="500"/>
        <v>-89.999622157048933</v>
      </c>
      <c r="AA684" s="26">
        <f t="shared" si="501"/>
        <v>67.667219636503177</v>
      </c>
      <c r="AB684" s="26">
        <f t="shared" si="502"/>
        <v>-89.976299273265525</v>
      </c>
      <c r="AC684" s="26">
        <f t="shared" si="503"/>
        <v>37.069900249069939</v>
      </c>
      <c r="AD684" s="26">
        <f t="shared" si="504"/>
        <v>89.19713628143073</v>
      </c>
      <c r="AE684" s="26">
        <f t="shared" si="505"/>
        <v>28.115332119701314</v>
      </c>
      <c r="AF684" s="26">
        <f t="shared" si="506"/>
        <v>-90.778785148883728</v>
      </c>
      <c r="AG684" s="26">
        <f t="shared" si="481"/>
        <v>64.334182199278899</v>
      </c>
      <c r="AH684" s="26">
        <f t="shared" si="507"/>
        <v>-185.98631868901487</v>
      </c>
      <c r="AI684" s="26">
        <f t="shared" si="508"/>
        <v>-89.999999971238836</v>
      </c>
      <c r="AJ684" s="26">
        <f t="shared" si="509"/>
        <v>111.96359736719194</v>
      </c>
      <c r="AK684" s="26">
        <f t="shared" si="510"/>
        <v>89.999855475071215</v>
      </c>
      <c r="AL684" s="27">
        <f t="shared" si="511"/>
        <v>-65.942998559195729</v>
      </c>
      <c r="AM684" s="26">
        <f t="shared" si="512"/>
        <v>-89.97109501669496</v>
      </c>
      <c r="AN684" s="26">
        <f t="shared" si="482"/>
        <v>-51.968732812061717</v>
      </c>
      <c r="AO684" s="26">
        <f t="shared" si="483"/>
        <v>-89.855560341879283</v>
      </c>
      <c r="AP684" s="26">
        <f t="shared" si="489"/>
        <v>-127.60027049380147</v>
      </c>
      <c r="AQ684" s="26">
        <f t="shared" si="490"/>
        <v>-179.82679985474186</v>
      </c>
      <c r="AR684" s="25">
        <f t="shared" si="484"/>
        <v>18.562359853877492</v>
      </c>
      <c r="AS684" s="25">
        <f t="shared" si="485"/>
        <v>-26.547178687726607</v>
      </c>
      <c r="AT684" s="56">
        <f t="shared" si="491"/>
        <v>-99.484938374100153</v>
      </c>
      <c r="AU684" s="57">
        <f t="shared" si="513"/>
        <v>-270.60558500362561</v>
      </c>
      <c r="AV684" s="26">
        <f t="shared" si="514"/>
        <v>1.4554046310935085</v>
      </c>
      <c r="AW684" s="26">
        <f t="shared" si="515"/>
        <v>32.25017757479943</v>
      </c>
      <c r="AX684" s="27">
        <f t="shared" si="516"/>
        <v>-1.4554046310935087</v>
      </c>
      <c r="AY684" s="26">
        <f t="shared" si="517"/>
        <v>-32.25017757479943</v>
      </c>
      <c r="AZ684" s="28">
        <f t="shared" si="518"/>
        <v>0</v>
      </c>
      <c r="BA684" s="29">
        <f t="shared" si="519"/>
        <v>0</v>
      </c>
      <c r="BB684" s="5">
        <f t="shared" si="492"/>
        <v>-222.37138009996028</v>
      </c>
      <c r="BC684" s="5">
        <f t="shared" si="493"/>
        <v>-521.6548487523761</v>
      </c>
      <c r="BD684" s="5">
        <f t="shared" si="520"/>
        <v>-341.6548487523761</v>
      </c>
      <c r="BE684" s="41"/>
      <c r="BF684" s="40">
        <f t="shared" si="521"/>
        <v>-222</v>
      </c>
      <c r="BG684" s="40">
        <f t="shared" si="522"/>
        <v>-522</v>
      </c>
      <c r="BH684" s="40">
        <f t="shared" si="523"/>
        <v>-342</v>
      </c>
      <c r="BL684" s="26">
        <f t="shared" si="486"/>
        <v>-44.00496989516278</v>
      </c>
      <c r="BM684" s="26">
        <f t="shared" si="487"/>
        <v>-89.638692467328013</v>
      </c>
      <c r="BO684" s="238" t="str">
        <f t="shared" si="494"/>
        <v>630957344.480339i</v>
      </c>
      <c r="BP684" s="238" t="str">
        <f t="shared" si="495"/>
        <v>-0.000107809143502487-0.0000362596426516916i</v>
      </c>
      <c r="BQ684" s="238">
        <f t="shared" si="496"/>
        <v>-78.88147183069735</v>
      </c>
      <c r="BR684" s="238">
        <f t="shared" si="497"/>
        <v>-161.41057128142248</v>
      </c>
    </row>
    <row r="685" spans="22:70" x14ac:dyDescent="0.35">
      <c r="V685" s="24">
        <v>7.8100000000001097</v>
      </c>
      <c r="W685" s="32">
        <f t="shared" si="498"/>
        <v>645654229.03482068</v>
      </c>
      <c r="X685" s="25">
        <f t="shared" si="488"/>
        <v>26.994438391274116</v>
      </c>
      <c r="Y685" s="26">
        <f t="shared" si="499"/>
        <v>-103.81622615713763</v>
      </c>
      <c r="Z685" s="26">
        <f t="shared" si="500"/>
        <v>-89.999630757804539</v>
      </c>
      <c r="AA685" s="26">
        <f t="shared" si="501"/>
        <v>67.867219603057208</v>
      </c>
      <c r="AB685" s="26">
        <f t="shared" si="502"/>
        <v>-89.976838767611909</v>
      </c>
      <c r="AC685" s="26">
        <f t="shared" si="503"/>
        <v>37.269861871253354</v>
      </c>
      <c r="AD685" s="26">
        <f t="shared" si="504"/>
        <v>89.215409379708333</v>
      </c>
      <c r="AE685" s="26">
        <f t="shared" si="505"/>
        <v>28.315293708447044</v>
      </c>
      <c r="AF685" s="26">
        <f t="shared" si="506"/>
        <v>-90.761060145708129</v>
      </c>
      <c r="AG685" s="26">
        <f t="shared" si="481"/>
        <v>64.334182199278899</v>
      </c>
      <c r="AH685" s="26">
        <f t="shared" si="507"/>
        <v>-186.18631868901505</v>
      </c>
      <c r="AI685" s="26">
        <f t="shared" si="508"/>
        <v>-89.999999971893502</v>
      </c>
      <c r="AJ685" s="26">
        <f t="shared" si="509"/>
        <v>112.16359736719092</v>
      </c>
      <c r="AK685" s="26">
        <f t="shared" si="510"/>
        <v>89.999858764860235</v>
      </c>
      <c r="AL685" s="27">
        <f t="shared" si="511"/>
        <v>-66.142998509448759</v>
      </c>
      <c r="AM685" s="26">
        <f t="shared" si="512"/>
        <v>-89.971752974335359</v>
      </c>
      <c r="AN685" s="26">
        <f t="shared" si="482"/>
        <v>-52.168731569851552</v>
      </c>
      <c r="AO685" s="26">
        <f t="shared" si="483"/>
        <v>-89.85884817644444</v>
      </c>
      <c r="AP685" s="26">
        <f t="shared" si="489"/>
        <v>-128.00026920184555</v>
      </c>
      <c r="AQ685" s="26">
        <f t="shared" si="490"/>
        <v>-179.83074235781305</v>
      </c>
      <c r="AR685" s="25">
        <f t="shared" si="484"/>
        <v>18.562359853877492</v>
      </c>
      <c r="AS685" s="25">
        <f t="shared" si="485"/>
        <v>-26.547178687726607</v>
      </c>
      <c r="AT685" s="56">
        <f t="shared" si="491"/>
        <v>-99.684975493398511</v>
      </c>
      <c r="AU685" s="57">
        <f t="shared" si="513"/>
        <v>-270.59180250352119</v>
      </c>
      <c r="AV685" s="26">
        <f t="shared" si="514"/>
        <v>1.5132981591252814</v>
      </c>
      <c r="AW685" s="26">
        <f t="shared" si="515"/>
        <v>32.848479869411115</v>
      </c>
      <c r="AX685" s="27">
        <f t="shared" si="516"/>
        <v>-1.5132981591252812</v>
      </c>
      <c r="AY685" s="26">
        <f t="shared" si="517"/>
        <v>-32.848479869411115</v>
      </c>
      <c r="AZ685" s="28">
        <f t="shared" si="518"/>
        <v>0</v>
      </c>
      <c r="BA685" s="29">
        <f t="shared" si="519"/>
        <v>0</v>
      </c>
      <c r="BB685" s="5">
        <f t="shared" si="492"/>
        <v>-223.15154240833664</v>
      </c>
      <c r="BC685" s="5">
        <f t="shared" si="493"/>
        <v>-522.0443603966055</v>
      </c>
      <c r="BD685" s="5">
        <f t="shared" si="520"/>
        <v>-342.0443603966055</v>
      </c>
      <c r="BE685" s="31"/>
      <c r="BF685" s="40">
        <f t="shared" si="521"/>
        <v>-223</v>
      </c>
      <c r="BG685" s="40">
        <f t="shared" si="522"/>
        <v>-522</v>
      </c>
      <c r="BH685" s="40">
        <f t="shared" si="523"/>
        <v>-342</v>
      </c>
      <c r="BL685" s="26">
        <f t="shared" si="486"/>
        <v>-44.204962122465417</v>
      </c>
      <c r="BM685" s="26">
        <f t="shared" si="487"/>
        <v>-89.646916620218931</v>
      </c>
      <c r="BO685" s="238" t="str">
        <f t="shared" si="494"/>
        <v>645654229.034821i</v>
      </c>
      <c r="BP685" s="238" t="str">
        <f t="shared" si="495"/>
        <v>-0.000103429552401491-0.0000339946225539118i</v>
      </c>
      <c r="BQ685" s="238">
        <f t="shared" si="496"/>
        <v>-79.26160479247271</v>
      </c>
      <c r="BR685" s="238">
        <f t="shared" si="497"/>
        <v>-161.80564127286542</v>
      </c>
    </row>
    <row r="686" spans="22:70" x14ac:dyDescent="0.35">
      <c r="V686" s="24">
        <v>7.8200000000001104</v>
      </c>
      <c r="W686" s="32">
        <f t="shared" si="498"/>
        <v>660693448.00776494</v>
      </c>
      <c r="X686" s="25">
        <f t="shared" si="488"/>
        <v>26.994438391274116</v>
      </c>
      <c r="Y686" s="26">
        <f t="shared" si="499"/>
        <v>-104.01622615712951</v>
      </c>
      <c r="Z686" s="26">
        <f t="shared" si="500"/>
        <v>-89.999639162783055</v>
      </c>
      <c r="AA686" s="26">
        <f t="shared" si="501"/>
        <v>68.067219571116368</v>
      </c>
      <c r="AB686" s="26">
        <f t="shared" si="502"/>
        <v>-89.977365981571651</v>
      </c>
      <c r="AC686" s="26">
        <f t="shared" si="503"/>
        <v>37.469825220406257</v>
      </c>
      <c r="AD686" s="26">
        <f t="shared" si="504"/>
        <v>89.233266685724374</v>
      </c>
      <c r="AE686" s="26">
        <f t="shared" si="505"/>
        <v>28.515257025667232</v>
      </c>
      <c r="AF686" s="26">
        <f t="shared" si="506"/>
        <v>-90.743738458630332</v>
      </c>
      <c r="AG686" s="26">
        <f t="shared" si="481"/>
        <v>64.334182199278899</v>
      </c>
      <c r="AH686" s="26">
        <f t="shared" si="507"/>
        <v>-186.38631868901507</v>
      </c>
      <c r="AI686" s="26">
        <f t="shared" si="508"/>
        <v>-89.999999972533288</v>
      </c>
      <c r="AJ686" s="26">
        <f t="shared" si="509"/>
        <v>112.36359736718973</v>
      </c>
      <c r="AK686" s="26">
        <f t="shared" si="510"/>
        <v>89.999861979764518</v>
      </c>
      <c r="AL686" s="27">
        <f t="shared" si="511"/>
        <v>-66.342998461940567</v>
      </c>
      <c r="AM686" s="26">
        <f t="shared" si="512"/>
        <v>-89.97239595503855</v>
      </c>
      <c r="AN686" s="26">
        <f t="shared" si="482"/>
        <v>-52.368730383549519</v>
      </c>
      <c r="AO686" s="26">
        <f t="shared" si="483"/>
        <v>-89.862061171656094</v>
      </c>
      <c r="AP686" s="26">
        <f t="shared" si="489"/>
        <v>-128.40026796803653</v>
      </c>
      <c r="AQ686" s="26">
        <f t="shared" si="490"/>
        <v>-179.83459511946342</v>
      </c>
      <c r="AR686" s="25">
        <f t="shared" si="484"/>
        <v>18.562359853877492</v>
      </c>
      <c r="AS686" s="25">
        <f t="shared" si="485"/>
        <v>-26.547178687726607</v>
      </c>
      <c r="AT686" s="56">
        <f t="shared" si="491"/>
        <v>-99.885010942369291</v>
      </c>
      <c r="AU686" s="57">
        <f t="shared" si="513"/>
        <v>-270.57833357809375</v>
      </c>
      <c r="AV686" s="26">
        <f t="shared" si="514"/>
        <v>1.5731041683457727</v>
      </c>
      <c r="AW686" s="26">
        <f t="shared" si="515"/>
        <v>33.452478345101007</v>
      </c>
      <c r="AX686" s="27">
        <f t="shared" si="516"/>
        <v>-1.5731041683457725</v>
      </c>
      <c r="AY686" s="26">
        <f t="shared" si="517"/>
        <v>-33.452478345101007</v>
      </c>
      <c r="AZ686" s="28">
        <f t="shared" si="518"/>
        <v>0</v>
      </c>
      <c r="BA686" s="29">
        <f t="shared" si="519"/>
        <v>0</v>
      </c>
      <c r="BB686" s="5">
        <f t="shared" si="492"/>
        <v>-223.93251234286021</v>
      </c>
      <c r="BC686" s="5">
        <f t="shared" si="493"/>
        <v>-522.42673743242676</v>
      </c>
      <c r="BD686" s="5">
        <f t="shared" si="520"/>
        <v>-342.42673743242676</v>
      </c>
      <c r="BE686" s="31"/>
      <c r="BF686" s="40">
        <f t="shared" si="521"/>
        <v>-224</v>
      </c>
      <c r="BG686" s="40">
        <f t="shared" si="522"/>
        <v>-522</v>
      </c>
      <c r="BH686" s="40">
        <f t="shared" si="523"/>
        <v>-342</v>
      </c>
      <c r="BL686" s="26">
        <f t="shared" si="486"/>
        <v>-44.404954699583868</v>
      </c>
      <c r="BM686" s="26">
        <f t="shared" si="487"/>
        <v>-89.654953582593805</v>
      </c>
      <c r="BO686" s="238" t="str">
        <f t="shared" si="494"/>
        <v>660693448.007765i</v>
      </c>
      <c r="BP686" s="238" t="str">
        <f t="shared" si="495"/>
        <v>-0.0000992093706158101-0.0000318651548045728i</v>
      </c>
      <c r="BQ686" s="238">
        <f t="shared" si="496"/>
        <v>-79.642546700907047</v>
      </c>
      <c r="BR686" s="238">
        <f t="shared" si="497"/>
        <v>-162.19345027173915</v>
      </c>
    </row>
    <row r="687" spans="22:70" x14ac:dyDescent="0.35">
      <c r="V687" s="24">
        <v>7.8300000000001102</v>
      </c>
      <c r="W687" s="30">
        <f t="shared" si="498"/>
        <v>676082975.39215457</v>
      </c>
      <c r="X687" s="25">
        <f t="shared" si="488"/>
        <v>26.994438391274116</v>
      </c>
      <c r="Y687" s="26">
        <f t="shared" si="499"/>
        <v>-104.21622615712175</v>
      </c>
      <c r="Z687" s="26">
        <f t="shared" si="500"/>
        <v>-89.99964737644089</v>
      </c>
      <c r="AA687" s="26">
        <f t="shared" si="501"/>
        <v>68.267219540613098</v>
      </c>
      <c r="AB687" s="26">
        <f t="shared" si="502"/>
        <v>-89.977881194680251</v>
      </c>
      <c r="AC687" s="26">
        <f t="shared" si="503"/>
        <v>37.669790218830258</v>
      </c>
      <c r="AD687" s="26">
        <f t="shared" si="504"/>
        <v>89.250717653774046</v>
      </c>
      <c r="AE687" s="26">
        <f t="shared" si="505"/>
        <v>28.715221993595719</v>
      </c>
      <c r="AF687" s="26">
        <f t="shared" si="506"/>
        <v>-90.72681091734708</v>
      </c>
      <c r="AG687" s="26">
        <f t="shared" si="481"/>
        <v>64.334182199278899</v>
      </c>
      <c r="AH687" s="26">
        <f t="shared" si="507"/>
        <v>-186.58631868901506</v>
      </c>
      <c r="AI687" s="26">
        <f t="shared" si="508"/>
        <v>-89.999999973158509</v>
      </c>
      <c r="AJ687" s="26">
        <f t="shared" si="509"/>
        <v>112.56359736718858</v>
      </c>
      <c r="AK687" s="26">
        <f t="shared" si="510"/>
        <v>89.999865121488639</v>
      </c>
      <c r="AL687" s="27">
        <f t="shared" si="511"/>
        <v>-66.542998416570583</v>
      </c>
      <c r="AM687" s="26">
        <f t="shared" si="512"/>
        <v>-89.973024299720805</v>
      </c>
      <c r="AN687" s="26">
        <f t="shared" si="482"/>
        <v>-52.568729250639578</v>
      </c>
      <c r="AO687" s="26">
        <f t="shared" si="483"/>
        <v>-89.865201031005967</v>
      </c>
      <c r="AP687" s="26">
        <f t="shared" si="489"/>
        <v>-128.80026678975776</v>
      </c>
      <c r="AQ687" s="26">
        <f t="shared" si="490"/>
        <v>-179.83836018239663</v>
      </c>
      <c r="AR687" s="25">
        <f t="shared" si="484"/>
        <v>18.562359853877492</v>
      </c>
      <c r="AS687" s="25">
        <f t="shared" si="485"/>
        <v>-26.547178687726607</v>
      </c>
      <c r="AT687" s="56">
        <f t="shared" si="491"/>
        <v>-100.08504479616204</v>
      </c>
      <c r="AU687" s="57">
        <f t="shared" si="513"/>
        <v>-270.56517109974368</v>
      </c>
      <c r="AV687" s="26">
        <f t="shared" si="514"/>
        <v>1.6348583804598615</v>
      </c>
      <c r="AW687" s="26">
        <f t="shared" si="515"/>
        <v>34.061956267063806</v>
      </c>
      <c r="AX687" s="27">
        <f t="shared" si="516"/>
        <v>-1.6348583804598618</v>
      </c>
      <c r="AY687" s="26">
        <f t="shared" si="517"/>
        <v>-34.061956267063806</v>
      </c>
      <c r="AZ687" s="28">
        <f t="shared" si="518"/>
        <v>0</v>
      </c>
      <c r="BA687" s="29">
        <f t="shared" si="519"/>
        <v>0</v>
      </c>
      <c r="BB687" s="5">
        <f t="shared" si="492"/>
        <v>-224.71426036705805</v>
      </c>
      <c r="BC687" s="5">
        <f t="shared" si="493"/>
        <v>-522.80204093058933</v>
      </c>
      <c r="BD687" s="5">
        <f t="shared" si="520"/>
        <v>-342.80204093058933</v>
      </c>
      <c r="BE687" s="41"/>
      <c r="BF687" s="40">
        <f t="shared" si="521"/>
        <v>-225</v>
      </c>
      <c r="BG687" s="40">
        <f t="shared" si="522"/>
        <v>-523</v>
      </c>
      <c r="BH687" s="40">
        <f t="shared" si="523"/>
        <v>-343</v>
      </c>
      <c r="BL687" s="26">
        <f t="shared" si="486"/>
        <v>-44.604947610775184</v>
      </c>
      <c r="BM687" s="26">
        <f t="shared" si="487"/>
        <v>-89.662807614490688</v>
      </c>
      <c r="BO687" s="238" t="str">
        <f t="shared" si="494"/>
        <v>676082975.392155i</v>
      </c>
      <c r="BP687" s="238" t="str">
        <f t="shared" si="495"/>
        <v>-0.0000951442852221558-0.0000298637201187653i</v>
      </c>
      <c r="BQ687" s="238">
        <f t="shared" si="496"/>
        <v>-80.024267960120824</v>
      </c>
      <c r="BR687" s="238">
        <f t="shared" si="497"/>
        <v>-162.57406221635495</v>
      </c>
    </row>
    <row r="688" spans="22:70" x14ac:dyDescent="0.35">
      <c r="V688" s="24">
        <v>7.84000000000011</v>
      </c>
      <c r="W688" s="32">
        <f t="shared" si="498"/>
        <v>691830970.91911328</v>
      </c>
      <c r="X688" s="25">
        <f t="shared" si="488"/>
        <v>26.994438391274116</v>
      </c>
      <c r="Y688" s="26">
        <f t="shared" si="499"/>
        <v>-104.41622615711435</v>
      </c>
      <c r="Z688" s="26">
        <f t="shared" si="500"/>
        <v>-89.999655403133048</v>
      </c>
      <c r="AA688" s="26">
        <f t="shared" si="501"/>
        <v>68.467219511482696</v>
      </c>
      <c r="AB688" s="26">
        <f t="shared" si="502"/>
        <v>-89.978384680110125</v>
      </c>
      <c r="AC688" s="26">
        <f t="shared" si="503"/>
        <v>37.869756792321354</v>
      </c>
      <c r="AD688" s="26">
        <f t="shared" si="504"/>
        <v>89.267771523633158</v>
      </c>
      <c r="AE688" s="26">
        <f t="shared" si="505"/>
        <v>28.915188537963814</v>
      </c>
      <c r="AF688" s="26">
        <f t="shared" si="506"/>
        <v>-90.710268559610014</v>
      </c>
      <c r="AG688" s="26">
        <f t="shared" si="481"/>
        <v>64.334182199278899</v>
      </c>
      <c r="AH688" s="26">
        <f t="shared" si="507"/>
        <v>-186.78631868901505</v>
      </c>
      <c r="AI688" s="26">
        <f t="shared" si="508"/>
        <v>-89.999999973769491</v>
      </c>
      <c r="AJ688" s="26">
        <f t="shared" si="509"/>
        <v>112.76359736718751</v>
      </c>
      <c r="AK688" s="26">
        <f t="shared" si="510"/>
        <v>89.999868191698397</v>
      </c>
      <c r="AL688" s="27">
        <f t="shared" si="511"/>
        <v>-66.7429983732426</v>
      </c>
      <c r="AM688" s="26">
        <f t="shared" si="512"/>
        <v>-89.973638341538148</v>
      </c>
      <c r="AN688" s="26">
        <f t="shared" si="482"/>
        <v>-52.768728168718695</v>
      </c>
      <c r="AO688" s="26">
        <f t="shared" si="483"/>
        <v>-89.868269419213576</v>
      </c>
      <c r="AP688" s="26">
        <f t="shared" si="489"/>
        <v>-129.20026566450991</v>
      </c>
      <c r="AQ688" s="26">
        <f t="shared" si="490"/>
        <v>-179.84203954282282</v>
      </c>
      <c r="AR688" s="25">
        <f t="shared" si="484"/>
        <v>18.562359853877492</v>
      </c>
      <c r="AS688" s="25">
        <f t="shared" si="485"/>
        <v>-26.547178687726607</v>
      </c>
      <c r="AT688" s="56">
        <f t="shared" si="491"/>
        <v>-100.2850771265461</v>
      </c>
      <c r="AU688" s="57">
        <f t="shared" si="513"/>
        <v>-270.55230810243285</v>
      </c>
      <c r="AV688" s="26">
        <f t="shared" si="514"/>
        <v>1.6985954049046434</v>
      </c>
      <c r="AW688" s="26">
        <f t="shared" si="515"/>
        <v>34.676685063922015</v>
      </c>
      <c r="AX688" s="27">
        <f t="shared" si="516"/>
        <v>-1.6985954049046428</v>
      </c>
      <c r="AY688" s="26">
        <f t="shared" si="517"/>
        <v>-34.676685063922015</v>
      </c>
      <c r="AZ688" s="28">
        <f t="shared" si="518"/>
        <v>0</v>
      </c>
      <c r="BA688" s="29">
        <f t="shared" si="519"/>
        <v>0</v>
      </c>
      <c r="BB688" s="5">
        <f t="shared" si="492"/>
        <v>-225.49675775507075</v>
      </c>
      <c r="BC688" s="5">
        <f t="shared" si="493"/>
        <v>-523.17033595006171</v>
      </c>
      <c r="BD688" s="5">
        <f t="shared" si="520"/>
        <v>-343.17033595006171</v>
      </c>
      <c r="BE688" s="31"/>
      <c r="BF688" s="40">
        <f t="shared" si="521"/>
        <v>-225</v>
      </c>
      <c r="BG688" s="40">
        <f t="shared" si="522"/>
        <v>-523</v>
      </c>
      <c r="BH688" s="40">
        <f t="shared" si="523"/>
        <v>-343</v>
      </c>
      <c r="BL688" s="26">
        <f t="shared" si="486"/>
        <v>-44.804940841004637</v>
      </c>
      <c r="BM688" s="26">
        <f t="shared" si="487"/>
        <v>-89.670482879039895</v>
      </c>
      <c r="BO688" s="238" t="str">
        <f t="shared" si="494"/>
        <v>691830970.919113i</v>
      </c>
      <c r="BP688" s="238" t="str">
        <f t="shared" si="495"/>
        <v>-0.0000912299775536686-0.00002798315796112i</v>
      </c>
      <c r="BQ688" s="238">
        <f t="shared" si="496"/>
        <v>-80.406739787519982</v>
      </c>
      <c r="BR688" s="238">
        <f t="shared" si="497"/>
        <v>-162.94754496858903</v>
      </c>
    </row>
    <row r="689" spans="22:70" x14ac:dyDescent="0.35">
      <c r="V689" s="24">
        <v>7.8500000000001098</v>
      </c>
      <c r="W689" s="32">
        <f t="shared" si="498"/>
        <v>707945784.38431871</v>
      </c>
      <c r="X689" s="25">
        <f t="shared" si="488"/>
        <v>26.994438391274116</v>
      </c>
      <c r="Y689" s="26">
        <f t="shared" si="499"/>
        <v>-104.61622615710726</v>
      </c>
      <c r="Z689" s="26">
        <f t="shared" si="500"/>
        <v>-89.999663247115393</v>
      </c>
      <c r="AA689" s="26">
        <f t="shared" si="501"/>
        <v>68.667219483663388</v>
      </c>
      <c r="AB689" s="26">
        <f t="shared" si="502"/>
        <v>-89.978876704815647</v>
      </c>
      <c r="AC689" s="26">
        <f t="shared" si="503"/>
        <v>38.069724870013005</v>
      </c>
      <c r="AD689" s="26">
        <f t="shared" si="504"/>
        <v>89.284437325395459</v>
      </c>
      <c r="AE689" s="26">
        <f t="shared" si="505"/>
        <v>29.115156587843245</v>
      </c>
      <c r="AF689" s="26">
        <f t="shared" si="506"/>
        <v>-90.694102626535596</v>
      </c>
      <c r="AG689" s="26">
        <f t="shared" si="481"/>
        <v>64.334182199278899</v>
      </c>
      <c r="AH689" s="26">
        <f t="shared" si="507"/>
        <v>-186.98631868901504</v>
      </c>
      <c r="AI689" s="26">
        <f t="shared" si="508"/>
        <v>-89.999999974366574</v>
      </c>
      <c r="AJ689" s="26">
        <f t="shared" si="509"/>
        <v>112.96359736718648</v>
      </c>
      <c r="AK689" s="26">
        <f t="shared" si="510"/>
        <v>89.999871192021629</v>
      </c>
      <c r="AL689" s="27">
        <f t="shared" si="511"/>
        <v>-66.942998331864686</v>
      </c>
      <c r="AM689" s="26">
        <f t="shared" si="512"/>
        <v>-89.974238406063137</v>
      </c>
      <c r="AN689" s="26">
        <f t="shared" si="482"/>
        <v>-52.968727135492031</v>
      </c>
      <c r="AO689" s="26">
        <f t="shared" si="483"/>
        <v>-89.871267963108536</v>
      </c>
      <c r="AP689" s="26">
        <f t="shared" si="489"/>
        <v>-129.60026458990637</v>
      </c>
      <c r="AQ689" s="26">
        <f t="shared" si="490"/>
        <v>-179.8456351515166</v>
      </c>
      <c r="AR689" s="25">
        <f t="shared" si="484"/>
        <v>18.562359853877492</v>
      </c>
      <c r="AS689" s="25">
        <f t="shared" si="485"/>
        <v>-26.547178687726607</v>
      </c>
      <c r="AT689" s="56">
        <f t="shared" si="491"/>
        <v>-100.48510800206313</v>
      </c>
      <c r="AU689" s="57">
        <f t="shared" si="513"/>
        <v>-270.5397377780522</v>
      </c>
      <c r="AV689" s="26">
        <f t="shared" si="514"/>
        <v>1.7643486243655935</v>
      </c>
      <c r="AW689" s="26">
        <f t="shared" si="515"/>
        <v>35.296424570786677</v>
      </c>
      <c r="AX689" s="27">
        <f t="shared" si="516"/>
        <v>-1.7643486243655937</v>
      </c>
      <c r="AY689" s="26">
        <f t="shared" si="517"/>
        <v>-35.296424570786677</v>
      </c>
      <c r="AZ689" s="28">
        <f t="shared" si="518"/>
        <v>0</v>
      </c>
      <c r="BA689" s="29">
        <f t="shared" si="519"/>
        <v>0</v>
      </c>
      <c r="BB689" s="5">
        <f t="shared" si="492"/>
        <v>-226.27997659159607</v>
      </c>
      <c r="BC689" s="5">
        <f t="shared" si="493"/>
        <v>-523.5316912167242</v>
      </c>
      <c r="BD689" s="5">
        <f t="shared" si="520"/>
        <v>-343.5316912167242</v>
      </c>
      <c r="BE689" s="31"/>
      <c r="BF689" s="40">
        <f t="shared" si="521"/>
        <v>-226</v>
      </c>
      <c r="BG689" s="40">
        <f t="shared" si="522"/>
        <v>-524</v>
      </c>
      <c r="BH689" s="40">
        <f t="shared" si="523"/>
        <v>-344</v>
      </c>
      <c r="BL689" s="26">
        <f t="shared" si="486"/>
        <v>-45.004934375914104</v>
      </c>
      <c r="BM689" s="26">
        <f t="shared" si="487"/>
        <v>-89.677983444665799</v>
      </c>
      <c r="BO689" s="238" t="str">
        <f t="shared" si="494"/>
        <v>707945784.384319i</v>
      </c>
      <c r="BP689" s="238" t="str">
        <f t="shared" si="495"/>
        <v>-0.0000874621353790047-0.0000262166551465547i</v>
      </c>
      <c r="BQ689" s="238">
        <f t="shared" si="496"/>
        <v>-80.789934213618835</v>
      </c>
      <c r="BR689" s="238">
        <f t="shared" si="497"/>
        <v>-163.31396999400616</v>
      </c>
    </row>
    <row r="690" spans="22:70" x14ac:dyDescent="0.35">
      <c r="V690" s="24">
        <v>7.8600000000001096</v>
      </c>
      <c r="W690" s="30">
        <f t="shared" si="498"/>
        <v>724435960.07517505</v>
      </c>
      <c r="X690" s="25">
        <f t="shared" si="488"/>
        <v>26.994438391274116</v>
      </c>
      <c r="Y690" s="26">
        <f t="shared" si="499"/>
        <v>-104.81622615710052</v>
      </c>
      <c r="Z690" s="26">
        <f t="shared" si="500"/>
        <v>-89.999670912546904</v>
      </c>
      <c r="AA690" s="26">
        <f t="shared" si="501"/>
        <v>68.867219457096141</v>
      </c>
      <c r="AB690" s="26">
        <f t="shared" si="502"/>
        <v>-89.97935752967453</v>
      </c>
      <c r="AC690" s="26">
        <f t="shared" si="503"/>
        <v>38.269694384226163</v>
      </c>
      <c r="AD690" s="26">
        <f t="shared" si="504"/>
        <v>89.300723884202768</v>
      </c>
      <c r="AE690" s="26">
        <f t="shared" si="505"/>
        <v>29.315126075495904</v>
      </c>
      <c r="AF690" s="26">
        <f t="shared" si="506"/>
        <v>-90.678304558018652</v>
      </c>
      <c r="AG690" s="26">
        <f t="shared" si="481"/>
        <v>64.334182199278899</v>
      </c>
      <c r="AH690" s="26">
        <f t="shared" si="507"/>
        <v>-187.18631868901502</v>
      </c>
      <c r="AI690" s="26">
        <f t="shared" si="508"/>
        <v>-89.999999974950072</v>
      </c>
      <c r="AJ690" s="26">
        <f t="shared" si="509"/>
        <v>113.16359736718547</v>
      </c>
      <c r="AK690" s="26">
        <f t="shared" si="510"/>
        <v>89.999874124049185</v>
      </c>
      <c r="AL690" s="27">
        <f t="shared" si="511"/>
        <v>-67.142998292349091</v>
      </c>
      <c r="AM690" s="26">
        <f t="shared" si="512"/>
        <v>-89.974824811457395</v>
      </c>
      <c r="AN690" s="26">
        <f t="shared" si="482"/>
        <v>-53.168726148767995</v>
      </c>
      <c r="AO690" s="26">
        <f t="shared" si="483"/>
        <v>-89.874198252492732</v>
      </c>
      <c r="AP690" s="26">
        <f t="shared" si="489"/>
        <v>-130.00026356366774</v>
      </c>
      <c r="AQ690" s="26">
        <f t="shared" si="490"/>
        <v>-179.84914891485101</v>
      </c>
      <c r="AR690" s="25">
        <f t="shared" si="484"/>
        <v>18.562359853877492</v>
      </c>
      <c r="AS690" s="25">
        <f t="shared" si="485"/>
        <v>-26.547178687726607</v>
      </c>
      <c r="AT690" s="56">
        <f t="shared" si="491"/>
        <v>-100.68513748817185</v>
      </c>
      <c r="AU690" s="57">
        <f t="shared" si="513"/>
        <v>-270.52745347286964</v>
      </c>
      <c r="AV690" s="26">
        <f t="shared" si="514"/>
        <v>1.8321500812209777</v>
      </c>
      <c r="AW690" s="26">
        <f t="shared" si="515"/>
        <v>35.920923328782095</v>
      </c>
      <c r="AX690" s="27">
        <f t="shared" si="516"/>
        <v>-1.8321500812209774</v>
      </c>
      <c r="AY690" s="26">
        <f t="shared" si="517"/>
        <v>-35.920923328782095</v>
      </c>
      <c r="AZ690" s="28">
        <f t="shared" si="518"/>
        <v>0</v>
      </c>
      <c r="BA690" s="29">
        <f t="shared" si="519"/>
        <v>0</v>
      </c>
      <c r="BB690" s="5">
        <f t="shared" si="492"/>
        <v>-227.06388976963831</v>
      </c>
      <c r="BC690" s="5">
        <f t="shared" si="493"/>
        <v>-523.88617881368884</v>
      </c>
      <c r="BD690" s="5">
        <f t="shared" si="520"/>
        <v>-343.88617881368884</v>
      </c>
      <c r="BE690" s="41"/>
      <c r="BF690" s="40">
        <f t="shared" si="521"/>
        <v>-227</v>
      </c>
      <c r="BG690" s="40">
        <f t="shared" si="522"/>
        <v>-524</v>
      </c>
      <c r="BH690" s="40">
        <f t="shared" si="523"/>
        <v>-344</v>
      </c>
      <c r="BL690" s="26">
        <f t="shared" si="486"/>
        <v>-45.204928201791603</v>
      </c>
      <c r="BM690" s="26">
        <f t="shared" si="487"/>
        <v>-89.685313287238671</v>
      </c>
      <c r="BO690" s="238" t="str">
        <f t="shared" si="494"/>
        <v>724435960.075175i</v>
      </c>
      <c r="BP690" s="238" t="str">
        <f t="shared" si="495"/>
        <v>-0.0000838364640634919-0.0000245577342179422i</v>
      </c>
      <c r="BQ690" s="238">
        <f t="shared" si="496"/>
        <v>-81.173824079674858</v>
      </c>
      <c r="BR690" s="238">
        <f t="shared" si="497"/>
        <v>-163.67341205358056</v>
      </c>
    </row>
    <row r="691" spans="22:70" x14ac:dyDescent="0.35">
      <c r="V691" s="24">
        <v>7.8700000000001102</v>
      </c>
      <c r="W691" s="32">
        <f t="shared" si="498"/>
        <v>741310241.30110669</v>
      </c>
      <c r="X691" s="25">
        <f t="shared" si="488"/>
        <v>26.994438391274116</v>
      </c>
      <c r="Y691" s="26">
        <f t="shared" si="499"/>
        <v>-105.01622615709407</v>
      </c>
      <c r="Z691" s="26">
        <f t="shared" si="500"/>
        <v>-89.999678403491885</v>
      </c>
      <c r="AA691" s="26">
        <f t="shared" si="501"/>
        <v>69.067219431724624</v>
      </c>
      <c r="AB691" s="26">
        <f t="shared" si="502"/>
        <v>-89.979827409626182</v>
      </c>
      <c r="AC691" s="26">
        <f t="shared" si="503"/>
        <v>38.469665270325983</v>
      </c>
      <c r="AD691" s="26">
        <f t="shared" si="504"/>
        <v>89.316639824870421</v>
      </c>
      <c r="AE691" s="26">
        <f t="shared" si="505"/>
        <v>29.515096936230655</v>
      </c>
      <c r="AF691" s="26">
        <f t="shared" si="506"/>
        <v>-90.662865988247646</v>
      </c>
      <c r="AG691" s="26">
        <f t="shared" si="481"/>
        <v>64.334182199278899</v>
      </c>
      <c r="AH691" s="26">
        <f t="shared" si="507"/>
        <v>-187.38631868901504</v>
      </c>
      <c r="AI691" s="26">
        <f t="shared" si="508"/>
        <v>-89.999999975520268</v>
      </c>
      <c r="AJ691" s="26">
        <f t="shared" si="509"/>
        <v>113.36359736718452</v>
      </c>
      <c r="AK691" s="26">
        <f t="shared" si="510"/>
        <v>89.999876989335647</v>
      </c>
      <c r="AL691" s="27">
        <f t="shared" si="511"/>
        <v>-67.342998254611985</v>
      </c>
      <c r="AM691" s="26">
        <f t="shared" si="512"/>
        <v>-89.975397868640329</v>
      </c>
      <c r="AN691" s="26">
        <f t="shared" si="482"/>
        <v>-53.368725206453647</v>
      </c>
      <c r="AO691" s="26">
        <f t="shared" si="483"/>
        <v>-89.877061840983089</v>
      </c>
      <c r="AP691" s="26">
        <f t="shared" si="489"/>
        <v>-130.40026258361723</v>
      </c>
      <c r="AQ691" s="26">
        <f t="shared" si="490"/>
        <v>-179.85258269580805</v>
      </c>
      <c r="AR691" s="25">
        <f t="shared" si="484"/>
        <v>18.562359853877492</v>
      </c>
      <c r="AS691" s="25">
        <f t="shared" si="485"/>
        <v>-26.547178687726607</v>
      </c>
      <c r="AT691" s="56">
        <f t="shared" si="491"/>
        <v>-100.88516564738657</v>
      </c>
      <c r="AU691" s="57">
        <f t="shared" si="513"/>
        <v>-270.51544868405568</v>
      </c>
      <c r="AV691" s="26">
        <f t="shared" si="514"/>
        <v>1.902030365655039</v>
      </c>
      <c r="AW691" s="26">
        <f t="shared" si="515"/>
        <v>36.549918941472406</v>
      </c>
      <c r="AX691" s="27">
        <f t="shared" si="516"/>
        <v>-1.9020303656550395</v>
      </c>
      <c r="AY691" s="26">
        <f t="shared" si="517"/>
        <v>-36.549918941472406</v>
      </c>
      <c r="AZ691" s="28">
        <f t="shared" si="518"/>
        <v>0</v>
      </c>
      <c r="BA691" s="29">
        <f t="shared" si="519"/>
        <v>0</v>
      </c>
      <c r="BB691" s="5">
        <f t="shared" si="492"/>
        <v>-227.84847098625147</v>
      </c>
      <c r="BC691" s="5">
        <f t="shared" si="493"/>
        <v>-524.2338738835324</v>
      </c>
      <c r="BD691" s="5">
        <f t="shared" si="520"/>
        <v>-344.2338738835324</v>
      </c>
      <c r="BE691" s="31"/>
      <c r="BF691" s="40">
        <f t="shared" si="521"/>
        <v>-228</v>
      </c>
      <c r="BG691" s="40">
        <f t="shared" si="522"/>
        <v>-524</v>
      </c>
      <c r="BH691" s="40">
        <f t="shared" si="523"/>
        <v>-344</v>
      </c>
      <c r="BL691" s="26">
        <f t="shared" si="486"/>
        <v>-45.404922305542186</v>
      </c>
      <c r="BM691" s="26">
        <f t="shared" si="487"/>
        <v>-89.692476292177858</v>
      </c>
      <c r="BO691" s="238" t="str">
        <f t="shared" si="494"/>
        <v>741310241.301107i</v>
      </c>
      <c r="BP691" s="238" t="str">
        <f t="shared" si="495"/>
        <v>-0.0000803486967462009-0.0000230002416772084i</v>
      </c>
      <c r="BQ691" s="238">
        <f t="shared" si="496"/>
        <v>-81.558383033322727</v>
      </c>
      <c r="BR691" s="238">
        <f t="shared" si="497"/>
        <v>-164.02594890729881</v>
      </c>
    </row>
    <row r="692" spans="22:70" x14ac:dyDescent="0.35">
      <c r="V692" s="24">
        <v>7.88000000000011</v>
      </c>
      <c r="W692" s="32">
        <f t="shared" si="498"/>
        <v>758577575.02937734</v>
      </c>
      <c r="X692" s="25">
        <f t="shared" si="488"/>
        <v>26.994438391274116</v>
      </c>
      <c r="Y692" s="26">
        <f t="shared" si="499"/>
        <v>-105.21622615708792</v>
      </c>
      <c r="Z692" s="26">
        <f t="shared" si="500"/>
        <v>-89.999685723922127</v>
      </c>
      <c r="AA692" s="26">
        <f t="shared" si="501"/>
        <v>69.26721940749502</v>
      </c>
      <c r="AB692" s="26">
        <f t="shared" si="502"/>
        <v>-89.980286593806952</v>
      </c>
      <c r="AC692" s="26">
        <f t="shared" si="503"/>
        <v>38.669637466584966</v>
      </c>
      <c r="AD692" s="26">
        <f t="shared" si="504"/>
        <v>89.33219357641002</v>
      </c>
      <c r="AE692" s="26">
        <f t="shared" si="505"/>
        <v>29.715069108266185</v>
      </c>
      <c r="AF692" s="26">
        <f t="shared" si="506"/>
        <v>-90.647778741319058</v>
      </c>
      <c r="AG692" s="26">
        <f t="shared" si="481"/>
        <v>64.334182199278899</v>
      </c>
      <c r="AH692" s="26">
        <f t="shared" si="507"/>
        <v>-187.58631868901503</v>
      </c>
      <c r="AI692" s="26">
        <f t="shared" si="508"/>
        <v>-89.99999997607749</v>
      </c>
      <c r="AJ692" s="26">
        <f t="shared" si="509"/>
        <v>113.56359736718363</v>
      </c>
      <c r="AK692" s="26">
        <f t="shared" si="510"/>
        <v>89.999879789400211</v>
      </c>
      <c r="AL692" s="27">
        <f t="shared" si="511"/>
        <v>-67.542998218573331</v>
      </c>
      <c r="AM692" s="26">
        <f t="shared" si="512"/>
        <v>-89.975957881453979</v>
      </c>
      <c r="AN692" s="26">
        <f t="shared" si="482"/>
        <v>-53.568724306550237</v>
      </c>
      <c r="AO692" s="26">
        <f t="shared" si="483"/>
        <v>-89.879860246834809</v>
      </c>
      <c r="AP692" s="26">
        <f t="shared" si="489"/>
        <v>-130.80026164767605</v>
      </c>
      <c r="AQ692" s="26">
        <f t="shared" si="490"/>
        <v>-179.85593831496607</v>
      </c>
      <c r="AR692" s="25">
        <f t="shared" si="484"/>
        <v>18.562359853877492</v>
      </c>
      <c r="AS692" s="25">
        <f t="shared" si="485"/>
        <v>-26.547178687726607</v>
      </c>
      <c r="AT692" s="56">
        <f t="shared" si="491"/>
        <v>-101.08519253940986</v>
      </c>
      <c r="AU692" s="57">
        <f t="shared" si="513"/>
        <v>-270.50371705628515</v>
      </c>
      <c r="AV692" s="26">
        <f t="shared" si="514"/>
        <v>1.97401850620052</v>
      </c>
      <c r="AW692" s="26">
        <f t="shared" si="515"/>
        <v>37.183138488150703</v>
      </c>
      <c r="AX692" s="27">
        <f t="shared" si="516"/>
        <v>-1.9740185062005198</v>
      </c>
      <c r="AY692" s="26">
        <f t="shared" si="517"/>
        <v>-37.183138488150703</v>
      </c>
      <c r="AZ692" s="28">
        <f t="shared" si="518"/>
        <v>0</v>
      </c>
      <c r="BA692" s="29">
        <f t="shared" si="519"/>
        <v>0</v>
      </c>
      <c r="BB692" s="5">
        <f t="shared" si="492"/>
        <v>-228.6336947364602</v>
      </c>
      <c r="BC692" s="5">
        <f t="shared" si="493"/>
        <v>-524.5748543426397</v>
      </c>
      <c r="BD692" s="5">
        <f t="shared" si="520"/>
        <v>-344.5748543426397</v>
      </c>
      <c r="BE692" s="31"/>
      <c r="BF692" s="40">
        <f t="shared" si="521"/>
        <v>-229</v>
      </c>
      <c r="BG692" s="40">
        <f t="shared" si="522"/>
        <v>-525</v>
      </c>
      <c r="BH692" s="40">
        <f t="shared" si="523"/>
        <v>-345</v>
      </c>
      <c r="BL692" s="26">
        <f t="shared" si="486"/>
        <v>-45.604916674660238</v>
      </c>
      <c r="BM692" s="26">
        <f t="shared" si="487"/>
        <v>-89.699476256507182</v>
      </c>
      <c r="BO692" s="238" t="str">
        <f t="shared" si="494"/>
        <v>758577575.029377i</v>
      </c>
      <c r="BP692" s="238" t="str">
        <f t="shared" si="495"/>
        <v>-0.0000769946035702997-0.0000215383361395303i</v>
      </c>
      <c r="BQ692" s="238">
        <f t="shared" si="496"/>
        <v>-81.94358552239008</v>
      </c>
      <c r="BR692" s="238">
        <f t="shared" si="497"/>
        <v>-164.37166102984736</v>
      </c>
    </row>
    <row r="693" spans="22:70" x14ac:dyDescent="0.35">
      <c r="V693" s="24">
        <v>7.8900000000001098</v>
      </c>
      <c r="W693" s="30">
        <f t="shared" si="498"/>
        <v>776247116.6288898</v>
      </c>
      <c r="X693" s="25">
        <f t="shared" si="488"/>
        <v>26.994438391274116</v>
      </c>
      <c r="Y693" s="26">
        <f t="shared" si="499"/>
        <v>-105.41622615708204</v>
      </c>
      <c r="Z693" s="26">
        <f t="shared" si="500"/>
        <v>-89.999692877719056</v>
      </c>
      <c r="AA693" s="26">
        <f t="shared" si="501"/>
        <v>69.467219384355914</v>
      </c>
      <c r="AB693" s="26">
        <f t="shared" si="502"/>
        <v>-89.980735325682133</v>
      </c>
      <c r="AC693" s="26">
        <f t="shared" si="503"/>
        <v>38.869610914052259</v>
      </c>
      <c r="AD693" s="26">
        <f t="shared" si="504"/>
        <v>89.34739337645162</v>
      </c>
      <c r="AE693" s="26">
        <f t="shared" si="505"/>
        <v>29.915042532600253</v>
      </c>
      <c r="AF693" s="26">
        <f t="shared" si="506"/>
        <v>-90.633034826949554</v>
      </c>
      <c r="AG693" s="26">
        <f t="shared" si="481"/>
        <v>64.334182199278899</v>
      </c>
      <c r="AH693" s="26">
        <f t="shared" si="507"/>
        <v>-187.78631868901505</v>
      </c>
      <c r="AI693" s="26">
        <f t="shared" si="508"/>
        <v>-89.999999976622036</v>
      </c>
      <c r="AJ693" s="26">
        <f t="shared" si="509"/>
        <v>113.76359736718277</v>
      </c>
      <c r="AK693" s="26">
        <f t="shared" si="510"/>
        <v>89.999882525727543</v>
      </c>
      <c r="AL693" s="27">
        <f t="shared" si="511"/>
        <v>-67.74299818415669</v>
      </c>
      <c r="AM693" s="26">
        <f t="shared" si="512"/>
        <v>-89.976505146824138</v>
      </c>
      <c r="AN693" s="26">
        <f t="shared" si="482"/>
        <v>-53.768723447148979</v>
      </c>
      <c r="AO693" s="26">
        <f t="shared" si="483"/>
        <v>-89.88259495374632</v>
      </c>
      <c r="AP693" s="26">
        <f t="shared" si="489"/>
        <v>-131.20026075385906</v>
      </c>
      <c r="AQ693" s="26">
        <f t="shared" si="490"/>
        <v>-179.85921755146495</v>
      </c>
      <c r="AR693" s="25">
        <f t="shared" si="484"/>
        <v>18.562359853877492</v>
      </c>
      <c r="AS693" s="25">
        <f t="shared" si="485"/>
        <v>-26.547178687726607</v>
      </c>
      <c r="AT693" s="56">
        <f t="shared" si="491"/>
        <v>-101.2852182212588</v>
      </c>
      <c r="AU693" s="57">
        <f t="shared" si="513"/>
        <v>-270.49225237841449</v>
      </c>
      <c r="AV693" s="26">
        <f t="shared" si="514"/>
        <v>2.0481418634831257</v>
      </c>
      <c r="AW693" s="26">
        <f t="shared" si="515"/>
        <v>37.820298993450038</v>
      </c>
      <c r="AX693" s="27">
        <f t="shared" si="516"/>
        <v>-2.0481418634831265</v>
      </c>
      <c r="AY693" s="26">
        <f t="shared" si="517"/>
        <v>-37.820298993450038</v>
      </c>
      <c r="AZ693" s="28">
        <f t="shared" si="518"/>
        <v>0</v>
      </c>
      <c r="BA693" s="29">
        <f t="shared" si="519"/>
        <v>0</v>
      </c>
      <c r="BB693" s="5">
        <f t="shared" si="492"/>
        <v>-229.41953630553022</v>
      </c>
      <c r="BC693" s="5">
        <f t="shared" si="493"/>
        <v>-524.90920060777364</v>
      </c>
      <c r="BD693" s="5">
        <f t="shared" si="520"/>
        <v>-344.90920060777364</v>
      </c>
      <c r="BE693" s="41"/>
      <c r="BF693" s="40">
        <f t="shared" si="521"/>
        <v>-229</v>
      </c>
      <c r="BG693" s="40">
        <f t="shared" si="522"/>
        <v>-525</v>
      </c>
      <c r="BH693" s="40">
        <f t="shared" si="523"/>
        <v>-345</v>
      </c>
      <c r="BL693" s="26">
        <f t="shared" si="486"/>
        <v>-45.804911297202906</v>
      </c>
      <c r="BM693" s="26">
        <f t="shared" si="487"/>
        <v>-89.706316890864116</v>
      </c>
      <c r="BO693" s="238" t="str">
        <f t="shared" si="494"/>
        <v>776247116.62889i</v>
      </c>
      <c r="BP693" s="238" t="str">
        <f t="shared" si="495"/>
        <v>-0.0000737700000068573-0.0000201664764736715i</v>
      </c>
      <c r="BQ693" s="238">
        <f t="shared" si="496"/>
        <v>-82.329406787068507</v>
      </c>
      <c r="BR693" s="238">
        <f t="shared" si="497"/>
        <v>-164.71063133849501</v>
      </c>
    </row>
    <row r="694" spans="22:70" x14ac:dyDescent="0.35">
      <c r="V694" s="24">
        <v>7.9000000000001096</v>
      </c>
      <c r="W694" s="32">
        <f t="shared" si="498"/>
        <v>794328234.72448397</v>
      </c>
      <c r="X694" s="25">
        <f t="shared" si="488"/>
        <v>26.994438391274116</v>
      </c>
      <c r="Y694" s="26">
        <f t="shared" si="499"/>
        <v>-105.61622615707641</v>
      </c>
      <c r="Z694" s="26">
        <f t="shared" si="500"/>
        <v>-89.999699868675677</v>
      </c>
      <c r="AA694" s="26">
        <f t="shared" si="501"/>
        <v>69.667219362258251</v>
      </c>
      <c r="AB694" s="26">
        <f t="shared" si="502"/>
        <v>-89.981173843175043</v>
      </c>
      <c r="AC694" s="26">
        <f t="shared" si="503"/>
        <v>39.069585556428848</v>
      </c>
      <c r="AD694" s="26">
        <f t="shared" si="504"/>
        <v>89.362247275567753</v>
      </c>
      <c r="AE694" s="26">
        <f t="shared" si="505"/>
        <v>30.115017152884803</v>
      </c>
      <c r="AF694" s="26">
        <f t="shared" si="506"/>
        <v>-90.61862643628298</v>
      </c>
      <c r="AG694" s="26">
        <f t="shared" si="481"/>
        <v>64.334182199278899</v>
      </c>
      <c r="AH694" s="26">
        <f t="shared" si="507"/>
        <v>-187.98631868901506</v>
      </c>
      <c r="AI694" s="26">
        <f t="shared" si="508"/>
        <v>-89.999999977154189</v>
      </c>
      <c r="AJ694" s="26">
        <f t="shared" si="509"/>
        <v>113.96359736718195</v>
      </c>
      <c r="AK694" s="26">
        <f t="shared" si="510"/>
        <v>89.999885199768443</v>
      </c>
      <c r="AL694" s="27">
        <f t="shared" si="511"/>
        <v>-67.942998151289046</v>
      </c>
      <c r="AM694" s="26">
        <f t="shared" si="512"/>
        <v>-89.977039954917743</v>
      </c>
      <c r="AN694" s="26">
        <f t="shared" si="482"/>
        <v>-53.968722626426995</v>
      </c>
      <c r="AO694" s="26">
        <f t="shared" si="483"/>
        <v>-89.885267411645529</v>
      </c>
      <c r="AP694" s="26">
        <f t="shared" si="489"/>
        <v>-131.60025990027026</v>
      </c>
      <c r="AQ694" s="26">
        <f t="shared" si="490"/>
        <v>-179.862422143949</v>
      </c>
      <c r="AR694" s="25">
        <f t="shared" si="484"/>
        <v>18.562359853877492</v>
      </c>
      <c r="AS694" s="25">
        <f t="shared" si="485"/>
        <v>-26.547178687726607</v>
      </c>
      <c r="AT694" s="56">
        <f t="shared" si="491"/>
        <v>-101.48524274738546</v>
      </c>
      <c r="AU694" s="57">
        <f t="shared" si="513"/>
        <v>-270.48104858023197</v>
      </c>
      <c r="AV694" s="26">
        <f t="shared" si="514"/>
        <v>2.1244260279442533</v>
      </c>
      <c r="AW694" s="26">
        <f t="shared" si="515"/>
        <v>38.461107952217048</v>
      </c>
      <c r="AX694" s="27">
        <f t="shared" si="516"/>
        <v>-2.1244260279442533</v>
      </c>
      <c r="AY694" s="26">
        <f t="shared" si="517"/>
        <v>-38.461107952217048</v>
      </c>
      <c r="AZ694" s="28">
        <f t="shared" si="518"/>
        <v>0</v>
      </c>
      <c r="BA694" s="29">
        <f t="shared" si="519"/>
        <v>0</v>
      </c>
      <c r="BB694" s="5">
        <f t="shared" si="492"/>
        <v>-230.20597175975587</v>
      </c>
      <c r="BC694" s="5">
        <f t="shared" si="493"/>
        <v>-525.23699533490446</v>
      </c>
      <c r="BD694" s="5">
        <f t="shared" si="520"/>
        <v>-345.23699533490446</v>
      </c>
      <c r="BE694" s="31"/>
      <c r="BF694" s="40">
        <f t="shared" si="521"/>
        <v>-230</v>
      </c>
      <c r="BG694" s="40">
        <f t="shared" si="522"/>
        <v>-525</v>
      </c>
      <c r="BH694" s="40">
        <f t="shared" si="523"/>
        <v>-345</v>
      </c>
      <c r="BL694" s="26">
        <f t="shared" si="486"/>
        <v>-46.004906161764808</v>
      </c>
      <c r="BM694" s="26">
        <f t="shared" si="487"/>
        <v>-89.713001821462981</v>
      </c>
      <c r="BO694" s="238" t="str">
        <f t="shared" si="494"/>
        <v>794328234.724484i</v>
      </c>
      <c r="BP694" s="238" t="str">
        <f t="shared" si="495"/>
        <v>-0.0000706707543143277-0.0000188794099850491i</v>
      </c>
      <c r="BQ694" s="238">
        <f t="shared" si="496"/>
        <v>-82.715822850605605</v>
      </c>
      <c r="BR694" s="238">
        <f t="shared" si="497"/>
        <v>-165.04294493320953</v>
      </c>
    </row>
    <row r="695" spans="22:70" x14ac:dyDescent="0.35">
      <c r="V695" s="24">
        <v>7.9100000000001103</v>
      </c>
      <c r="W695" s="32">
        <f t="shared" si="498"/>
        <v>812830516.1643064</v>
      </c>
      <c r="X695" s="25">
        <f t="shared" si="488"/>
        <v>26.994438391274116</v>
      </c>
      <c r="Y695" s="26">
        <f t="shared" si="499"/>
        <v>-105.81622615707104</v>
      </c>
      <c r="Z695" s="26">
        <f t="shared" si="500"/>
        <v>-89.999706700498692</v>
      </c>
      <c r="AA695" s="26">
        <f t="shared" si="501"/>
        <v>69.867219341155135</v>
      </c>
      <c r="AB695" s="26">
        <f t="shared" si="502"/>
        <v>-89.981602378793298</v>
      </c>
      <c r="AC695" s="26">
        <f t="shared" si="503"/>
        <v>39.269561339948268</v>
      </c>
      <c r="AD695" s="26">
        <f t="shared" si="504"/>
        <v>89.376763141501101</v>
      </c>
      <c r="AE695" s="26">
        <f t="shared" si="505"/>
        <v>30.314992915306476</v>
      </c>
      <c r="AF695" s="26">
        <f t="shared" si="506"/>
        <v>-90.604545937790874</v>
      </c>
      <c r="AG695" s="26">
        <f t="shared" si="481"/>
        <v>64.334182199278899</v>
      </c>
      <c r="AH695" s="26">
        <f t="shared" si="507"/>
        <v>-188.18631868901505</v>
      </c>
      <c r="AI695" s="26">
        <f t="shared" si="508"/>
        <v>-89.999999977674221</v>
      </c>
      <c r="AJ695" s="26">
        <f t="shared" si="509"/>
        <v>114.16359736718115</v>
      </c>
      <c r="AK695" s="26">
        <f t="shared" si="510"/>
        <v>89.999887812940756</v>
      </c>
      <c r="AL695" s="27">
        <f t="shared" si="511"/>
        <v>-68.142998119900696</v>
      </c>
      <c r="AM695" s="26">
        <f t="shared" si="512"/>
        <v>-89.977562589296738</v>
      </c>
      <c r="AN695" s="26">
        <f t="shared" si="482"/>
        <v>-54.168721842643436</v>
      </c>
      <c r="AO695" s="26">
        <f t="shared" si="483"/>
        <v>-89.88787903745849</v>
      </c>
      <c r="AP695" s="26">
        <f t="shared" si="489"/>
        <v>-132.00025908509912</v>
      </c>
      <c r="AQ695" s="26">
        <f t="shared" si="490"/>
        <v>-179.86555379148871</v>
      </c>
      <c r="AR695" s="25">
        <f t="shared" si="484"/>
        <v>18.562359853877492</v>
      </c>
      <c r="AS695" s="25">
        <f t="shared" si="485"/>
        <v>-26.547178687726607</v>
      </c>
      <c r="AT695" s="56">
        <f t="shared" si="491"/>
        <v>-101.68526616979264</v>
      </c>
      <c r="AU695" s="57">
        <f t="shared" si="513"/>
        <v>-270.47009972927958</v>
      </c>
      <c r="AV695" s="26">
        <f t="shared" si="514"/>
        <v>2.2028947223129398</v>
      </c>
      <c r="AW695" s="26">
        <f t="shared" si="515"/>
        <v>39.105263908058582</v>
      </c>
      <c r="AX695" s="27">
        <f t="shared" si="516"/>
        <v>-2.2028947223129403</v>
      </c>
      <c r="AY695" s="26">
        <f t="shared" si="517"/>
        <v>-39.105263908058582</v>
      </c>
      <c r="AZ695" s="28">
        <f t="shared" si="518"/>
        <v>0</v>
      </c>
      <c r="BA695" s="29">
        <f t="shared" si="519"/>
        <v>0</v>
      </c>
      <c r="BB695" s="5">
        <f t="shared" si="492"/>
        <v>-230.99297793592322</v>
      </c>
      <c r="BC695" s="5">
        <f t="shared" si="493"/>
        <v>-525.55832317027387</v>
      </c>
      <c r="BD695" s="5">
        <f t="shared" si="520"/>
        <v>-345.55832317027387</v>
      </c>
      <c r="BE695" s="31"/>
      <c r="BF695" s="40">
        <f t="shared" si="521"/>
        <v>-231</v>
      </c>
      <c r="BG695" s="40">
        <f t="shared" si="522"/>
        <v>-526</v>
      </c>
      <c r="BH695" s="40">
        <f t="shared" si="523"/>
        <v>-346</v>
      </c>
      <c r="BL695" s="26">
        <f t="shared" si="486"/>
        <v>-46.204901257453834</v>
      </c>
      <c r="BM695" s="26">
        <f t="shared" si="487"/>
        <v>-89.719534592014057</v>
      </c>
      <c r="BO695" s="238" t="str">
        <f t="shared" si="494"/>
        <v>812830516.164306i</v>
      </c>
      <c r="BP695" s="238" t="str">
        <f t="shared" si="495"/>
        <v>-0.0000676927941773985-0.0000176721606919533i</v>
      </c>
      <c r="BQ695" s="238">
        <f t="shared" si="496"/>
        <v>-83.102810508676754</v>
      </c>
      <c r="BR695" s="238">
        <f t="shared" si="497"/>
        <v>-165.36868884898027</v>
      </c>
    </row>
    <row r="696" spans="22:70" x14ac:dyDescent="0.35">
      <c r="V696" s="24">
        <v>7.9200000000001101</v>
      </c>
      <c r="W696" s="30">
        <f t="shared" si="498"/>
        <v>831763771.10288286</v>
      </c>
      <c r="X696" s="25">
        <f t="shared" si="488"/>
        <v>26.994438391274116</v>
      </c>
      <c r="Y696" s="26">
        <f t="shared" si="499"/>
        <v>-106.01622615706592</v>
      </c>
      <c r="Z696" s="26">
        <f t="shared" si="500"/>
        <v>-89.999713376810433</v>
      </c>
      <c r="AA696" s="26">
        <f t="shared" si="501"/>
        <v>70.067219321001829</v>
      </c>
      <c r="AB696" s="26">
        <f t="shared" si="502"/>
        <v>-89.982021159751966</v>
      </c>
      <c r="AC696" s="26">
        <f t="shared" si="503"/>
        <v>39.469538213262808</v>
      </c>
      <c r="AD696" s="26">
        <f t="shared" si="504"/>
        <v>89.390948663297891</v>
      </c>
      <c r="AE696" s="26">
        <f t="shared" si="505"/>
        <v>30.514969768472838</v>
      </c>
      <c r="AF696" s="26">
        <f t="shared" si="506"/>
        <v>-90.590785873264494</v>
      </c>
      <c r="AG696" s="26">
        <f t="shared" si="481"/>
        <v>64.334182199278899</v>
      </c>
      <c r="AH696" s="26">
        <f t="shared" si="507"/>
        <v>-188.38631868901504</v>
      </c>
      <c r="AI696" s="26">
        <f t="shared" si="508"/>
        <v>-89.999999978182416</v>
      </c>
      <c r="AJ696" s="26">
        <f t="shared" si="509"/>
        <v>114.3635973671804</v>
      </c>
      <c r="AK696" s="26">
        <f t="shared" si="510"/>
        <v>89.999890366629984</v>
      </c>
      <c r="AL696" s="27">
        <f t="shared" si="511"/>
        <v>-68.342998089925032</v>
      </c>
      <c r="AM696" s="26">
        <f t="shared" si="512"/>
        <v>-89.978073327068444</v>
      </c>
      <c r="AN696" s="26">
        <f t="shared" si="482"/>
        <v>-54.368721094135822</v>
      </c>
      <c r="AO696" s="26">
        <f t="shared" si="483"/>
        <v>-89.890431215860289</v>
      </c>
      <c r="AP696" s="26">
        <f t="shared" si="489"/>
        <v>-132.40025830661659</v>
      </c>
      <c r="AQ696" s="26">
        <f t="shared" si="490"/>
        <v>-179.86861415448118</v>
      </c>
      <c r="AR696" s="25">
        <f t="shared" si="484"/>
        <v>18.562359853877492</v>
      </c>
      <c r="AS696" s="25">
        <f t="shared" si="485"/>
        <v>-26.547178687726607</v>
      </c>
      <c r="AT696" s="56">
        <f t="shared" si="491"/>
        <v>-101.88528853814375</v>
      </c>
      <c r="AU696" s="57">
        <f t="shared" si="513"/>
        <v>-270.45940002774569</v>
      </c>
      <c r="AV696" s="26">
        <f t="shared" si="514"/>
        <v>2.2835697095832961</v>
      </c>
      <c r="AW696" s="26">
        <f t="shared" si="515"/>
        <v>39.752457083438046</v>
      </c>
      <c r="AX696" s="27">
        <f t="shared" si="516"/>
        <v>-2.2835697095832956</v>
      </c>
      <c r="AY696" s="26">
        <f t="shared" si="517"/>
        <v>-39.752457083438046</v>
      </c>
      <c r="AZ696" s="28">
        <f t="shared" si="518"/>
        <v>0</v>
      </c>
      <c r="BA696" s="29">
        <f t="shared" si="519"/>
        <v>0</v>
      </c>
      <c r="BB696" s="5">
        <f t="shared" si="492"/>
        <v>-231.78053242959848</v>
      </c>
      <c r="BC696" s="5">
        <f t="shared" si="493"/>
        <v>-525.87327051360069</v>
      </c>
      <c r="BD696" s="5">
        <f t="shared" si="520"/>
        <v>-345.87327051360069</v>
      </c>
      <c r="BE696" s="41"/>
      <c r="BF696" s="40">
        <f t="shared" si="521"/>
        <v>-232</v>
      </c>
      <c r="BG696" s="40">
        <f t="shared" si="522"/>
        <v>-526</v>
      </c>
      <c r="BH696" s="40">
        <f t="shared" si="523"/>
        <v>-346</v>
      </c>
      <c r="BL696" s="26">
        <f t="shared" si="486"/>
        <v>-46.404896573868044</v>
      </c>
      <c r="BM696" s="26">
        <f t="shared" si="487"/>
        <v>-89.72591866559894</v>
      </c>
      <c r="BO696" s="238" t="str">
        <f t="shared" si="494"/>
        <v>831763771.102883i</v>
      </c>
      <c r="BP696" s="238" t="str">
        <f t="shared" si="495"/>
        <v>-0.0000648321125697746-0.0000165400177394655i</v>
      </c>
      <c r="BQ696" s="238">
        <f t="shared" si="496"/>
        <v>-83.490347317586696</v>
      </c>
      <c r="BR696" s="238">
        <f t="shared" si="497"/>
        <v>-165.68795182025602</v>
      </c>
    </row>
    <row r="697" spans="22:70" x14ac:dyDescent="0.35">
      <c r="V697" s="24">
        <v>7.9300000000001098</v>
      </c>
      <c r="W697" s="32">
        <f t="shared" si="498"/>
        <v>851138038.20259321</v>
      </c>
      <c r="X697" s="25">
        <f t="shared" si="488"/>
        <v>26.994438391274116</v>
      </c>
      <c r="Y697" s="26">
        <f t="shared" si="499"/>
        <v>-106.21622615706103</v>
      </c>
      <c r="Z697" s="26">
        <f t="shared" si="500"/>
        <v>-89.999719901150769</v>
      </c>
      <c r="AA697" s="26">
        <f t="shared" si="501"/>
        <v>70.26721930175556</v>
      </c>
      <c r="AB697" s="26">
        <f t="shared" si="502"/>
        <v>-89.982430408094046</v>
      </c>
      <c r="AC697" s="26">
        <f t="shared" si="503"/>
        <v>39.669516127334688</v>
      </c>
      <c r="AD697" s="26">
        <f t="shared" si="504"/>
        <v>89.404811355349224</v>
      </c>
      <c r="AE697" s="26">
        <f t="shared" si="505"/>
        <v>30.714947663303334</v>
      </c>
      <c r="AF697" s="26">
        <f t="shared" si="506"/>
        <v>-90.577338953895591</v>
      </c>
      <c r="AG697" s="26">
        <f t="shared" si="481"/>
        <v>64.334182199278899</v>
      </c>
      <c r="AH697" s="26">
        <f t="shared" si="507"/>
        <v>-188.58631868901506</v>
      </c>
      <c r="AI697" s="26">
        <f t="shared" si="508"/>
        <v>-89.999999978679043</v>
      </c>
      <c r="AJ697" s="26">
        <f t="shared" si="509"/>
        <v>114.5635973671797</v>
      </c>
      <c r="AK697" s="26">
        <f t="shared" si="510"/>
        <v>89.99989286219018</v>
      </c>
      <c r="AL697" s="27">
        <f t="shared" si="511"/>
        <v>-68.542998061298519</v>
      </c>
      <c r="AM697" s="26">
        <f t="shared" si="512"/>
        <v>-89.97857243903249</v>
      </c>
      <c r="AN697" s="26">
        <f t="shared" si="482"/>
        <v>-54.568720379316474</v>
      </c>
      <c r="AO697" s="26">
        <f t="shared" si="483"/>
        <v>-89.892925300009225</v>
      </c>
      <c r="AP697" s="26">
        <f t="shared" si="489"/>
        <v>-132.80025756317144</v>
      </c>
      <c r="AQ697" s="26">
        <f t="shared" si="490"/>
        <v>-179.87160485553056</v>
      </c>
      <c r="AR697" s="25">
        <f t="shared" si="484"/>
        <v>18.562359853877492</v>
      </c>
      <c r="AS697" s="25">
        <f t="shared" si="485"/>
        <v>-26.547178687726607</v>
      </c>
      <c r="AT697" s="56">
        <f t="shared" si="491"/>
        <v>-102.08530989986811</v>
      </c>
      <c r="AU697" s="57">
        <f t="shared" si="513"/>
        <v>-270.44894380942617</v>
      </c>
      <c r="AV697" s="26">
        <f t="shared" si="514"/>
        <v>2.366470707229436</v>
      </c>
      <c r="AW697" s="26">
        <f t="shared" si="515"/>
        <v>40.40237005866905</v>
      </c>
      <c r="AX697" s="27">
        <f t="shared" si="516"/>
        <v>-2.3664707072294351</v>
      </c>
      <c r="AY697" s="26">
        <f t="shared" si="517"/>
        <v>-40.40237005866905</v>
      </c>
      <c r="AZ697" s="28">
        <f t="shared" si="518"/>
        <v>0</v>
      </c>
      <c r="BA697" s="29">
        <f t="shared" si="519"/>
        <v>0</v>
      </c>
      <c r="BB697" s="5">
        <f t="shared" si="492"/>
        <v>-232.56861358238308</v>
      </c>
      <c r="BC697" s="5">
        <f t="shared" si="493"/>
        <v>-526.18192529328689</v>
      </c>
      <c r="BD697" s="5">
        <f t="shared" si="520"/>
        <v>-346.18192529328689</v>
      </c>
      <c r="BE697" s="31"/>
      <c r="BF697" s="40">
        <f t="shared" si="521"/>
        <v>-233</v>
      </c>
      <c r="BG697" s="40">
        <f t="shared" si="522"/>
        <v>-526</v>
      </c>
      <c r="BH697" s="40">
        <f t="shared" si="523"/>
        <v>-346</v>
      </c>
      <c r="BL697" s="26">
        <f t="shared" si="486"/>
        <v>-46.604892101073617</v>
      </c>
      <c r="BM697" s="26">
        <f t="shared" si="487"/>
        <v>-89.73215742650352</v>
      </c>
      <c r="BO697" s="238" t="str">
        <f t="shared" si="494"/>
        <v>851138038.202593i</v>
      </c>
      <c r="BP697" s="238" t="str">
        <f t="shared" si="495"/>
        <v>-0.0000620847728858763-0.0000154785239900637i</v>
      </c>
      <c r="BQ697" s="238">
        <f t="shared" si="496"/>
        <v>-83.878411581441355</v>
      </c>
      <c r="BR697" s="238">
        <f t="shared" si="497"/>
        <v>-166.00082405735714</v>
      </c>
    </row>
    <row r="698" spans="22:70" x14ac:dyDescent="0.35">
      <c r="V698" s="24">
        <v>7.9400000000001096</v>
      </c>
      <c r="W698" s="32">
        <f t="shared" si="498"/>
        <v>870963589.9563024</v>
      </c>
      <c r="X698" s="25">
        <f t="shared" si="488"/>
        <v>26.994438391274116</v>
      </c>
      <c r="Y698" s="26">
        <f t="shared" si="499"/>
        <v>-106.41622615705636</v>
      </c>
      <c r="Z698" s="26">
        <f t="shared" si="500"/>
        <v>-89.99972627697899</v>
      </c>
      <c r="AA698" s="26">
        <f t="shared" si="501"/>
        <v>70.467219283375513</v>
      </c>
      <c r="AB698" s="26">
        <f t="shared" si="502"/>
        <v>-89.982830340808277</v>
      </c>
      <c r="AC698" s="26">
        <f t="shared" si="503"/>
        <v>39.869495035332228</v>
      </c>
      <c r="AD698" s="26">
        <f t="shared" si="504"/>
        <v>89.418358561342075</v>
      </c>
      <c r="AE698" s="26">
        <f t="shared" si="505"/>
        <v>30.9149265529255</v>
      </c>
      <c r="AF698" s="26">
        <f t="shared" si="506"/>
        <v>-90.564198056445207</v>
      </c>
      <c r="AG698" s="26">
        <f t="shared" si="481"/>
        <v>64.334182199278899</v>
      </c>
      <c r="AH698" s="26">
        <f t="shared" si="507"/>
        <v>-188.78631868901505</v>
      </c>
      <c r="AI698" s="26">
        <f t="shared" si="508"/>
        <v>-89.999999979164357</v>
      </c>
      <c r="AJ698" s="26">
        <f t="shared" si="509"/>
        <v>114.76359736717902</v>
      </c>
      <c r="AK698" s="26">
        <f t="shared" si="510"/>
        <v>89.999895300944459</v>
      </c>
      <c r="AL698" s="27">
        <f t="shared" si="511"/>
        <v>-68.742998033960404</v>
      </c>
      <c r="AM698" s="26">
        <f t="shared" si="512"/>
        <v>-89.97906018982431</v>
      </c>
      <c r="AN698" s="26">
        <f t="shared" si="482"/>
        <v>-54.76871969666918</v>
      </c>
      <c r="AO698" s="26">
        <f t="shared" si="483"/>
        <v>-89.895362612263838</v>
      </c>
      <c r="AP698" s="26">
        <f t="shared" si="489"/>
        <v>-133.20025685318672</v>
      </c>
      <c r="AQ698" s="26">
        <f t="shared" si="490"/>
        <v>-179.87452748030805</v>
      </c>
      <c r="AR698" s="25">
        <f t="shared" si="484"/>
        <v>18.562359853877492</v>
      </c>
      <c r="AS698" s="25">
        <f t="shared" si="485"/>
        <v>-26.547178687726607</v>
      </c>
      <c r="AT698" s="56">
        <f t="shared" si="491"/>
        <v>-102.28533030026122</v>
      </c>
      <c r="AU698" s="57">
        <f t="shared" si="513"/>
        <v>-270.43872553675328</v>
      </c>
      <c r="AV698" s="26">
        <f t="shared" si="514"/>
        <v>2.4516153083560739</v>
      </c>
      <c r="AW698" s="26">
        <f t="shared" si="515"/>
        <v>41.054678496637372</v>
      </c>
      <c r="AX698" s="27">
        <f t="shared" si="516"/>
        <v>-2.4516153083560734</v>
      </c>
      <c r="AY698" s="26">
        <f t="shared" si="517"/>
        <v>-41.054678496637372</v>
      </c>
      <c r="AZ698" s="28">
        <f t="shared" si="518"/>
        <v>0</v>
      </c>
      <c r="BA698" s="29">
        <f t="shared" si="519"/>
        <v>0</v>
      </c>
      <c r="BB698" s="5">
        <f t="shared" si="492"/>
        <v>-233.35720046826924</v>
      </c>
      <c r="BC698" s="5">
        <f t="shared" si="493"/>
        <v>-526.48437675343507</v>
      </c>
      <c r="BD698" s="5">
        <f t="shared" si="520"/>
        <v>-346.48437675343507</v>
      </c>
      <c r="BE698" s="31"/>
      <c r="BF698" s="40">
        <f t="shared" si="521"/>
        <v>-233</v>
      </c>
      <c r="BG698" s="40">
        <f t="shared" si="522"/>
        <v>-526</v>
      </c>
      <c r="BH698" s="40">
        <f t="shared" si="523"/>
        <v>-346</v>
      </c>
      <c r="BL698" s="26">
        <f t="shared" si="486"/>
        <v>-46.804887829583805</v>
      </c>
      <c r="BM698" s="26">
        <f t="shared" si="487"/>
        <v>-89.738254182009328</v>
      </c>
      <c r="BO698" s="238" t="str">
        <f t="shared" si="494"/>
        <v>870963589.956302i</v>
      </c>
      <c r="BP698" s="238" t="str">
        <f t="shared" si="495"/>
        <v>-0.000059446913386376-0.0000144834648246792i</v>
      </c>
      <c r="BQ698" s="238">
        <f t="shared" si="496"/>
        <v>-84.266982338424214</v>
      </c>
      <c r="BR698" s="238">
        <f t="shared" si="497"/>
        <v>-166.30739703467248</v>
      </c>
    </row>
    <row r="699" spans="22:70" x14ac:dyDescent="0.35">
      <c r="V699" s="24">
        <v>7.9500000000001103</v>
      </c>
      <c r="W699" s="30">
        <f t="shared" si="498"/>
        <v>891250938.13397229</v>
      </c>
      <c r="X699" s="25">
        <f t="shared" si="488"/>
        <v>26.994438391274116</v>
      </c>
      <c r="Y699" s="26">
        <f t="shared" si="499"/>
        <v>-106.6162261570519</v>
      </c>
      <c r="Z699" s="26">
        <f t="shared" si="500"/>
        <v>-89.999732507675631</v>
      </c>
      <c r="AA699" s="26">
        <f t="shared" si="501"/>
        <v>70.667219265822723</v>
      </c>
      <c r="AB699" s="26">
        <f t="shared" si="502"/>
        <v>-89.983221169944116</v>
      </c>
      <c r="AC699" s="26">
        <f t="shared" si="503"/>
        <v>40.069474892530636</v>
      </c>
      <c r="AD699" s="26">
        <f t="shared" si="504"/>
        <v>89.431597458121985</v>
      </c>
      <c r="AE699" s="26">
        <f t="shared" si="505"/>
        <v>31.114906392575577</v>
      </c>
      <c r="AF699" s="26">
        <f t="shared" si="506"/>
        <v>-90.551356219497762</v>
      </c>
      <c r="AG699" s="26">
        <f t="shared" si="481"/>
        <v>64.334182199278899</v>
      </c>
      <c r="AH699" s="26">
        <f t="shared" si="507"/>
        <v>-188.98631868901504</v>
      </c>
      <c r="AI699" s="26">
        <f t="shared" si="508"/>
        <v>-89.999999979638645</v>
      </c>
      <c r="AJ699" s="26">
        <f t="shared" si="509"/>
        <v>114.96359736717835</v>
      </c>
      <c r="AK699" s="26">
        <f t="shared" si="510"/>
        <v>89.999897684185939</v>
      </c>
      <c r="AL699" s="27">
        <f t="shared" si="511"/>
        <v>-68.942998007852708</v>
      </c>
      <c r="AM699" s="26">
        <f t="shared" si="512"/>
        <v>-89.979536838055566</v>
      </c>
      <c r="AN699" s="26">
        <f t="shared" si="482"/>
        <v>-54.968719044745988</v>
      </c>
      <c r="AO699" s="26">
        <f t="shared" si="483"/>
        <v>-89.897744444884083</v>
      </c>
      <c r="AP699" s="26">
        <f t="shared" si="489"/>
        <v>-133.60025617515649</v>
      </c>
      <c r="AQ699" s="26">
        <f t="shared" si="490"/>
        <v>-179.87738357839237</v>
      </c>
      <c r="AR699" s="25">
        <f t="shared" si="484"/>
        <v>18.562359853877492</v>
      </c>
      <c r="AS699" s="25">
        <f t="shared" si="485"/>
        <v>-26.547178687726607</v>
      </c>
      <c r="AT699" s="56">
        <f t="shared" si="491"/>
        <v>-102.48534978258091</v>
      </c>
      <c r="AU699" s="57">
        <f t="shared" si="513"/>
        <v>-270.4287397978901</v>
      </c>
      <c r="AV699" s="26">
        <f t="shared" si="514"/>
        <v>2.5390189104396499</v>
      </c>
      <c r="AW699" s="26">
        <f t="shared" si="515"/>
        <v>41.709051909586833</v>
      </c>
      <c r="AX699" s="27">
        <f t="shared" si="516"/>
        <v>-2.5390189104396499</v>
      </c>
      <c r="AY699" s="26">
        <f t="shared" si="517"/>
        <v>-41.709051909586833</v>
      </c>
      <c r="AZ699" s="28">
        <f t="shared" si="518"/>
        <v>0</v>
      </c>
      <c r="BA699" s="29">
        <f t="shared" si="519"/>
        <v>0</v>
      </c>
      <c r="BB699" s="5">
        <f t="shared" si="492"/>
        <v>-234.14627287922056</v>
      </c>
      <c r="BC699" s="5">
        <f t="shared" si="493"/>
        <v>-526.78071525244741</v>
      </c>
      <c r="BD699" s="5">
        <f t="shared" si="520"/>
        <v>-346.78071525244741</v>
      </c>
      <c r="BE699" s="41"/>
      <c r="BF699" s="40">
        <f t="shared" si="521"/>
        <v>-234</v>
      </c>
      <c r="BG699" s="40">
        <f t="shared" si="522"/>
        <v>-527</v>
      </c>
      <c r="BH699" s="40">
        <f t="shared" si="523"/>
        <v>-347</v>
      </c>
      <c r="BL699" s="26">
        <f t="shared" si="486"/>
        <v>-47.004883750338777</v>
      </c>
      <c r="BM699" s="26">
        <f t="shared" si="487"/>
        <v>-89.744212164144244</v>
      </c>
      <c r="BO699" s="238" t="str">
        <f t="shared" si="494"/>
        <v>891250938.133972i</v>
      </c>
      <c r="BP699" s="238" t="str">
        <f t="shared" si="495"/>
        <v>-0.0000569147510020997-0.0000135508571830962i</v>
      </c>
      <c r="BQ699" s="238">
        <f t="shared" si="496"/>
        <v>-84.656039346300872</v>
      </c>
      <c r="BR699" s="238">
        <f t="shared" si="497"/>
        <v>-166.607763290413</v>
      </c>
    </row>
    <row r="700" spans="22:70" x14ac:dyDescent="0.35">
      <c r="V700" s="24">
        <v>7.9600000000001101</v>
      </c>
      <c r="W700" s="32">
        <f t="shared" si="498"/>
        <v>912010839.35614169</v>
      </c>
      <c r="X700" s="25">
        <f t="shared" si="488"/>
        <v>26.994438391274116</v>
      </c>
      <c r="Y700" s="26">
        <f t="shared" si="499"/>
        <v>-106.81622615704765</v>
      </c>
      <c r="Z700" s="26">
        <f t="shared" si="500"/>
        <v>-89.999738596544304</v>
      </c>
      <c r="AA700" s="26">
        <f t="shared" si="501"/>
        <v>70.867219249059914</v>
      </c>
      <c r="AB700" s="26">
        <f t="shared" si="502"/>
        <v>-89.983603102724203</v>
      </c>
      <c r="AC700" s="26">
        <f t="shared" si="503"/>
        <v>40.269455656217232</v>
      </c>
      <c r="AD700" s="26">
        <f t="shared" si="504"/>
        <v>89.444535059469445</v>
      </c>
      <c r="AE700" s="26">
        <f t="shared" si="505"/>
        <v>31.314887139503611</v>
      </c>
      <c r="AF700" s="26">
        <f t="shared" si="506"/>
        <v>-90.538806639799077</v>
      </c>
      <c r="AG700" s="26">
        <f t="shared" si="481"/>
        <v>64.334182199278899</v>
      </c>
      <c r="AH700" s="26">
        <f t="shared" si="507"/>
        <v>-189.18631868901502</v>
      </c>
      <c r="AI700" s="26">
        <f t="shared" si="508"/>
        <v>-89.999999980102132</v>
      </c>
      <c r="AJ700" s="26">
        <f t="shared" si="509"/>
        <v>115.16359736717774</v>
      </c>
      <c r="AK700" s="26">
        <f t="shared" si="510"/>
        <v>89.999900013178191</v>
      </c>
      <c r="AL700" s="27">
        <f t="shared" si="511"/>
        <v>-69.142997982920051</v>
      </c>
      <c r="AM700" s="26">
        <f t="shared" si="512"/>
        <v>-89.980002636451175</v>
      </c>
      <c r="AN700" s="26">
        <f t="shared" si="482"/>
        <v>-55.168718422164076</v>
      </c>
      <c r="AO700" s="26">
        <f t="shared" si="483"/>
        <v>-89.90007206071617</v>
      </c>
      <c r="AP700" s="26">
        <f t="shared" si="489"/>
        <v>-134.00025552764251</v>
      </c>
      <c r="AQ700" s="26">
        <f t="shared" si="490"/>
        <v>-179.88017466409127</v>
      </c>
      <c r="AR700" s="25">
        <f t="shared" si="484"/>
        <v>18.562359853877492</v>
      </c>
      <c r="AS700" s="25">
        <f t="shared" si="485"/>
        <v>-26.547178687726607</v>
      </c>
      <c r="AT700" s="56">
        <f t="shared" si="491"/>
        <v>-102.6853683881389</v>
      </c>
      <c r="AU700" s="57">
        <f t="shared" si="513"/>
        <v>-270.41898130389035</v>
      </c>
      <c r="AV700" s="26">
        <f t="shared" si="514"/>
        <v>2.6286946522624834</v>
      </c>
      <c r="AW700" s="26">
        <f t="shared" si="515"/>
        <v>42.365154463838834</v>
      </c>
      <c r="AX700" s="27">
        <f t="shared" si="516"/>
        <v>-2.6286946522624834</v>
      </c>
      <c r="AY700" s="26">
        <f t="shared" si="517"/>
        <v>-42.365154463838834</v>
      </c>
      <c r="AZ700" s="28">
        <f t="shared" si="518"/>
        <v>0</v>
      </c>
      <c r="BA700" s="29">
        <f t="shared" si="519"/>
        <v>0</v>
      </c>
      <c r="BB700" s="5">
        <f t="shared" si="492"/>
        <v>-234.93581131009361</v>
      </c>
      <c r="BC700" s="5">
        <f t="shared" si="493"/>
        <v>-527.07103207294324</v>
      </c>
      <c r="BD700" s="5">
        <f t="shared" si="520"/>
        <v>-347.07103207294324</v>
      </c>
      <c r="BE700" s="31"/>
      <c r="BF700" s="40">
        <f t="shared" si="521"/>
        <v>-235</v>
      </c>
      <c r="BG700" s="40">
        <f t="shared" si="522"/>
        <v>-527</v>
      </c>
      <c r="BH700" s="40">
        <f t="shared" si="523"/>
        <v>-347</v>
      </c>
      <c r="BL700" s="26">
        <f t="shared" si="486"/>
        <v>-47.204879854686446</v>
      </c>
      <c r="BM700" s="26">
        <f t="shared" si="487"/>
        <v>-89.750034531393567</v>
      </c>
      <c r="BO700" s="238" t="str">
        <f t="shared" si="494"/>
        <v>912010839.356142i</v>
      </c>
      <c r="BP700" s="238" t="str">
        <f t="shared" si="495"/>
        <v>-0.0000544845845400865-0.0000126769388680605i</v>
      </c>
      <c r="BQ700" s="238">
        <f t="shared" si="496"/>
        <v>-85.045563067268262</v>
      </c>
      <c r="BR700" s="238">
        <f t="shared" si="497"/>
        <v>-166.9020162376593</v>
      </c>
    </row>
    <row r="701" spans="22:70" x14ac:dyDescent="0.35">
      <c r="V701" s="24">
        <v>7.9700000000001099</v>
      </c>
      <c r="W701" s="32">
        <f t="shared" si="498"/>
        <v>933254300.79722834</v>
      </c>
      <c r="X701" s="25">
        <f t="shared" si="488"/>
        <v>26.994438391274116</v>
      </c>
      <c r="Y701" s="26">
        <f t="shared" si="499"/>
        <v>-107.01622615704358</v>
      </c>
      <c r="Z701" s="26">
        <f t="shared" si="500"/>
        <v>-89.999744546813403</v>
      </c>
      <c r="AA701" s="26">
        <f t="shared" si="501"/>
        <v>71.067219233051574</v>
      </c>
      <c r="AB701" s="26">
        <f t="shared" si="502"/>
        <v>-89.983976341654213</v>
      </c>
      <c r="AC701" s="26">
        <f t="shared" si="503"/>
        <v>40.469437285601018</v>
      </c>
      <c r="AD701" s="26">
        <f t="shared" si="504"/>
        <v>89.457178219791672</v>
      </c>
      <c r="AE701" s="26">
        <f t="shared" si="505"/>
        <v>31.514868752883132</v>
      </c>
      <c r="AF701" s="26">
        <f t="shared" si="506"/>
        <v>-90.526542668675944</v>
      </c>
      <c r="AG701" s="26">
        <f t="shared" si="481"/>
        <v>64.334182199278899</v>
      </c>
      <c r="AH701" s="26">
        <f t="shared" si="507"/>
        <v>-189.38631868901501</v>
      </c>
      <c r="AI701" s="26">
        <f t="shared" si="508"/>
        <v>-89.99999998055506</v>
      </c>
      <c r="AJ701" s="26">
        <f t="shared" si="509"/>
        <v>115.36359736717714</v>
      </c>
      <c r="AK701" s="26">
        <f t="shared" si="510"/>
        <v>89.999902289156125</v>
      </c>
      <c r="AL701" s="27">
        <f t="shared" si="511"/>
        <v>-69.342997959109539</v>
      </c>
      <c r="AM701" s="26">
        <f t="shared" si="512"/>
        <v>-89.980457831983387</v>
      </c>
      <c r="AN701" s="26">
        <f t="shared" si="482"/>
        <v>-55.368717827602879</v>
      </c>
      <c r="AO701" s="26">
        <f t="shared" si="483"/>
        <v>-89.9023466938621</v>
      </c>
      <c r="AP701" s="26">
        <f t="shared" si="489"/>
        <v>-134.40025490927138</v>
      </c>
      <c r="AQ701" s="26">
        <f t="shared" si="490"/>
        <v>-179.88290221724441</v>
      </c>
      <c r="AR701" s="25">
        <f t="shared" si="484"/>
        <v>18.562359853877492</v>
      </c>
      <c r="AS701" s="25">
        <f t="shared" si="485"/>
        <v>-26.547178687726607</v>
      </c>
      <c r="AT701" s="56">
        <f t="shared" si="491"/>
        <v>-102.88538615638825</v>
      </c>
      <c r="AU701" s="57">
        <f t="shared" si="513"/>
        <v>-270.40944488592038</v>
      </c>
      <c r="AV701" s="26">
        <f t="shared" si="514"/>
        <v>2.7206533595814535</v>
      </c>
      <c r="AW701" s="26">
        <f t="shared" si="515"/>
        <v>43.022645817887025</v>
      </c>
      <c r="AX701" s="27">
        <f t="shared" si="516"/>
        <v>-2.7206533595814535</v>
      </c>
      <c r="AY701" s="26">
        <f t="shared" si="517"/>
        <v>-43.022645817887025</v>
      </c>
      <c r="AZ701" s="28">
        <f t="shared" si="518"/>
        <v>0</v>
      </c>
      <c r="BA701" s="29">
        <f t="shared" si="519"/>
        <v>0</v>
      </c>
      <c r="BB701" s="5">
        <f t="shared" si="492"/>
        <v>-235.7257969430097</v>
      </c>
      <c r="BC701" s="5">
        <f t="shared" si="493"/>
        <v>-527.35541924270501</v>
      </c>
      <c r="BD701" s="5">
        <f t="shared" si="520"/>
        <v>-347.35541924270501</v>
      </c>
      <c r="BE701" s="31"/>
      <c r="BF701" s="40">
        <f t="shared" si="521"/>
        <v>-236</v>
      </c>
      <c r="BG701" s="40">
        <f t="shared" si="522"/>
        <v>-527</v>
      </c>
      <c r="BH701" s="40">
        <f t="shared" si="523"/>
        <v>-347</v>
      </c>
      <c r="BL701" s="26">
        <f t="shared" si="486"/>
        <v>-47.404876134364088</v>
      </c>
      <c r="BM701" s="26">
        <f t="shared" si="487"/>
        <v>-89.755724370372207</v>
      </c>
      <c r="BO701" s="238" t="str">
        <f t="shared" si="494"/>
        <v>933254300.797228i</v>
      </c>
      <c r="BP701" s="238" t="str">
        <f t="shared" si="495"/>
        <v>-0.0000521527973345901-0.0000118581581332856i</v>
      </c>
      <c r="BQ701" s="238">
        <f t="shared" si="496"/>
        <v>-85.43553465225736</v>
      </c>
      <c r="BR701" s="238">
        <f t="shared" si="497"/>
        <v>-167.19024998641237</v>
      </c>
    </row>
    <row r="702" spans="22:70" x14ac:dyDescent="0.35">
      <c r="V702" s="24">
        <v>7.9800000000001097</v>
      </c>
      <c r="W702" s="30">
        <f t="shared" si="498"/>
        <v>954992586.02167869</v>
      </c>
      <c r="X702" s="25">
        <f t="shared" si="488"/>
        <v>26.994438391274116</v>
      </c>
      <c r="Y702" s="26">
        <f t="shared" si="499"/>
        <v>-107.21622615703967</v>
      </c>
      <c r="Z702" s="26">
        <f t="shared" si="500"/>
        <v>-89.999750361637851</v>
      </c>
      <c r="AA702" s="26">
        <f t="shared" si="501"/>
        <v>71.267219217763724</v>
      </c>
      <c r="AB702" s="26">
        <f t="shared" si="502"/>
        <v>-89.984341084630245</v>
      </c>
      <c r="AC702" s="26">
        <f t="shared" si="503"/>
        <v>40.669419741726188</v>
      </c>
      <c r="AD702" s="26">
        <f t="shared" si="504"/>
        <v>89.469533637731743</v>
      </c>
      <c r="AE702" s="26">
        <f t="shared" si="505"/>
        <v>31.714851193724357</v>
      </c>
      <c r="AF702" s="26">
        <f t="shared" si="506"/>
        <v>-90.514557808536367</v>
      </c>
      <c r="AG702" s="26">
        <f t="shared" si="481"/>
        <v>64.334182199278899</v>
      </c>
      <c r="AH702" s="26">
        <f t="shared" si="507"/>
        <v>-189.58631868901503</v>
      </c>
      <c r="AI702" s="26">
        <f t="shared" si="508"/>
        <v>-89.999999980997671</v>
      </c>
      <c r="AJ702" s="26">
        <f t="shared" si="509"/>
        <v>115.56359736717656</v>
      </c>
      <c r="AK702" s="26">
        <f t="shared" si="510"/>
        <v>89.99990451332647</v>
      </c>
      <c r="AL702" s="27">
        <f t="shared" si="511"/>
        <v>-69.542997936370682</v>
      </c>
      <c r="AM702" s="26">
        <f t="shared" si="512"/>
        <v>-89.980902666002677</v>
      </c>
      <c r="AN702" s="26">
        <f t="shared" si="482"/>
        <v>-55.568717259801275</v>
      </c>
      <c r="AO702" s="26">
        <f t="shared" si="483"/>
        <v>-89.904569550333747</v>
      </c>
      <c r="AP702" s="26">
        <f t="shared" si="489"/>
        <v>-134.80025431873153</v>
      </c>
      <c r="AQ702" s="26">
        <f t="shared" si="490"/>
        <v>-179.88556768400764</v>
      </c>
      <c r="AR702" s="25">
        <f t="shared" si="484"/>
        <v>18.562359853877492</v>
      </c>
      <c r="AS702" s="25">
        <f t="shared" si="485"/>
        <v>-26.547178687726607</v>
      </c>
      <c r="AT702" s="56">
        <f t="shared" si="491"/>
        <v>-103.08540312500718</v>
      </c>
      <c r="AU702" s="57">
        <f t="shared" si="513"/>
        <v>-270.40012549254402</v>
      </c>
      <c r="AV702" s="26">
        <f t="shared" si="514"/>
        <v>2.8149035000039335</v>
      </c>
      <c r="AW702" s="26">
        <f t="shared" si="515"/>
        <v>43.681181988925601</v>
      </c>
      <c r="AX702" s="27">
        <f t="shared" si="516"/>
        <v>-2.814903500003934</v>
      </c>
      <c r="AY702" s="26">
        <f t="shared" si="517"/>
        <v>-43.681181988925601</v>
      </c>
      <c r="AZ702" s="28">
        <f t="shared" si="518"/>
        <v>0</v>
      </c>
      <c r="BA702" s="29">
        <f t="shared" si="519"/>
        <v>0</v>
      </c>
      <c r="BB702" s="5">
        <f t="shared" si="492"/>
        <v>-236.5162116312768</v>
      </c>
      <c r="BC702" s="5">
        <f t="shared" si="493"/>
        <v>-527.6339693663349</v>
      </c>
      <c r="BD702" s="5">
        <f t="shared" si="520"/>
        <v>-347.6339693663349</v>
      </c>
      <c r="BE702" s="41"/>
      <c r="BF702" s="40">
        <f t="shared" si="521"/>
        <v>-237</v>
      </c>
      <c r="BG702" s="40">
        <f t="shared" si="522"/>
        <v>-528</v>
      </c>
      <c r="BH702" s="40">
        <f t="shared" si="523"/>
        <v>-348</v>
      </c>
      <c r="BL702" s="26">
        <f t="shared" si="486"/>
        <v>-47.604872581480848</v>
      </c>
      <c r="BM702" s="26">
        <f t="shared" si="487"/>
        <v>-89.761284697458962</v>
      </c>
      <c r="BO702" s="238" t="str">
        <f t="shared" si="494"/>
        <v>954992586.021679i</v>
      </c>
      <c r="BP702" s="238" t="str">
        <f t="shared" si="495"/>
        <v>-0.0000499158593845962-0.0000110911635717184i</v>
      </c>
      <c r="BQ702" s="238">
        <f t="shared" si="496"/>
        <v>-85.825935924788794</v>
      </c>
      <c r="BR702" s="238">
        <f t="shared" si="497"/>
        <v>-167.47255917633186</v>
      </c>
    </row>
    <row r="703" spans="22:70" x14ac:dyDescent="0.35">
      <c r="V703" s="24">
        <v>7.9900000000001103</v>
      </c>
      <c r="W703" s="32">
        <f t="shared" si="498"/>
        <v>977237220.95605898</v>
      </c>
      <c r="X703" s="25">
        <f t="shared" si="488"/>
        <v>26.994438391274116</v>
      </c>
      <c r="Y703" s="26">
        <f t="shared" si="499"/>
        <v>-107.41622615703596</v>
      </c>
      <c r="Z703" s="26">
        <f t="shared" si="500"/>
        <v>-89.999756044100735</v>
      </c>
      <c r="AA703" s="26">
        <f t="shared" si="501"/>
        <v>71.467219203163936</v>
      </c>
      <c r="AB703" s="26">
        <f t="shared" si="502"/>
        <v>-89.984697525043728</v>
      </c>
      <c r="AC703" s="26">
        <f t="shared" si="503"/>
        <v>40.869402987389648</v>
      </c>
      <c r="AD703" s="26">
        <f t="shared" si="504"/>
        <v>89.481607859696723</v>
      </c>
      <c r="AE703" s="26">
        <f t="shared" si="505"/>
        <v>31.914834424791735</v>
      </c>
      <c r="AF703" s="26">
        <f t="shared" si="506"/>
        <v>-90.502845709447755</v>
      </c>
      <c r="AG703" s="26">
        <f t="shared" si="481"/>
        <v>64.334182199278899</v>
      </c>
      <c r="AH703" s="26">
        <f t="shared" si="507"/>
        <v>-189.78631868901505</v>
      </c>
      <c r="AI703" s="26">
        <f t="shared" si="508"/>
        <v>-89.999999981430236</v>
      </c>
      <c r="AJ703" s="26">
        <f t="shared" si="509"/>
        <v>115.76359736717603</v>
      </c>
      <c r="AK703" s="26">
        <f t="shared" si="510"/>
        <v>89.999906686868528</v>
      </c>
      <c r="AL703" s="27">
        <f t="shared" si="511"/>
        <v>-69.742997914655248</v>
      </c>
      <c r="AM703" s="26">
        <f t="shared" si="512"/>
        <v>-89.98133737436568</v>
      </c>
      <c r="AN703" s="26">
        <f t="shared" si="482"/>
        <v>-55.768716717554881</v>
      </c>
      <c r="AO703" s="26">
        <f t="shared" si="483"/>
        <v>-89.906741808692274</v>
      </c>
      <c r="AP703" s="26">
        <f t="shared" si="489"/>
        <v>-135.20025375477024</v>
      </c>
      <c r="AQ703" s="26">
        <f t="shared" si="490"/>
        <v>-179.88817247761966</v>
      </c>
      <c r="AR703" s="25">
        <f t="shared" si="484"/>
        <v>18.562359853877492</v>
      </c>
      <c r="AS703" s="25">
        <f t="shared" si="485"/>
        <v>-26.547178687726607</v>
      </c>
      <c r="AT703" s="56">
        <f t="shared" si="491"/>
        <v>-103.28541932997851</v>
      </c>
      <c r="AU703" s="57">
        <f t="shared" si="513"/>
        <v>-270.3910181870674</v>
      </c>
      <c r="AV703" s="26">
        <f t="shared" si="514"/>
        <v>2.9114511474678393</v>
      </c>
      <c r="AW703" s="26">
        <f t="shared" si="515"/>
        <v>44.3404162425389</v>
      </c>
      <c r="AX703" s="27">
        <f t="shared" si="516"/>
        <v>-2.9114511474678388</v>
      </c>
      <c r="AY703" s="26">
        <f t="shared" si="517"/>
        <v>-44.3404162425389</v>
      </c>
      <c r="AZ703" s="28">
        <f t="shared" si="518"/>
        <v>0</v>
      </c>
      <c r="BA703" s="29">
        <f t="shared" si="519"/>
        <v>0</v>
      </c>
      <c r="BB703" s="5">
        <f t="shared" si="492"/>
        <v>-237.30703788295369</v>
      </c>
      <c r="BC703" s="5">
        <f t="shared" si="493"/>
        <v>-527.90677546728784</v>
      </c>
      <c r="BD703" s="5">
        <f t="shared" si="520"/>
        <v>-347.90677546728784</v>
      </c>
      <c r="BE703" s="31"/>
      <c r="BF703" s="40">
        <f t="shared" si="521"/>
        <v>-237</v>
      </c>
      <c r="BG703" s="40">
        <f t="shared" si="522"/>
        <v>-528</v>
      </c>
      <c r="BH703" s="40">
        <f t="shared" si="523"/>
        <v>-348</v>
      </c>
      <c r="BL703" s="26">
        <f t="shared" si="486"/>
        <v>-47.80486918850098</v>
      </c>
      <c r="BM703" s="26">
        <f t="shared" si="487"/>
        <v>-89.766718460393676</v>
      </c>
      <c r="BO703" s="238" t="str">
        <f t="shared" si="494"/>
        <v>977237220.956059i</v>
      </c>
      <c r="BP703" s="238" t="str">
        <f t="shared" si="495"/>
        <v>-0.0000477703290180205-0.0000103727943169298i</v>
      </c>
      <c r="BQ703" s="238">
        <f t="shared" si="496"/>
        <v>-86.216749364474197</v>
      </c>
      <c r="BR703" s="238">
        <f t="shared" si="497"/>
        <v>-167.74903881982681</v>
      </c>
    </row>
    <row r="704" spans="22:70" x14ac:dyDescent="0.35">
      <c r="V704" s="24">
        <v>8.0000000000001101</v>
      </c>
      <c r="W704" s="32">
        <f t="shared" si="498"/>
        <v>1000000000.0002539</v>
      </c>
      <c r="X704" s="25">
        <f t="shared" si="488"/>
        <v>26.994438391274116</v>
      </c>
      <c r="Y704" s="26">
        <f t="shared" si="499"/>
        <v>-107.61622615703243</v>
      </c>
      <c r="Z704" s="26">
        <f t="shared" si="500"/>
        <v>-89.999761597214956</v>
      </c>
      <c r="AA704" s="26">
        <f t="shared" si="501"/>
        <v>71.667219189221242</v>
      </c>
      <c r="AB704" s="26">
        <f t="shared" si="502"/>
        <v>-89.985045851883996</v>
      </c>
      <c r="AC704" s="26">
        <f t="shared" si="503"/>
        <v>41.069386987062117</v>
      </c>
      <c r="AD704" s="26">
        <f t="shared" si="504"/>
        <v>89.493407283306865</v>
      </c>
      <c r="AE704" s="26">
        <f t="shared" si="505"/>
        <v>32.114818410525046</v>
      </c>
      <c r="AF704" s="26">
        <f t="shared" si="506"/>
        <v>-90.491400165792086</v>
      </c>
      <c r="AG704" s="26">
        <f t="shared" si="481"/>
        <v>64.334182199278899</v>
      </c>
      <c r="AH704" s="26">
        <f t="shared" si="507"/>
        <v>-189.98631868901504</v>
      </c>
      <c r="AI704" s="26">
        <f t="shared" si="508"/>
        <v>-89.999999981852923</v>
      </c>
      <c r="AJ704" s="26">
        <f t="shared" si="509"/>
        <v>115.96359736717551</v>
      </c>
      <c r="AK704" s="26">
        <f t="shared" si="510"/>
        <v>89.999908810934727</v>
      </c>
      <c r="AL704" s="27">
        <f t="shared" si="511"/>
        <v>-69.942997893917166</v>
      </c>
      <c r="AM704" s="26">
        <f t="shared" si="512"/>
        <v>-89.981762187560349</v>
      </c>
      <c r="AN704" s="26">
        <f t="shared" si="482"/>
        <v>-55.968716199713533</v>
      </c>
      <c r="AO704" s="26">
        <f t="shared" si="483"/>
        <v>-89.90886462067283</v>
      </c>
      <c r="AP704" s="26">
        <f t="shared" si="489"/>
        <v>-135.60025321619133</v>
      </c>
      <c r="AQ704" s="26">
        <f t="shared" si="490"/>
        <v>-179.89071797915136</v>
      </c>
      <c r="AR704" s="25">
        <f t="shared" si="484"/>
        <v>18.562359853877492</v>
      </c>
      <c r="AS704" s="25">
        <f t="shared" si="485"/>
        <v>-26.547178687726607</v>
      </c>
      <c r="AT704" s="56">
        <f t="shared" si="491"/>
        <v>-103.48543480566629</v>
      </c>
      <c r="AU704" s="57">
        <f t="shared" si="513"/>
        <v>-270.38211814494343</v>
      </c>
      <c r="AV704" s="26">
        <f t="shared" si="514"/>
        <v>3.0102999566409143</v>
      </c>
      <c r="AW704" s="26">
        <f t="shared" si="515"/>
        <v>45.000000000007276</v>
      </c>
      <c r="AX704" s="27">
        <f t="shared" si="516"/>
        <v>-3.0102999566409143</v>
      </c>
      <c r="AY704" s="26">
        <f t="shared" si="517"/>
        <v>-45.000000000007276</v>
      </c>
      <c r="AZ704" s="28">
        <f t="shared" si="518"/>
        <v>0</v>
      </c>
      <c r="BA704" s="29">
        <f t="shared" si="519"/>
        <v>0</v>
      </c>
      <c r="BB704" s="5">
        <f t="shared" si="492"/>
        <v>-238.09825884414298</v>
      </c>
      <c r="BC704" s="5">
        <f t="shared" si="493"/>
        <v>-528.17393083993397</v>
      </c>
      <c r="BD704" s="5">
        <f t="shared" si="520"/>
        <v>-348.17393083993397</v>
      </c>
      <c r="BE704" s="31"/>
      <c r="BF704" s="40">
        <f t="shared" si="521"/>
        <v>-238</v>
      </c>
      <c r="BG704" s="40">
        <f t="shared" si="522"/>
        <v>-528</v>
      </c>
      <c r="BH704" s="40">
        <f t="shared" si="523"/>
        <v>-348</v>
      </c>
      <c r="BL704" s="26">
        <f t="shared" si="486"/>
        <v>-48.004865948227888</v>
      </c>
      <c r="BM704" s="26">
        <f t="shared" si="487"/>
        <v>-89.772028539838175</v>
      </c>
      <c r="BO704" s="238" t="str">
        <f t="shared" si="494"/>
        <v>1000000000.00025i</v>
      </c>
      <c r="BP704" s="238" t="str">
        <f t="shared" si="495"/>
        <v>-0.0000457128541212044-9.70007056732296E-06i</v>
      </c>
      <c r="BQ704" s="238">
        <f t="shared" si="496"/>
        <v>-86.607958090248786</v>
      </c>
      <c r="BR704" s="238">
        <f t="shared" si="497"/>
        <v>-168.01978415515239</v>
      </c>
    </row>
    <row r="705" spans="22:70" x14ac:dyDescent="0.35">
      <c r="V705" s="24">
        <v>8.0100000000001099</v>
      </c>
      <c r="W705" s="30">
        <f t="shared" si="498"/>
        <v>1023292992.2810138</v>
      </c>
      <c r="X705" s="25">
        <f t="shared" si="488"/>
        <v>26.994438391274116</v>
      </c>
      <c r="Y705" s="26">
        <f t="shared" si="499"/>
        <v>-107.81622615702904</v>
      </c>
      <c r="Z705" s="26">
        <f t="shared" si="500"/>
        <v>-89.999767023924875</v>
      </c>
      <c r="AA705" s="26">
        <f t="shared" si="501"/>
        <v>71.867219175906087</v>
      </c>
      <c r="AB705" s="26">
        <f t="shared" si="502"/>
        <v>-89.985386249838413</v>
      </c>
      <c r="AC705" s="26">
        <f t="shared" si="503"/>
        <v>41.269371706812933</v>
      </c>
      <c r="AD705" s="26">
        <f t="shared" si="504"/>
        <v>89.504938160767026</v>
      </c>
      <c r="AE705" s="26">
        <f t="shared" si="505"/>
        <v>32.3148031169641</v>
      </c>
      <c r="AF705" s="26">
        <f t="shared" si="506"/>
        <v>-90.480215112996248</v>
      </c>
      <c r="AG705" s="26">
        <f t="shared" si="481"/>
        <v>64.334182199278899</v>
      </c>
      <c r="AH705" s="26">
        <f t="shared" si="507"/>
        <v>-190.18631868901505</v>
      </c>
      <c r="AI705" s="26">
        <f t="shared" si="508"/>
        <v>-89.999999982266004</v>
      </c>
      <c r="AJ705" s="26">
        <f t="shared" si="509"/>
        <v>116.163597367175</v>
      </c>
      <c r="AK705" s="26">
        <f t="shared" si="510"/>
        <v>89.999910886651264</v>
      </c>
      <c r="AL705" s="27">
        <f t="shared" si="511"/>
        <v>-70.142997874112453</v>
      </c>
      <c r="AM705" s="26">
        <f t="shared" si="512"/>
        <v>-89.982177330828065</v>
      </c>
      <c r="AN705" s="26">
        <f t="shared" si="482"/>
        <v>-56.168715705178826</v>
      </c>
      <c r="AO705" s="26">
        <f t="shared" si="483"/>
        <v>-89.910939111795088</v>
      </c>
      <c r="AP705" s="26">
        <f t="shared" si="489"/>
        <v>-136.00025270185245</v>
      </c>
      <c r="AQ705" s="26">
        <f t="shared" si="490"/>
        <v>-179.89320553823791</v>
      </c>
      <c r="AR705" s="25">
        <f t="shared" si="484"/>
        <v>18.562359853877492</v>
      </c>
      <c r="AS705" s="25">
        <f t="shared" si="485"/>
        <v>-26.547178687726607</v>
      </c>
      <c r="AT705" s="56">
        <f t="shared" si="491"/>
        <v>-103.68544958488835</v>
      </c>
      <c r="AU705" s="57">
        <f t="shared" si="513"/>
        <v>-270.37342065123414</v>
      </c>
      <c r="AV705" s="26">
        <f t="shared" si="514"/>
        <v>3.1114511474678879</v>
      </c>
      <c r="AW705" s="26">
        <f t="shared" si="515"/>
        <v>45.659583757475659</v>
      </c>
      <c r="AX705" s="27">
        <f t="shared" si="516"/>
        <v>-3.1114511474678879</v>
      </c>
      <c r="AY705" s="26">
        <f t="shared" si="517"/>
        <v>-45.659583757475659</v>
      </c>
      <c r="AZ705" s="28">
        <f t="shared" si="518"/>
        <v>0</v>
      </c>
      <c r="BA705" s="29">
        <f t="shared" si="519"/>
        <v>0</v>
      </c>
      <c r="BB705" s="5">
        <f t="shared" si="492"/>
        <v>-238.88985828209039</v>
      </c>
      <c r="BC705" s="5">
        <f t="shared" si="493"/>
        <v>-528.43552891128491</v>
      </c>
      <c r="BD705" s="5">
        <f t="shared" si="520"/>
        <v>-348.43552891128491</v>
      </c>
      <c r="BE705" s="41"/>
      <c r="BF705" s="40">
        <f t="shared" si="521"/>
        <v>-239</v>
      </c>
      <c r="BG705" s="40">
        <f t="shared" si="522"/>
        <v>-528</v>
      </c>
      <c r="BH705" s="40">
        <f t="shared" si="523"/>
        <v>-348</v>
      </c>
      <c r="BL705" s="26">
        <f t="shared" si="486"/>
        <v>-48.204862853788846</v>
      </c>
      <c r="BM705" s="26">
        <f t="shared" si="487"/>
        <v>-89.777217750901769</v>
      </c>
      <c r="BO705" s="238" t="str">
        <f t="shared" si="494"/>
        <v>1023292992.28101i</v>
      </c>
      <c r="BP705" s="238" t="str">
        <f t="shared" si="495"/>
        <v>-0.0000437401729706774-9.07018443999862E-06i</v>
      </c>
      <c r="BQ705" s="238">
        <f t="shared" si="496"/>
        <v>-86.999545843413188</v>
      </c>
      <c r="BR705" s="238">
        <f t="shared" si="497"/>
        <v>-168.28489050914905</v>
      </c>
    </row>
    <row r="706" spans="22:70" x14ac:dyDescent="0.35">
      <c r="V706" s="24">
        <v>8.0200000000001097</v>
      </c>
      <c r="W706" s="32">
        <f t="shared" si="498"/>
        <v>1047128548.0511653</v>
      </c>
      <c r="X706" s="25">
        <f t="shared" si="488"/>
        <v>26.994438391274116</v>
      </c>
      <c r="Y706" s="26">
        <f t="shared" si="499"/>
        <v>-108.01622615702581</v>
      </c>
      <c r="Z706" s="26">
        <f t="shared" si="500"/>
        <v>-89.999772327107806</v>
      </c>
      <c r="AA706" s="26">
        <f t="shared" si="501"/>
        <v>72.067219163190202</v>
      </c>
      <c r="AB706" s="26">
        <f t="shared" si="502"/>
        <v>-89.985718899390406</v>
      </c>
      <c r="AC706" s="26">
        <f t="shared" si="503"/>
        <v>41.469357114238051</v>
      </c>
      <c r="AD706" s="26">
        <f t="shared" si="504"/>
        <v>89.516206602162711</v>
      </c>
      <c r="AE706" s="26">
        <f t="shared" si="505"/>
        <v>32.514788511676556</v>
      </c>
      <c r="AF706" s="26">
        <f t="shared" si="506"/>
        <v>-90.469284624335486</v>
      </c>
      <c r="AG706" s="26">
        <f t="shared" si="481"/>
        <v>64.334182199278899</v>
      </c>
      <c r="AH706" s="26">
        <f t="shared" si="507"/>
        <v>-190.38631868901504</v>
      </c>
      <c r="AI706" s="26">
        <f t="shared" si="508"/>
        <v>-89.999999982669678</v>
      </c>
      <c r="AJ706" s="26">
        <f t="shared" si="509"/>
        <v>116.36359736717453</v>
      </c>
      <c r="AK706" s="26">
        <f t="shared" si="510"/>
        <v>89.999912915118742</v>
      </c>
      <c r="AL706" s="27">
        <f t="shared" si="511"/>
        <v>-70.342997855199087</v>
      </c>
      <c r="AM706" s="26">
        <f t="shared" si="512"/>
        <v>-89.98258302428313</v>
      </c>
      <c r="AN706" s="26">
        <f t="shared" si="482"/>
        <v>-56.368715232901792</v>
      </c>
      <c r="AO706" s="26">
        <f t="shared" si="483"/>
        <v>-89.912966381959933</v>
      </c>
      <c r="AP706" s="26">
        <f t="shared" si="489"/>
        <v>-136.40025221066247</v>
      </c>
      <c r="AQ706" s="26">
        <f t="shared" si="490"/>
        <v>-179.89563647379401</v>
      </c>
      <c r="AR706" s="25">
        <f t="shared" si="484"/>
        <v>18.562359853877492</v>
      </c>
      <c r="AS706" s="25">
        <f t="shared" si="485"/>
        <v>-26.547178687726607</v>
      </c>
      <c r="AT706" s="56">
        <f t="shared" si="491"/>
        <v>-103.88546369898592</v>
      </c>
      <c r="AU706" s="57">
        <f t="shared" si="513"/>
        <v>-270.36492109812951</v>
      </c>
      <c r="AV706" s="26">
        <f t="shared" si="514"/>
        <v>3.2149035000040338</v>
      </c>
      <c r="AW706" s="26">
        <f t="shared" si="515"/>
        <v>46.318818011088943</v>
      </c>
      <c r="AX706" s="27">
        <f t="shared" si="516"/>
        <v>-3.2149035000040338</v>
      </c>
      <c r="AY706" s="26">
        <f t="shared" si="517"/>
        <v>-46.318818011088943</v>
      </c>
      <c r="AZ706" s="28">
        <f t="shared" si="518"/>
        <v>0</v>
      </c>
      <c r="BA706" s="29">
        <f t="shared" si="519"/>
        <v>0</v>
      </c>
      <c r="BB706" s="5">
        <f t="shared" si="492"/>
        <v>-239.68182056816158</v>
      </c>
      <c r="BC706" s="5">
        <f t="shared" si="493"/>
        <v>-528.6916631120198</v>
      </c>
      <c r="BD706" s="5">
        <f t="shared" si="520"/>
        <v>-348.6916631120198</v>
      </c>
      <c r="BE706" s="31"/>
      <c r="BF706" s="40">
        <f t="shared" si="521"/>
        <v>-240</v>
      </c>
      <c r="BG706" s="40">
        <f t="shared" si="522"/>
        <v>-529</v>
      </c>
      <c r="BH706" s="40">
        <f t="shared" si="523"/>
        <v>-349</v>
      </c>
      <c r="BL706" s="26">
        <f t="shared" si="486"/>
        <v>-48.404859898620451</v>
      </c>
      <c r="BM706" s="26">
        <f t="shared" si="487"/>
        <v>-89.782288844632163</v>
      </c>
      <c r="BO706" s="238" t="str">
        <f t="shared" si="494"/>
        <v>1047128548.05117i</v>
      </c>
      <c r="BP706" s="238" t="str">
        <f t="shared" si="495"/>
        <v>-0.0000418491147024252-8.48049115855145E-06i</v>
      </c>
      <c r="BQ706" s="238">
        <f t="shared" si="496"/>
        <v>-87.39149697055521</v>
      </c>
      <c r="BR706" s="238">
        <f t="shared" si="497"/>
        <v>-168.54445316925813</v>
      </c>
    </row>
    <row r="707" spans="22:70" x14ac:dyDescent="0.35">
      <c r="V707" s="24">
        <v>8.0300000000001095</v>
      </c>
      <c r="W707" s="32">
        <f t="shared" si="498"/>
        <v>1071519305.2378783</v>
      </c>
      <c r="X707" s="25">
        <f t="shared" si="488"/>
        <v>26.994438391274116</v>
      </c>
      <c r="Y707" s="26">
        <f t="shared" si="499"/>
        <v>-108.21622615702273</v>
      </c>
      <c r="Z707" s="26">
        <f t="shared" si="500"/>
        <v>-89.999777509575537</v>
      </c>
      <c r="AA707" s="26">
        <f t="shared" si="501"/>
        <v>72.267219151046632</v>
      </c>
      <c r="AB707" s="26">
        <f t="shared" si="502"/>
        <v>-89.986043976915084</v>
      </c>
      <c r="AC707" s="26">
        <f t="shared" si="503"/>
        <v>41.669343178391465</v>
      </c>
      <c r="AD707" s="26">
        <f t="shared" si="504"/>
        <v>89.527218578681826</v>
      </c>
      <c r="AE707" s="26">
        <f t="shared" si="505"/>
        <v>32.714774563689481</v>
      </c>
      <c r="AF707" s="26">
        <f t="shared" si="506"/>
        <v>-90.45860290780881</v>
      </c>
      <c r="AG707" s="26">
        <f t="shared" si="481"/>
        <v>64.334182199278899</v>
      </c>
      <c r="AH707" s="26">
        <f t="shared" si="507"/>
        <v>-190.58631868901503</v>
      </c>
      <c r="AI707" s="26">
        <f t="shared" si="508"/>
        <v>-89.999999983064171</v>
      </c>
      <c r="AJ707" s="26">
        <f t="shared" si="509"/>
        <v>116.56359736717408</v>
      </c>
      <c r="AK707" s="26">
        <f t="shared" si="510"/>
        <v>89.999914897412637</v>
      </c>
      <c r="AL707" s="27">
        <f t="shared" si="511"/>
        <v>-70.54299783713698</v>
      </c>
      <c r="AM707" s="26">
        <f t="shared" si="512"/>
        <v>-89.982979483029382</v>
      </c>
      <c r="AN707" s="26">
        <f t="shared" si="482"/>
        <v>-56.568714781880686</v>
      </c>
      <c r="AO707" s="26">
        <f t="shared" si="483"/>
        <v>-89.914947506032505</v>
      </c>
      <c r="AP707" s="26">
        <f t="shared" si="489"/>
        <v>-136.8002517415797</v>
      </c>
      <c r="AQ707" s="26">
        <f t="shared" si="490"/>
        <v>-179.89801207471342</v>
      </c>
      <c r="AR707" s="25">
        <f t="shared" si="484"/>
        <v>18.562359853877492</v>
      </c>
      <c r="AS707" s="25">
        <f t="shared" si="485"/>
        <v>-26.547178687726607</v>
      </c>
      <c r="AT707" s="56">
        <f t="shared" si="491"/>
        <v>-104.08547717789023</v>
      </c>
      <c r="AU707" s="57">
        <f t="shared" si="513"/>
        <v>-270.35661498252222</v>
      </c>
      <c r="AV707" s="26">
        <f t="shared" si="514"/>
        <v>3.3206533595816041</v>
      </c>
      <c r="AW707" s="26">
        <f t="shared" si="515"/>
        <v>46.977354182127506</v>
      </c>
      <c r="AX707" s="27">
        <f t="shared" si="516"/>
        <v>-3.3206533595816037</v>
      </c>
      <c r="AY707" s="26">
        <f t="shared" si="517"/>
        <v>-46.977354182127506</v>
      </c>
      <c r="AZ707" s="28">
        <f t="shared" si="518"/>
        <v>0</v>
      </c>
      <c r="BA707" s="29">
        <f t="shared" si="519"/>
        <v>0</v>
      </c>
      <c r="BB707" s="5">
        <f t="shared" si="492"/>
        <v>-240.47413066076143</v>
      </c>
      <c r="BC707" s="5">
        <f t="shared" si="493"/>
        <v>-528.94242675643306</v>
      </c>
      <c r="BD707" s="5">
        <f t="shared" si="520"/>
        <v>-348.94242675643306</v>
      </c>
      <c r="BE707" s="31"/>
      <c r="BF707" s="40">
        <f t="shared" si="521"/>
        <v>-240</v>
      </c>
      <c r="BG707" s="40">
        <f t="shared" si="522"/>
        <v>-529</v>
      </c>
      <c r="BH707" s="40">
        <f t="shared" si="523"/>
        <v>-349</v>
      </c>
      <c r="BL707" s="26">
        <f t="shared" si="486"/>
        <v>-48.604857076454657</v>
      </c>
      <c r="BM707" s="26">
        <f t="shared" si="487"/>
        <v>-89.787244509472373</v>
      </c>
      <c r="BO707" s="238" t="str">
        <f t="shared" si="494"/>
        <v>1071519305.23788i</v>
      </c>
      <c r="BP707" s="238" t="str">
        <f t="shared" si="495"/>
        <v>-0.0000400365994521196-7.92850057679097E-06i</v>
      </c>
      <c r="BQ707" s="238">
        <f t="shared" si="496"/>
        <v>-87.783796406416528</v>
      </c>
      <c r="BR707" s="238">
        <f t="shared" si="497"/>
        <v>-168.79856726443847</v>
      </c>
    </row>
    <row r="708" spans="22:70" x14ac:dyDescent="0.35">
      <c r="V708" s="24">
        <v>8.0400000000001093</v>
      </c>
      <c r="W708" s="30">
        <f t="shared" si="498"/>
        <v>1096478196.1434631</v>
      </c>
      <c r="X708" s="25">
        <f t="shared" si="488"/>
        <v>26.994438391274116</v>
      </c>
      <c r="Y708" s="26">
        <f t="shared" si="499"/>
        <v>-108.41622615701978</v>
      </c>
      <c r="Z708" s="26">
        <f t="shared" si="500"/>
        <v>-89.999782574075908</v>
      </c>
      <c r="AA708" s="26">
        <f t="shared" si="501"/>
        <v>72.467219139449611</v>
      </c>
      <c r="AB708" s="26">
        <f t="shared" si="502"/>
        <v>-89.986361654772764</v>
      </c>
      <c r="AC708" s="26">
        <f t="shared" si="503"/>
        <v>41.869329869719543</v>
      </c>
      <c r="AD708" s="26">
        <f t="shared" si="504"/>
        <v>89.537979925764063</v>
      </c>
      <c r="AE708" s="26">
        <f t="shared" si="505"/>
        <v>32.914761243423492</v>
      </c>
      <c r="AF708" s="26">
        <f t="shared" si="506"/>
        <v>-90.44816430308461</v>
      </c>
      <c r="AG708" s="26">
        <f t="shared" ref="AG708:AG771" si="524">DC_gain_comp</f>
        <v>64.334182199278899</v>
      </c>
      <c r="AH708" s="26">
        <f t="shared" si="507"/>
        <v>-190.78631868901505</v>
      </c>
      <c r="AI708" s="26">
        <f t="shared" si="508"/>
        <v>-89.999999983449669</v>
      </c>
      <c r="AJ708" s="26">
        <f t="shared" si="509"/>
        <v>116.76359736717366</v>
      </c>
      <c r="AK708" s="26">
        <f t="shared" si="510"/>
        <v>89.999916834584042</v>
      </c>
      <c r="AL708" s="27">
        <f t="shared" si="511"/>
        <v>-70.74299781988779</v>
      </c>
      <c r="AM708" s="26">
        <f t="shared" si="512"/>
        <v>-89.983366917274395</v>
      </c>
      <c r="AN708" s="26">
        <f t="shared" ref="AN708:AN771" si="525">20*LOG(1/SQRT((W708/fp3p)^2+1))</f>
        <v>-56.76871435115882</v>
      </c>
      <c r="AO708" s="26">
        <f t="shared" ref="AO708:AO771" si="526">-180/PI()*ATAN(W708/fp3p)</f>
        <v>-89.916883534412094</v>
      </c>
      <c r="AP708" s="26">
        <f t="shared" si="489"/>
        <v>-137.20025129360909</v>
      </c>
      <c r="AQ708" s="26">
        <f t="shared" si="490"/>
        <v>-179.90033360055213</v>
      </c>
      <c r="AR708" s="25">
        <f t="shared" ref="AR708:AR771" si="527">-20*LOG(GmPS*Rsns)</f>
        <v>18.562359853877492</v>
      </c>
      <c r="AS708" s="25">
        <f t="shared" ref="AS708:AS771" si="528">20*LOG(Vref/Vout)</f>
        <v>-26.547178687726607</v>
      </c>
      <c r="AT708" s="56">
        <f t="shared" si="491"/>
        <v>-104.28549005018559</v>
      </c>
      <c r="AU708" s="57">
        <f t="shared" si="513"/>
        <v>-270.34849790363671</v>
      </c>
      <c r="AV708" s="26">
        <f t="shared" si="514"/>
        <v>3.4286946522626827</v>
      </c>
      <c r="AW708" s="26">
        <f t="shared" si="515"/>
        <v>47.634845536175661</v>
      </c>
      <c r="AX708" s="27">
        <f t="shared" si="516"/>
        <v>-3.4286946522626827</v>
      </c>
      <c r="AY708" s="26">
        <f t="shared" si="517"/>
        <v>-47.634845536175661</v>
      </c>
      <c r="AZ708" s="28">
        <f t="shared" si="518"/>
        <v>0</v>
      </c>
      <c r="BA708" s="29">
        <f t="shared" si="519"/>
        <v>0</v>
      </c>
      <c r="BB708" s="5">
        <f t="shared" si="492"/>
        <v>-241.26677408825594</v>
      </c>
      <c r="BC708" s="5">
        <f t="shared" si="493"/>
        <v>-529.18791293093329</v>
      </c>
      <c r="BD708" s="5">
        <f t="shared" si="520"/>
        <v>-349.18791293093329</v>
      </c>
      <c r="BE708" s="41"/>
      <c r="BF708" s="40">
        <f t="shared" si="521"/>
        <v>-241</v>
      </c>
      <c r="BG708" s="40">
        <f t="shared" si="522"/>
        <v>-529</v>
      </c>
      <c r="BH708" s="40">
        <f t="shared" si="523"/>
        <v>-349</v>
      </c>
      <c r="BL708" s="26">
        <f t="shared" ref="BL708:BL771" si="529">20*LOG(1/SQRT((W708/fp_comp2p)^2+1))</f>
        <v>-48.804854381305546</v>
      </c>
      <c r="BM708" s="26">
        <f t="shared" ref="BM708:BM771" si="530">-180/PI()*ATAN(W708/fp_comp2p)</f>
        <v>-89.792087372684733</v>
      </c>
      <c r="BO708" s="238" t="str">
        <f t="shared" si="494"/>
        <v>1096478196.14346i</v>
      </c>
      <c r="BP708" s="238" t="str">
        <f t="shared" si="495"/>
        <v>-0.0000382996381979487-7.41186903835698E-06i</v>
      </c>
      <c r="BQ708" s="238">
        <f t="shared" si="496"/>
        <v>-88.176429656764824</v>
      </c>
      <c r="BR708" s="238">
        <f t="shared" si="497"/>
        <v>-169.04732765461188</v>
      </c>
    </row>
    <row r="709" spans="22:70" x14ac:dyDescent="0.35">
      <c r="V709" s="24">
        <v>8.0500000000001108</v>
      </c>
      <c r="W709" s="32">
        <f t="shared" si="498"/>
        <v>1122018454.3022518</v>
      </c>
      <c r="X709" s="25">
        <f t="shared" ref="X709:X772" si="531">DC_gain_power</f>
        <v>26.994438391274116</v>
      </c>
      <c r="Y709" s="26">
        <f t="shared" si="499"/>
        <v>-108.61622615701698</v>
      </c>
      <c r="Z709" s="26">
        <f t="shared" si="500"/>
        <v>-89.999787523294174</v>
      </c>
      <c r="AA709" s="26">
        <f t="shared" si="501"/>
        <v>72.667219128374569</v>
      </c>
      <c r="AB709" s="26">
        <f t="shared" si="502"/>
        <v>-89.986672101400373</v>
      </c>
      <c r="AC709" s="26">
        <f t="shared" si="503"/>
        <v>42.069317159998498</v>
      </c>
      <c r="AD709" s="26">
        <f t="shared" si="504"/>
        <v>89.54849634617932</v>
      </c>
      <c r="AE709" s="26">
        <f t="shared" si="505"/>
        <v>33.114748522630201</v>
      </c>
      <c r="AF709" s="26">
        <f t="shared" si="506"/>
        <v>-90.437963278515213</v>
      </c>
      <c r="AG709" s="26">
        <f t="shared" si="524"/>
        <v>64.334182199278899</v>
      </c>
      <c r="AH709" s="26">
        <f t="shared" si="507"/>
        <v>-190.98631868901506</v>
      </c>
      <c r="AI709" s="26">
        <f t="shared" si="508"/>
        <v>-89.999999983826413</v>
      </c>
      <c r="AJ709" s="26">
        <f t="shared" si="509"/>
        <v>116.96359736717326</v>
      </c>
      <c r="AK709" s="26">
        <f t="shared" si="510"/>
        <v>89.999918727660031</v>
      </c>
      <c r="AL709" s="27">
        <f t="shared" si="511"/>
        <v>-70.942997803414983</v>
      </c>
      <c r="AM709" s="26">
        <f t="shared" si="512"/>
        <v>-89.98374553244075</v>
      </c>
      <c r="AN709" s="26">
        <f t="shared" si="525"/>
        <v>-56.968713939822628</v>
      </c>
      <c r="AO709" s="26">
        <f t="shared" si="526"/>
        <v>-89.918775493588853</v>
      </c>
      <c r="AP709" s="26">
        <f t="shared" ref="AP709:AP772" si="532">AG709+AH709+AJ709+AL709+AN709</f>
        <v>-137.60025086580052</v>
      </c>
      <c r="AQ709" s="26">
        <f t="shared" ref="AQ709:AQ772" si="533">AI709+AK709+AM709+AO709</f>
        <v>-179.90260228219597</v>
      </c>
      <c r="AR709" s="25">
        <f t="shared" si="527"/>
        <v>18.562359853877492</v>
      </c>
      <c r="AS709" s="25">
        <f t="shared" si="528"/>
        <v>-26.547178687726607</v>
      </c>
      <c r="AT709" s="56">
        <f t="shared" ref="AT709:AT772" si="534">AE709+AP709</f>
        <v>-104.48550234317031</v>
      </c>
      <c r="AU709" s="57">
        <f t="shared" si="513"/>
        <v>-270.34056556071118</v>
      </c>
      <c r="AV709" s="26">
        <f t="shared" si="514"/>
        <v>3.5390189104399159</v>
      </c>
      <c r="AW709" s="26">
        <f t="shared" si="515"/>
        <v>48.290948090427726</v>
      </c>
      <c r="AX709" s="27">
        <f t="shared" si="516"/>
        <v>-3.5390189104399159</v>
      </c>
      <c r="AY709" s="26">
        <f t="shared" si="517"/>
        <v>-48.290948090427726</v>
      </c>
      <c r="AZ709" s="28">
        <f t="shared" si="518"/>
        <v>0</v>
      </c>
      <c r="BA709" s="29">
        <f t="shared" si="519"/>
        <v>0</v>
      </c>
      <c r="BB709" s="5">
        <f t="shared" ref="BB709:BB772" si="535">AT709+AZ709+BL709+BQ709</f>
        <v>-242.05973693194835</v>
      </c>
      <c r="BC709" s="5">
        <f t="shared" ref="BC709:BC772" si="536">AU709+BA709+BM709+BR709</f>
        <v>-529.42821439071326</v>
      </c>
      <c r="BD709" s="5">
        <f t="shared" si="520"/>
        <v>-349.42821439071326</v>
      </c>
      <c r="BE709" s="31"/>
      <c r="BF709" s="40">
        <f t="shared" si="521"/>
        <v>-242</v>
      </c>
      <c r="BG709" s="40">
        <f t="shared" si="522"/>
        <v>-529</v>
      </c>
      <c r="BH709" s="40">
        <f t="shared" si="523"/>
        <v>-349</v>
      </c>
      <c r="BL709" s="26">
        <f t="shared" si="529"/>
        <v>-49.004851807456589</v>
      </c>
      <c r="BM709" s="26">
        <f t="shared" si="530"/>
        <v>-89.796820001742489</v>
      </c>
      <c r="BO709" s="238" t="str">
        <f t="shared" ref="BO709:BO772" si="537">COMPLEX(0,W709)</f>
        <v>1122018454.30225i</v>
      </c>
      <c r="BP709" s="238" t="str">
        <f t="shared" ref="BP709:BP772" si="538">IMDIV(1,IMSUM(1,IMPRODUCT($BO$1,BO709),IMPRODUCT(IMPOWER(BO709,2),$BN$1)))</f>
        <v>-0.0000366353323358927-6.92839157043495E-06i</v>
      </c>
      <c r="BQ709" s="238">
        <f t="shared" ref="BQ709:BQ772" si="539">20*LOG(IMABS(BP709))</f>
        <v>-88.569382781321465</v>
      </c>
      <c r="BR709" s="238">
        <f t="shared" ref="BR709:BR772" si="540">IMARGUMENT(BP709)*180/PI()</f>
        <v>-169.29082882825958</v>
      </c>
    </row>
    <row r="710" spans="22:70" x14ac:dyDescent="0.35">
      <c r="V710" s="24">
        <v>8.0600000000001106</v>
      </c>
      <c r="W710" s="32">
        <f t="shared" si="498"/>
        <v>1148153621.4971778</v>
      </c>
      <c r="X710" s="25">
        <f t="shared" si="531"/>
        <v>26.994438391274116</v>
      </c>
      <c r="Y710" s="26">
        <f t="shared" si="499"/>
        <v>-108.8162261570143</v>
      </c>
      <c r="Z710" s="26">
        <f t="shared" si="500"/>
        <v>-89.999792359854482</v>
      </c>
      <c r="AA710" s="26">
        <f t="shared" si="501"/>
        <v>72.867219117797958</v>
      </c>
      <c r="AB710" s="26">
        <f t="shared" si="502"/>
        <v>-89.986975481400734</v>
      </c>
      <c r="AC710" s="26">
        <f t="shared" si="503"/>
        <v>42.269305022274366</v>
      </c>
      <c r="AD710" s="26">
        <f t="shared" si="504"/>
        <v>89.558773413036974</v>
      </c>
      <c r="AE710" s="26">
        <f t="shared" si="505"/>
        <v>33.314736374332142</v>
      </c>
      <c r="AF710" s="26">
        <f t="shared" si="506"/>
        <v>-90.427994428218241</v>
      </c>
      <c r="AG710" s="26">
        <f t="shared" si="524"/>
        <v>64.334182199278899</v>
      </c>
      <c r="AH710" s="26">
        <f t="shared" si="507"/>
        <v>-191.18631868901505</v>
      </c>
      <c r="AI710" s="26">
        <f t="shared" si="508"/>
        <v>-89.999999984194559</v>
      </c>
      <c r="AJ710" s="26">
        <f t="shared" si="509"/>
        <v>117.16359736717288</v>
      </c>
      <c r="AK710" s="26">
        <f t="shared" si="510"/>
        <v>89.999920577644346</v>
      </c>
      <c r="AL710" s="27">
        <f t="shared" si="511"/>
        <v>-71.142997787683541</v>
      </c>
      <c r="AM710" s="26">
        <f t="shared" si="512"/>
        <v>-89.984115529275101</v>
      </c>
      <c r="AN710" s="26">
        <f t="shared" si="525"/>
        <v>-57.168713546999541</v>
      </c>
      <c r="AO710" s="26">
        <f t="shared" si="526"/>
        <v>-89.920624386688061</v>
      </c>
      <c r="AP710" s="26">
        <f t="shared" si="532"/>
        <v>-138.00025045724635</v>
      </c>
      <c r="AQ710" s="26">
        <f t="shared" si="533"/>
        <v>-179.90481932251339</v>
      </c>
      <c r="AR710" s="25">
        <f t="shared" si="527"/>
        <v>18.562359853877492</v>
      </c>
      <c r="AS710" s="25">
        <f t="shared" si="528"/>
        <v>-26.547178687726607</v>
      </c>
      <c r="AT710" s="56">
        <f t="shared" si="534"/>
        <v>-104.68551408291421</v>
      </c>
      <c r="AU710" s="57">
        <f t="shared" si="513"/>
        <v>-270.33281375073165</v>
      </c>
      <c r="AV710" s="26">
        <f t="shared" si="514"/>
        <v>3.6516153083563885</v>
      </c>
      <c r="AW710" s="26">
        <f t="shared" si="515"/>
        <v>48.945321503377151</v>
      </c>
      <c r="AX710" s="27">
        <f t="shared" si="516"/>
        <v>-3.6516153083563885</v>
      </c>
      <c r="AY710" s="26">
        <f t="shared" si="517"/>
        <v>-48.945321503377151</v>
      </c>
      <c r="AZ710" s="28">
        <f t="shared" si="518"/>
        <v>0</v>
      </c>
      <c r="BA710" s="29">
        <f t="shared" si="519"/>
        <v>0</v>
      </c>
      <c r="BB710" s="5">
        <f t="shared" si="535"/>
        <v>-242.85300580915634</v>
      </c>
      <c r="BC710" s="5">
        <f t="shared" si="536"/>
        <v>-529.66342346421857</v>
      </c>
      <c r="BD710" s="5">
        <f t="shared" si="520"/>
        <v>-349.66342346421857</v>
      </c>
      <c r="BE710" s="31"/>
      <c r="BF710" s="40">
        <f t="shared" si="521"/>
        <v>-243</v>
      </c>
      <c r="BG710" s="40">
        <f t="shared" si="522"/>
        <v>-530</v>
      </c>
      <c r="BH710" s="40">
        <f t="shared" si="523"/>
        <v>-350</v>
      </c>
      <c r="BL710" s="26">
        <f t="shared" si="529"/>
        <v>-49.204849349448459</v>
      </c>
      <c r="BM710" s="26">
        <f t="shared" si="530"/>
        <v>-89.801444905689749</v>
      </c>
      <c r="BO710" s="238" t="str">
        <f t="shared" si="537"/>
        <v>1148153621.49718i</v>
      </c>
      <c r="BP710" s="238" t="str">
        <f t="shared" si="538"/>
        <v>-0.0000350408730154648-6.47599440822463E-06i</v>
      </c>
      <c r="BQ710" s="238">
        <f t="shared" si="539"/>
        <v>-88.962642376793681</v>
      </c>
      <c r="BR710" s="238">
        <f t="shared" si="540"/>
        <v>-169.52916480779723</v>
      </c>
    </row>
    <row r="711" spans="22:70" x14ac:dyDescent="0.35">
      <c r="V711" s="24">
        <v>8.0700000000001104</v>
      </c>
      <c r="W711" s="30">
        <f t="shared" si="498"/>
        <v>1174897554.9398313</v>
      </c>
      <c r="X711" s="25">
        <f t="shared" si="531"/>
        <v>26.994438391274116</v>
      </c>
      <c r="Y711" s="26">
        <f t="shared" si="499"/>
        <v>-109.01622615701173</v>
      </c>
      <c r="Z711" s="26">
        <f t="shared" si="500"/>
        <v>-89.999797086321252</v>
      </c>
      <c r="AA711" s="26">
        <f t="shared" si="501"/>
        <v>73.067219107697369</v>
      </c>
      <c r="AB711" s="26">
        <f t="shared" si="502"/>
        <v>-89.987271955629907</v>
      </c>
      <c r="AC711" s="26">
        <f t="shared" si="503"/>
        <v>42.469293430806154</v>
      </c>
      <c r="AD711" s="26">
        <f t="shared" si="504"/>
        <v>89.568816572727187</v>
      </c>
      <c r="AE711" s="26">
        <f t="shared" si="505"/>
        <v>33.514724772765909</v>
      </c>
      <c r="AF711" s="26">
        <f t="shared" si="506"/>
        <v>-90.418252469223958</v>
      </c>
      <c r="AG711" s="26">
        <f t="shared" si="524"/>
        <v>64.334182199278899</v>
      </c>
      <c r="AH711" s="26">
        <f t="shared" si="507"/>
        <v>-191.38631868901507</v>
      </c>
      <c r="AI711" s="26">
        <f t="shared" si="508"/>
        <v>-89.999999984554336</v>
      </c>
      <c r="AJ711" s="26">
        <f t="shared" si="509"/>
        <v>117.36359736717249</v>
      </c>
      <c r="AK711" s="26">
        <f t="shared" si="510"/>
        <v>89.999922385517877</v>
      </c>
      <c r="AL711" s="27">
        <f t="shared" si="511"/>
        <v>-71.342997772660112</v>
      </c>
      <c r="AM711" s="26">
        <f t="shared" si="512"/>
        <v>-89.984477103954546</v>
      </c>
      <c r="AN711" s="26">
        <f t="shared" si="525"/>
        <v>-57.368713171856378</v>
      </c>
      <c r="AO711" s="26">
        <f t="shared" si="526"/>
        <v>-89.922431194001916</v>
      </c>
      <c r="AP711" s="26">
        <f t="shared" si="532"/>
        <v>-138.40025006708018</v>
      </c>
      <c r="AQ711" s="26">
        <f t="shared" si="533"/>
        <v>-179.90698589699292</v>
      </c>
      <c r="AR711" s="25">
        <f t="shared" si="527"/>
        <v>18.562359853877492</v>
      </c>
      <c r="AS711" s="25">
        <f t="shared" si="528"/>
        <v>-26.547178687726607</v>
      </c>
      <c r="AT711" s="56">
        <f t="shared" si="534"/>
        <v>-104.88552529431428</v>
      </c>
      <c r="AU711" s="57">
        <f t="shared" si="513"/>
        <v>-270.32523836621687</v>
      </c>
      <c r="AV711" s="26">
        <f t="shared" si="514"/>
        <v>3.7664707072297992</v>
      </c>
      <c r="AW711" s="26">
        <f t="shared" si="515"/>
        <v>49.597629941345424</v>
      </c>
      <c r="AX711" s="27">
        <f t="shared" si="516"/>
        <v>-3.7664707072298</v>
      </c>
      <c r="AY711" s="26">
        <f t="shared" si="517"/>
        <v>-49.597629941345424</v>
      </c>
      <c r="AZ711" s="28">
        <f t="shared" si="518"/>
        <v>0</v>
      </c>
      <c r="BA711" s="29">
        <f t="shared" si="519"/>
        <v>0</v>
      </c>
      <c r="BB711" s="5">
        <f t="shared" si="535"/>
        <v>-243.64656785643626</v>
      </c>
      <c r="BC711" s="5">
        <f t="shared" si="536"/>
        <v>-529.89363196504939</v>
      </c>
      <c r="BD711" s="5">
        <f t="shared" si="520"/>
        <v>-349.89363196504939</v>
      </c>
      <c r="BE711" s="41"/>
      <c r="BF711" s="40">
        <f t="shared" si="521"/>
        <v>-244</v>
      </c>
      <c r="BG711" s="40">
        <f t="shared" si="522"/>
        <v>-530</v>
      </c>
      <c r="BH711" s="40">
        <f t="shared" si="523"/>
        <v>-350</v>
      </c>
      <c r="BL711" s="26">
        <f t="shared" si="529"/>
        <v>-49.404847002067633</v>
      </c>
      <c r="BM711" s="26">
        <f t="shared" si="530"/>
        <v>-89.805964536470583</v>
      </c>
      <c r="BO711" s="238" t="str">
        <f t="shared" si="537"/>
        <v>1174897554.93983i</v>
      </c>
      <c r="BP711" s="238" t="str">
        <f t="shared" si="538"/>
        <v>-0.0000335135402621598-6.05272784548181E-06i</v>
      </c>
      <c r="BQ711" s="238">
        <f t="shared" si="539"/>
        <v>-89.356195560054331</v>
      </c>
      <c r="BR711" s="238">
        <f t="shared" si="540"/>
        <v>-169.76242906236192</v>
      </c>
    </row>
    <row r="712" spans="22:70" x14ac:dyDescent="0.35">
      <c r="V712" s="24">
        <v>8.0800000000001102</v>
      </c>
      <c r="W712" s="32">
        <f t="shared" si="498"/>
        <v>1202264434.6177216</v>
      </c>
      <c r="X712" s="25">
        <f t="shared" si="531"/>
        <v>26.994438391274116</v>
      </c>
      <c r="Y712" s="26">
        <f t="shared" si="499"/>
        <v>-109.21622615700927</v>
      </c>
      <c r="Z712" s="26">
        <f t="shared" si="500"/>
        <v>-89.999801705200468</v>
      </c>
      <c r="AA712" s="26">
        <f t="shared" si="501"/>
        <v>73.267219098051399</v>
      </c>
      <c r="AB712" s="26">
        <f t="shared" si="502"/>
        <v>-89.987561681282358</v>
      </c>
      <c r="AC712" s="26">
        <f t="shared" si="503"/>
        <v>42.669282361011057</v>
      </c>
      <c r="AD712" s="26">
        <f t="shared" si="504"/>
        <v>89.578631147796173</v>
      </c>
      <c r="AE712" s="26">
        <f t="shared" si="505"/>
        <v>33.714713693327298</v>
      </c>
      <c r="AF712" s="26">
        <f t="shared" si="506"/>
        <v>-90.408732238686653</v>
      </c>
      <c r="AG712" s="26">
        <f t="shared" si="524"/>
        <v>64.334182199278899</v>
      </c>
      <c r="AH712" s="26">
        <f t="shared" si="507"/>
        <v>-191.58631868901506</v>
      </c>
      <c r="AI712" s="26">
        <f t="shared" si="508"/>
        <v>-89.999999984905926</v>
      </c>
      <c r="AJ712" s="26">
        <f t="shared" si="509"/>
        <v>117.56359736717214</v>
      </c>
      <c r="AK712" s="26">
        <f t="shared" si="510"/>
        <v>89.999924152239188</v>
      </c>
      <c r="AL712" s="27">
        <f t="shared" si="511"/>
        <v>-71.542997758312879</v>
      </c>
      <c r="AM712" s="26">
        <f t="shared" si="512"/>
        <v>-89.98483044819065</v>
      </c>
      <c r="AN712" s="26">
        <f t="shared" si="525"/>
        <v>-57.568712813597415</v>
      </c>
      <c r="AO712" s="26">
        <f t="shared" si="526"/>
        <v>-89.924196873509189</v>
      </c>
      <c r="AP712" s="26">
        <f t="shared" si="532"/>
        <v>-138.8002496944743</v>
      </c>
      <c r="AQ712" s="26">
        <f t="shared" si="533"/>
        <v>-179.90910315436656</v>
      </c>
      <c r="AR712" s="25">
        <f t="shared" si="527"/>
        <v>18.562359853877492</v>
      </c>
      <c r="AS712" s="25">
        <f t="shared" si="528"/>
        <v>-26.547178687726607</v>
      </c>
      <c r="AT712" s="56">
        <f t="shared" si="534"/>
        <v>-105.08553600114701</v>
      </c>
      <c r="AU712" s="57">
        <f t="shared" si="513"/>
        <v>-270.3178353930532</v>
      </c>
      <c r="AV712" s="26">
        <f t="shared" si="514"/>
        <v>3.8835697095837092</v>
      </c>
      <c r="AW712" s="26">
        <f t="shared" si="515"/>
        <v>50.247542916576371</v>
      </c>
      <c r="AX712" s="27">
        <f t="shared" si="516"/>
        <v>-3.8835697095837096</v>
      </c>
      <c r="AY712" s="26">
        <f t="shared" si="517"/>
        <v>-50.247542916576371</v>
      </c>
      <c r="AZ712" s="28">
        <f t="shared" si="518"/>
        <v>0</v>
      </c>
      <c r="BA712" s="29">
        <f t="shared" si="519"/>
        <v>0</v>
      </c>
      <c r="BB712" s="5">
        <f t="shared" si="535"/>
        <v>-244.44041071298847</v>
      </c>
      <c r="BC712" s="5">
        <f t="shared" si="536"/>
        <v>-530.1189311109265</v>
      </c>
      <c r="BD712" s="5">
        <f t="shared" si="520"/>
        <v>-350.1189311109265</v>
      </c>
      <c r="BE712" s="31"/>
      <c r="BF712" s="40">
        <f t="shared" si="521"/>
        <v>-244</v>
      </c>
      <c r="BG712" s="40">
        <f t="shared" si="522"/>
        <v>-530</v>
      </c>
      <c r="BH712" s="40">
        <f t="shared" si="523"/>
        <v>-350</v>
      </c>
      <c r="BL712" s="26">
        <f t="shared" si="529"/>
        <v>-49.604844760335155</v>
      </c>
      <c r="BM712" s="26">
        <f t="shared" si="530"/>
        <v>-89.810381290227923</v>
      </c>
      <c r="BO712" s="238" t="str">
        <f t="shared" si="537"/>
        <v>1202264434.61772i</v>
      </c>
      <c r="BP712" s="238" t="str">
        <f t="shared" si="538"/>
        <v>-0.0000320507019111134-5.65675940531688E-06i</v>
      </c>
      <c r="BQ712" s="238">
        <f t="shared" si="539"/>
        <v>-89.750029951506292</v>
      </c>
      <c r="BR712" s="238">
        <f t="shared" si="540"/>
        <v>-169.99071442764537</v>
      </c>
    </row>
    <row r="713" spans="22:70" x14ac:dyDescent="0.35">
      <c r="V713" s="24">
        <v>8.09000000000011</v>
      </c>
      <c r="W713" s="32">
        <f t="shared" si="498"/>
        <v>1230268770.8126972</v>
      </c>
      <c r="X713" s="25">
        <f t="shared" si="531"/>
        <v>26.994438391274116</v>
      </c>
      <c r="Y713" s="26">
        <f t="shared" si="499"/>
        <v>-109.41622615700693</v>
      </c>
      <c r="Z713" s="26">
        <f t="shared" si="500"/>
        <v>-89.999806218941188</v>
      </c>
      <c r="AA713" s="26">
        <f t="shared" si="501"/>
        <v>73.467219088839556</v>
      </c>
      <c r="AB713" s="26">
        <f t="shared" si="502"/>
        <v>-89.987844811974412</v>
      </c>
      <c r="AC713" s="26">
        <f t="shared" si="503"/>
        <v>42.86927178941248</v>
      </c>
      <c r="AD713" s="26">
        <f t="shared" si="504"/>
        <v>89.588222339756314</v>
      </c>
      <c r="AE713" s="26">
        <f t="shared" si="505"/>
        <v>33.91470311251922</v>
      </c>
      <c r="AF713" s="26">
        <f t="shared" si="506"/>
        <v>-90.399428691159287</v>
      </c>
      <c r="AG713" s="26">
        <f t="shared" si="524"/>
        <v>64.334182199278899</v>
      </c>
      <c r="AH713" s="26">
        <f t="shared" si="507"/>
        <v>-191.78631868901505</v>
      </c>
      <c r="AI713" s="26">
        <f t="shared" si="508"/>
        <v>-89.999999985249502</v>
      </c>
      <c r="AJ713" s="26">
        <f t="shared" si="509"/>
        <v>117.7635973671718</v>
      </c>
      <c r="AK713" s="26">
        <f t="shared" si="510"/>
        <v>89.999925878745003</v>
      </c>
      <c r="AL713" s="27">
        <f t="shared" si="511"/>
        <v>-71.742997744611358</v>
      </c>
      <c r="AM713" s="26">
        <f t="shared" si="512"/>
        <v>-89.985175749331091</v>
      </c>
      <c r="AN713" s="26">
        <f t="shared" si="525"/>
        <v>-57.76871247146272</v>
      </c>
      <c r="AO713" s="26">
        <f t="shared" si="526"/>
        <v>-89.925922361383087</v>
      </c>
      <c r="AP713" s="26">
        <f t="shared" si="532"/>
        <v>-139.20024933863843</v>
      </c>
      <c r="AQ713" s="26">
        <f t="shared" si="533"/>
        <v>-179.91117221721868</v>
      </c>
      <c r="AR713" s="25">
        <f t="shared" si="527"/>
        <v>18.562359853877492</v>
      </c>
      <c r="AS713" s="25">
        <f t="shared" si="528"/>
        <v>-26.547178687726607</v>
      </c>
      <c r="AT713" s="56">
        <f t="shared" si="534"/>
        <v>-105.28554622611921</v>
      </c>
      <c r="AU713" s="57">
        <f t="shared" si="513"/>
        <v>-270.31060090837798</v>
      </c>
      <c r="AV713" s="26">
        <f t="shared" si="514"/>
        <v>4.0028947223134024</v>
      </c>
      <c r="AW713" s="26">
        <f t="shared" si="515"/>
        <v>50.894736091955757</v>
      </c>
      <c r="AX713" s="27">
        <f t="shared" si="516"/>
        <v>-4.0028947223134015</v>
      </c>
      <c r="AY713" s="26">
        <f t="shared" si="517"/>
        <v>-50.894736091955757</v>
      </c>
      <c r="AZ713" s="28">
        <f t="shared" si="518"/>
        <v>0</v>
      </c>
      <c r="BA713" s="29">
        <f t="shared" si="519"/>
        <v>0</v>
      </c>
      <c r="BB713" s="5">
        <f t="shared" si="535"/>
        <v>-245.23452250427894</v>
      </c>
      <c r="BC713" s="5">
        <f t="shared" si="536"/>
        <v>-530.33941144937</v>
      </c>
      <c r="BD713" s="5">
        <f t="shared" si="520"/>
        <v>-350.33941144937</v>
      </c>
      <c r="BE713" s="31"/>
      <c r="BF713" s="40">
        <f t="shared" si="521"/>
        <v>-245</v>
      </c>
      <c r="BG713" s="40">
        <f t="shared" si="522"/>
        <v>-530</v>
      </c>
      <c r="BH713" s="40">
        <f t="shared" si="523"/>
        <v>-350</v>
      </c>
      <c r="BL713" s="26">
        <f t="shared" si="529"/>
        <v>-49.804842619496185</v>
      </c>
      <c r="BM713" s="26">
        <f t="shared" si="530"/>
        <v>-89.814697508572991</v>
      </c>
      <c r="BO713" s="238" t="str">
        <f t="shared" si="537"/>
        <v>1230268770.8127i</v>
      </c>
      <c r="BP713" s="238" t="str">
        <f t="shared" si="538"/>
        <v>-0.0000306498123747817-5.28636732446859E-06i</v>
      </c>
      <c r="BQ713" s="238">
        <f t="shared" si="539"/>
        <v>-90.144133658663549</v>
      </c>
      <c r="BR713" s="238">
        <f t="shared" si="540"/>
        <v>-170.21411303241908</v>
      </c>
    </row>
    <row r="714" spans="22:70" x14ac:dyDescent="0.35">
      <c r="V714" s="24">
        <v>8.1000000000001098</v>
      </c>
      <c r="W714" s="30">
        <f t="shared" si="498"/>
        <v>1258925411.7944858</v>
      </c>
      <c r="X714" s="25">
        <f t="shared" si="531"/>
        <v>26.994438391274116</v>
      </c>
      <c r="Y714" s="26">
        <f t="shared" si="499"/>
        <v>-109.61622615700466</v>
      </c>
      <c r="Z714" s="26">
        <f t="shared" si="500"/>
        <v>-89.999810629936619</v>
      </c>
      <c r="AA714" s="26">
        <f t="shared" si="501"/>
        <v>73.667219080042273</v>
      </c>
      <c r="AB714" s="26">
        <f t="shared" si="502"/>
        <v>-89.988121497825659</v>
      </c>
      <c r="AC714" s="26">
        <f t="shared" si="503"/>
        <v>43.069261693590164</v>
      </c>
      <c r="AD714" s="26">
        <f t="shared" si="504"/>
        <v>89.597595231833168</v>
      </c>
      <c r="AE714" s="26">
        <f t="shared" si="505"/>
        <v>34.114693007901892</v>
      </c>
      <c r="AF714" s="26">
        <f t="shared" si="506"/>
        <v>-90.390336895929124</v>
      </c>
      <c r="AG714" s="26">
        <f t="shared" si="524"/>
        <v>64.334182199278899</v>
      </c>
      <c r="AH714" s="26">
        <f t="shared" si="507"/>
        <v>-191.98631868901504</v>
      </c>
      <c r="AI714" s="26">
        <f t="shared" si="508"/>
        <v>-89.999999985585262</v>
      </c>
      <c r="AJ714" s="26">
        <f t="shared" si="509"/>
        <v>117.96359736717143</v>
      </c>
      <c r="AK714" s="26">
        <f t="shared" si="510"/>
        <v>89.999927565950756</v>
      </c>
      <c r="AL714" s="27">
        <f t="shared" si="511"/>
        <v>-71.942997731526475</v>
      </c>
      <c r="AM714" s="26">
        <f t="shared" si="512"/>
        <v>-89.985513190459017</v>
      </c>
      <c r="AN714" s="26">
        <f t="shared" si="525"/>
        <v>-57.968712144726581</v>
      </c>
      <c r="AO714" s="26">
        <f t="shared" si="526"/>
        <v>-89.927608572487614</v>
      </c>
      <c r="AP714" s="26">
        <f t="shared" si="532"/>
        <v>-139.60024899881776</v>
      </c>
      <c r="AQ714" s="26">
        <f t="shared" si="533"/>
        <v>-179.91319418258115</v>
      </c>
      <c r="AR714" s="25">
        <f t="shared" si="527"/>
        <v>18.562359853877492</v>
      </c>
      <c r="AS714" s="25">
        <f t="shared" si="528"/>
        <v>-26.547178687726607</v>
      </c>
      <c r="AT714" s="56">
        <f t="shared" si="534"/>
        <v>-105.48555599091587</v>
      </c>
      <c r="AU714" s="57">
        <f t="shared" si="513"/>
        <v>-270.30353107851028</v>
      </c>
      <c r="AV714" s="26">
        <f t="shared" si="514"/>
        <v>4.1244260279447449</v>
      </c>
      <c r="AW714" s="26">
        <f t="shared" si="515"/>
        <v>51.538892047797134</v>
      </c>
      <c r="AX714" s="27">
        <f t="shared" si="516"/>
        <v>-4.1244260279447458</v>
      </c>
      <c r="AY714" s="26">
        <f t="shared" si="517"/>
        <v>-51.538892047797134</v>
      </c>
      <c r="AZ714" s="28">
        <f t="shared" si="518"/>
        <v>0</v>
      </c>
      <c r="BA714" s="29">
        <f t="shared" si="519"/>
        <v>0</v>
      </c>
      <c r="BB714" s="5">
        <f t="shared" si="535"/>
        <v>-246.02889182590619</v>
      </c>
      <c r="BC714" s="5">
        <f t="shared" si="536"/>
        <v>-530.55516278973869</v>
      </c>
      <c r="BD714" s="5">
        <f t="shared" si="520"/>
        <v>-350.55516278973869</v>
      </c>
      <c r="BE714" s="41"/>
      <c r="BF714" s="40">
        <f t="shared" si="521"/>
        <v>-246</v>
      </c>
      <c r="BG714" s="40">
        <f t="shared" si="522"/>
        <v>-531</v>
      </c>
      <c r="BH714" s="40">
        <f t="shared" si="523"/>
        <v>-351</v>
      </c>
      <c r="BL714" s="26">
        <f t="shared" si="529"/>
        <v>-50.004840575009823</v>
      </c>
      <c r="BM714" s="26">
        <f t="shared" si="530"/>
        <v>-89.818915479825847</v>
      </c>
      <c r="BO714" s="238" t="str">
        <f t="shared" si="537"/>
        <v>1258925411.79449i</v>
      </c>
      <c r="BP714" s="238" t="str">
        <f t="shared" si="538"/>
        <v>-0.0000293084112657911-4.93993434346874E-06i</v>
      </c>
      <c r="BQ714" s="238">
        <f t="shared" si="539"/>
        <v>-90.538495259980493</v>
      </c>
      <c r="BR714" s="238">
        <f t="shared" si="540"/>
        <v>-170.43271623140248</v>
      </c>
    </row>
    <row r="715" spans="22:70" x14ac:dyDescent="0.35">
      <c r="V715" s="24">
        <v>8.1100000000001096</v>
      </c>
      <c r="W715" s="32">
        <f t="shared" si="498"/>
        <v>1288249551.6934597</v>
      </c>
      <c r="X715" s="25">
        <f t="shared" si="531"/>
        <v>26.994438391274116</v>
      </c>
      <c r="Y715" s="26">
        <f t="shared" si="499"/>
        <v>-109.81622615700253</v>
      </c>
      <c r="Z715" s="26">
        <f t="shared" si="500"/>
        <v>-89.999814940525511</v>
      </c>
      <c r="AA715" s="26">
        <f t="shared" si="501"/>
        <v>73.867219071640989</v>
      </c>
      <c r="AB715" s="26">
        <f t="shared" si="502"/>
        <v>-89.988391885538547</v>
      </c>
      <c r="AC715" s="26">
        <f t="shared" si="503"/>
        <v>43.269252052132821</v>
      </c>
      <c r="AD715" s="26">
        <f t="shared" si="504"/>
        <v>89.606754791650445</v>
      </c>
      <c r="AE715" s="26">
        <f t="shared" si="505"/>
        <v>34.314683358045393</v>
      </c>
      <c r="AF715" s="26">
        <f t="shared" si="506"/>
        <v>-90.381452034413627</v>
      </c>
      <c r="AG715" s="26">
        <f t="shared" si="524"/>
        <v>64.334182199278899</v>
      </c>
      <c r="AH715" s="26">
        <f t="shared" si="507"/>
        <v>-192.18631868901502</v>
      </c>
      <c r="AI715" s="26">
        <f t="shared" si="508"/>
        <v>-89.999999985913391</v>
      </c>
      <c r="AJ715" s="26">
        <f t="shared" si="509"/>
        <v>118.16359736717112</v>
      </c>
      <c r="AK715" s="26">
        <f t="shared" si="510"/>
        <v>89.999929214751006</v>
      </c>
      <c r="AL715" s="27">
        <f t="shared" si="511"/>
        <v>-72.142997719030546</v>
      </c>
      <c r="AM715" s="26">
        <f t="shared" si="512"/>
        <v>-89.985842950490081</v>
      </c>
      <c r="AN715" s="26">
        <f t="shared" si="525"/>
        <v>-58.168711832695983</v>
      </c>
      <c r="AO715" s="26">
        <f t="shared" si="526"/>
        <v>-89.929256400862513</v>
      </c>
      <c r="AP715" s="26">
        <f t="shared" si="532"/>
        <v>-140.00024867429153</v>
      </c>
      <c r="AQ715" s="26">
        <f t="shared" si="533"/>
        <v>-179.91517012251498</v>
      </c>
      <c r="AR715" s="25">
        <f t="shared" si="527"/>
        <v>18.562359853877492</v>
      </c>
      <c r="AS715" s="25">
        <f t="shared" si="528"/>
        <v>-26.547178687726607</v>
      </c>
      <c r="AT715" s="56">
        <f t="shared" si="534"/>
        <v>-105.68556531624614</v>
      </c>
      <c r="AU715" s="57">
        <f t="shared" si="513"/>
        <v>-270.29662215692861</v>
      </c>
      <c r="AV715" s="26">
        <f t="shared" si="514"/>
        <v>4.2481418634836636</v>
      </c>
      <c r="AW715" s="26">
        <f t="shared" si="515"/>
        <v>52.179701006564066</v>
      </c>
      <c r="AX715" s="27">
        <f t="shared" si="516"/>
        <v>-4.2481418634836636</v>
      </c>
      <c r="AY715" s="26">
        <f t="shared" si="517"/>
        <v>-52.179701006564066</v>
      </c>
      <c r="AZ715" s="28">
        <f t="shared" si="518"/>
        <v>0</v>
      </c>
      <c r="BA715" s="29">
        <f t="shared" si="519"/>
        <v>0</v>
      </c>
      <c r="BB715" s="5">
        <f t="shared" si="535"/>
        <v>-246.82350772773844</v>
      </c>
      <c r="BC715" s="5">
        <f t="shared" si="536"/>
        <v>-530.76627414129212</v>
      </c>
      <c r="BD715" s="5">
        <f t="shared" si="520"/>
        <v>-350.76627414129212</v>
      </c>
      <c r="BE715" s="31"/>
      <c r="BF715" s="40">
        <f t="shared" si="521"/>
        <v>-247</v>
      </c>
      <c r="BG715" s="40">
        <f t="shared" si="522"/>
        <v>-531</v>
      </c>
      <c r="BH715" s="40">
        <f t="shared" si="523"/>
        <v>-351</v>
      </c>
      <c r="BL715" s="26">
        <f t="shared" si="529"/>
        <v>-50.204838622539626</v>
      </c>
      <c r="BM715" s="26">
        <f t="shared" si="530"/>
        <v>-89.823037440227665</v>
      </c>
      <c r="BO715" s="238" t="str">
        <f t="shared" si="537"/>
        <v>1288249551.69346i</v>
      </c>
      <c r="BP715" s="238" t="str">
        <f t="shared" si="538"/>
        <v>-0.0000280241218945464-4.61594179446208E-06i</v>
      </c>
      <c r="BQ715" s="238">
        <f t="shared" si="539"/>
        <v>-90.933103788952664</v>
      </c>
      <c r="BR715" s="238">
        <f t="shared" si="540"/>
        <v>-170.6466145441359</v>
      </c>
    </row>
    <row r="716" spans="22:70" x14ac:dyDescent="0.35">
      <c r="V716" s="24">
        <v>8.1200000000001094</v>
      </c>
      <c r="W716" s="32">
        <f t="shared" si="498"/>
        <v>1318256738.5567405</v>
      </c>
      <c r="X716" s="25">
        <f t="shared" si="531"/>
        <v>26.994438391274116</v>
      </c>
      <c r="Y716" s="26">
        <f t="shared" si="499"/>
        <v>-110.0162261570005</v>
      </c>
      <c r="Z716" s="26">
        <f t="shared" si="500"/>
        <v>-89.999819152993439</v>
      </c>
      <c r="AA716" s="26">
        <f t="shared" si="501"/>
        <v>74.067219063617799</v>
      </c>
      <c r="AB716" s="26">
        <f t="shared" si="502"/>
        <v>-89.988656118476158</v>
      </c>
      <c r="AC716" s="26">
        <f t="shared" si="503"/>
        <v>43.469242844592557</v>
      </c>
      <c r="AD716" s="26">
        <f t="shared" si="504"/>
        <v>89.61570587385421</v>
      </c>
      <c r="AE716" s="26">
        <f t="shared" si="505"/>
        <v>34.514674142483969</v>
      </c>
      <c r="AF716" s="26">
        <f t="shared" si="506"/>
        <v>-90.3727693976154</v>
      </c>
      <c r="AG716" s="26">
        <f t="shared" si="524"/>
        <v>64.334182199278899</v>
      </c>
      <c r="AH716" s="26">
        <f t="shared" si="507"/>
        <v>-192.38631868901504</v>
      </c>
      <c r="AI716" s="26">
        <f t="shared" si="508"/>
        <v>-89.99999998623403</v>
      </c>
      <c r="AJ716" s="26">
        <f t="shared" si="509"/>
        <v>118.36359736717084</v>
      </c>
      <c r="AK716" s="26">
        <f t="shared" si="510"/>
        <v>89.999930826020005</v>
      </c>
      <c r="AL716" s="27">
        <f t="shared" si="511"/>
        <v>-72.342997707097027</v>
      </c>
      <c r="AM716" s="26">
        <f t="shared" si="512"/>
        <v>-89.986165204267309</v>
      </c>
      <c r="AN716" s="26">
        <f t="shared" si="525"/>
        <v>-58.368711534709064</v>
      </c>
      <c r="AO716" s="26">
        <f t="shared" si="526"/>
        <v>-89.930866720197301</v>
      </c>
      <c r="AP716" s="26">
        <f t="shared" si="532"/>
        <v>-140.40024836437141</v>
      </c>
      <c r="AQ716" s="26">
        <f t="shared" si="533"/>
        <v>-179.91710108467862</v>
      </c>
      <c r="AR716" s="25">
        <f t="shared" si="527"/>
        <v>18.562359853877492</v>
      </c>
      <c r="AS716" s="25">
        <f t="shared" si="528"/>
        <v>-26.547178687726607</v>
      </c>
      <c r="AT716" s="56">
        <f t="shared" si="534"/>
        <v>-105.88557422188744</v>
      </c>
      <c r="AU716" s="57">
        <f t="shared" si="513"/>
        <v>-270.28987048229402</v>
      </c>
      <c r="AV716" s="26">
        <f t="shared" si="514"/>
        <v>4.3740185062011037</v>
      </c>
      <c r="AW716" s="26">
        <f t="shared" si="515"/>
        <v>52.816861511863316</v>
      </c>
      <c r="AX716" s="27">
        <f t="shared" si="516"/>
        <v>-4.3740185062011037</v>
      </c>
      <c r="AY716" s="26">
        <f t="shared" si="517"/>
        <v>-52.816861511863316</v>
      </c>
      <c r="AZ716" s="28">
        <f t="shared" si="518"/>
        <v>0</v>
      </c>
      <c r="BA716" s="29">
        <f t="shared" si="519"/>
        <v>0</v>
      </c>
      <c r="BB716" s="5">
        <f t="shared" si="535"/>
        <v>-247.61835969834365</v>
      </c>
      <c r="BC716" s="5">
        <f t="shared" si="536"/>
        <v>-530.97283365694818</v>
      </c>
      <c r="BD716" s="5">
        <f t="shared" si="520"/>
        <v>-350.97283365694818</v>
      </c>
      <c r="BE716" s="31"/>
      <c r="BF716" s="40">
        <f t="shared" si="521"/>
        <v>-248</v>
      </c>
      <c r="BG716" s="40">
        <f t="shared" si="522"/>
        <v>-531</v>
      </c>
      <c r="BH716" s="40">
        <f t="shared" si="523"/>
        <v>-351</v>
      </c>
      <c r="BL716" s="26">
        <f t="shared" si="529"/>
        <v>-50.40483675794426</v>
      </c>
      <c r="BM716" s="26">
        <f t="shared" si="530"/>
        <v>-89.827065575125673</v>
      </c>
      <c r="BO716" s="238" t="str">
        <f t="shared" si="537"/>
        <v>1318256738.55674i</v>
      </c>
      <c r="BP716" s="238" t="str">
        <f t="shared" si="538"/>
        <v>-0.0000267946496596555-0.0000043129639779191i</v>
      </c>
      <c r="BQ716" s="238">
        <f t="shared" si="539"/>
        <v>-91.327948718511948</v>
      </c>
      <c r="BR716" s="238">
        <f t="shared" si="540"/>
        <v>-170.8558975995285</v>
      </c>
    </row>
    <row r="717" spans="22:70" x14ac:dyDescent="0.35">
      <c r="V717" s="24">
        <v>8.1300000000001091</v>
      </c>
      <c r="W717" s="30">
        <f t="shared" si="498"/>
        <v>1348962882.5919943</v>
      </c>
      <c r="X717" s="25">
        <f t="shared" si="531"/>
        <v>26.994438391274116</v>
      </c>
      <c r="Y717" s="26">
        <f t="shared" si="499"/>
        <v>-110.21622615699854</v>
      </c>
      <c r="Z717" s="26">
        <f t="shared" si="500"/>
        <v>-89.999823269573909</v>
      </c>
      <c r="AA717" s="26">
        <f t="shared" si="501"/>
        <v>74.267219055955721</v>
      </c>
      <c r="AB717" s="26">
        <f t="shared" si="502"/>
        <v>-89.988914336738276</v>
      </c>
      <c r="AC717" s="26">
        <f t="shared" si="503"/>
        <v>43.669234051441641</v>
      </c>
      <c r="AD717" s="26">
        <f t="shared" si="504"/>
        <v>89.624453222678</v>
      </c>
      <c r="AE717" s="26">
        <f t="shared" si="505"/>
        <v>34.714665341672934</v>
      </c>
      <c r="AF717" s="26">
        <f t="shared" si="506"/>
        <v>-90.364284383634185</v>
      </c>
      <c r="AG717" s="26">
        <f t="shared" si="524"/>
        <v>64.334182199278899</v>
      </c>
      <c r="AH717" s="26">
        <f t="shared" si="507"/>
        <v>-192.58631868901503</v>
      </c>
      <c r="AI717" s="26">
        <f t="shared" si="508"/>
        <v>-89.99999998654738</v>
      </c>
      <c r="AJ717" s="26">
        <f t="shared" si="509"/>
        <v>118.56359736717054</v>
      </c>
      <c r="AK717" s="26">
        <f t="shared" si="510"/>
        <v>89.99993240061201</v>
      </c>
      <c r="AL717" s="27">
        <f t="shared" si="511"/>
        <v>-72.542997695700606</v>
      </c>
      <c r="AM717" s="26">
        <f t="shared" si="512"/>
        <v>-89.986480122653873</v>
      </c>
      <c r="AN717" s="26">
        <f t="shared" si="525"/>
        <v>-58.568711250133738</v>
      </c>
      <c r="AO717" s="26">
        <f t="shared" si="526"/>
        <v>-89.932440384294409</v>
      </c>
      <c r="AP717" s="26">
        <f t="shared" si="532"/>
        <v>-140.80024806839992</v>
      </c>
      <c r="AQ717" s="26">
        <f t="shared" si="533"/>
        <v>-179.91898809288364</v>
      </c>
      <c r="AR717" s="25">
        <f t="shared" si="527"/>
        <v>18.562359853877492</v>
      </c>
      <c r="AS717" s="25">
        <f t="shared" si="528"/>
        <v>-26.547178687726607</v>
      </c>
      <c r="AT717" s="56">
        <f t="shared" si="534"/>
        <v>-106.08558272672698</v>
      </c>
      <c r="AU717" s="57">
        <f t="shared" si="513"/>
        <v>-270.28327247651782</v>
      </c>
      <c r="AV717" s="26">
        <f t="shared" si="514"/>
        <v>4.5020303656556679</v>
      </c>
      <c r="AW717" s="26">
        <f t="shared" si="515"/>
        <v>53.450081058541507</v>
      </c>
      <c r="AX717" s="27">
        <f t="shared" si="516"/>
        <v>-4.5020303656556679</v>
      </c>
      <c r="AY717" s="26">
        <f t="shared" si="517"/>
        <v>-53.450081058541507</v>
      </c>
      <c r="AZ717" s="28">
        <f t="shared" si="518"/>
        <v>0</v>
      </c>
      <c r="BA717" s="29">
        <f t="shared" si="519"/>
        <v>0</v>
      </c>
      <c r="BB717" s="5">
        <f t="shared" si="535"/>
        <v>-248.41343764972913</v>
      </c>
      <c r="BC717" s="5">
        <f t="shared" si="536"/>
        <v>-531.17492858241053</v>
      </c>
      <c r="BD717" s="5">
        <f t="shared" si="520"/>
        <v>-351.17492858241053</v>
      </c>
      <c r="BE717" s="41"/>
      <c r="BF717" s="40">
        <f t="shared" si="521"/>
        <v>-248</v>
      </c>
      <c r="BG717" s="40">
        <f t="shared" si="522"/>
        <v>-531</v>
      </c>
      <c r="BH717" s="40">
        <f t="shared" si="523"/>
        <v>-351</v>
      </c>
      <c r="BL717" s="26">
        <f t="shared" si="529"/>
        <v>-50.604834977268744</v>
      </c>
      <c r="BM717" s="26">
        <f t="shared" si="530"/>
        <v>-89.83100202013091</v>
      </c>
      <c r="BO717" s="238" t="str">
        <f t="shared" si="537"/>
        <v>1348962882.59199i</v>
      </c>
      <c r="BP717" s="238" t="str">
        <f t="shared" si="538"/>
        <v>-0.0000256177803477921-0.0000040296628190782i</v>
      </c>
      <c r="BQ717" s="238">
        <f t="shared" si="539"/>
        <v>-91.723019945733384</v>
      </c>
      <c r="BR717" s="238">
        <f t="shared" si="540"/>
        <v>-171.06065408576185</v>
      </c>
    </row>
    <row r="718" spans="22:70" x14ac:dyDescent="0.35">
      <c r="V718" s="24">
        <v>8.1400000000001107</v>
      </c>
      <c r="W718" s="32">
        <f t="shared" si="498"/>
        <v>1380384264.6032383</v>
      </c>
      <c r="X718" s="25">
        <f t="shared" si="531"/>
        <v>26.994438391274116</v>
      </c>
      <c r="Y718" s="26">
        <f t="shared" si="499"/>
        <v>-110.41622615699671</v>
      </c>
      <c r="Z718" s="26">
        <f t="shared" si="500"/>
        <v>-89.999827292449538</v>
      </c>
      <c r="AA718" s="26">
        <f t="shared" si="501"/>
        <v>74.467219048638526</v>
      </c>
      <c r="AB718" s="26">
        <f t="shared" si="502"/>
        <v>-89.989166677235588</v>
      </c>
      <c r="AC718" s="26">
        <f t="shared" si="503"/>
        <v>43.869225654031126</v>
      </c>
      <c r="AD718" s="26">
        <f t="shared" si="504"/>
        <v>89.633001474449941</v>
      </c>
      <c r="AE718" s="26">
        <f t="shared" si="505"/>
        <v>34.914656936947054</v>
      </c>
      <c r="AF718" s="26">
        <f t="shared" si="506"/>
        <v>-90.355992495235171</v>
      </c>
      <c r="AG718" s="26">
        <f t="shared" si="524"/>
        <v>64.334182199278899</v>
      </c>
      <c r="AH718" s="26">
        <f t="shared" si="507"/>
        <v>-192.78631868901505</v>
      </c>
      <c r="AI718" s="26">
        <f t="shared" si="508"/>
        <v>-89.999999986853609</v>
      </c>
      <c r="AJ718" s="26">
        <f t="shared" si="509"/>
        <v>118.76359736717029</v>
      </c>
      <c r="AK718" s="26">
        <f t="shared" si="510"/>
        <v>89.999933939361952</v>
      </c>
      <c r="AL718" s="27">
        <f t="shared" si="511"/>
        <v>-72.742997684817126</v>
      </c>
      <c r="AM718" s="26">
        <f t="shared" si="512"/>
        <v>-89.986787872623566</v>
      </c>
      <c r="AN718" s="26">
        <f t="shared" si="525"/>
        <v>-58.768710978366428</v>
      </c>
      <c r="AO718" s="26">
        <f t="shared" si="526"/>
        <v>-89.933978227521891</v>
      </c>
      <c r="AP718" s="26">
        <f t="shared" si="532"/>
        <v>-141.20024778574941</v>
      </c>
      <c r="AQ718" s="26">
        <f t="shared" si="533"/>
        <v>-179.9208321476371</v>
      </c>
      <c r="AR718" s="25">
        <f t="shared" si="527"/>
        <v>18.562359853877492</v>
      </c>
      <c r="AS718" s="25">
        <f t="shared" si="528"/>
        <v>-26.547178687726607</v>
      </c>
      <c r="AT718" s="56">
        <f t="shared" si="534"/>
        <v>-106.28559084880236</v>
      </c>
      <c r="AU718" s="57">
        <f t="shared" si="513"/>
        <v>-270.27682464287227</v>
      </c>
      <c r="AV718" s="26">
        <f t="shared" si="514"/>
        <v>4.6321500812216723</v>
      </c>
      <c r="AW718" s="26">
        <f t="shared" si="515"/>
        <v>54.079076671231832</v>
      </c>
      <c r="AX718" s="27">
        <f t="shared" si="516"/>
        <v>-4.6321500812216723</v>
      </c>
      <c r="AY718" s="26">
        <f t="shared" si="517"/>
        <v>-54.079076671231832</v>
      </c>
      <c r="AZ718" s="28">
        <f t="shared" si="518"/>
        <v>0</v>
      </c>
      <c r="BA718" s="29">
        <f t="shared" si="519"/>
        <v>0</v>
      </c>
      <c r="BB718" s="5">
        <f t="shared" si="535"/>
        <v>-249.20873190240974</v>
      </c>
      <c r="BC718" s="5">
        <f t="shared" si="536"/>
        <v>-531.37264521036491</v>
      </c>
      <c r="BD718" s="5">
        <f t="shared" si="520"/>
        <v>-351.37264521036491</v>
      </c>
      <c r="BE718" s="31"/>
      <c r="BF718" s="40">
        <f t="shared" si="521"/>
        <v>-249</v>
      </c>
      <c r="BG718" s="40">
        <f t="shared" si="522"/>
        <v>-531</v>
      </c>
      <c r="BH718" s="40">
        <f t="shared" si="523"/>
        <v>-351</v>
      </c>
      <c r="BL718" s="26">
        <f t="shared" si="529"/>
        <v>-50.80483327673619</v>
      </c>
      <c r="BM718" s="26">
        <f t="shared" si="530"/>
        <v>-89.834848862249927</v>
      </c>
      <c r="BO718" s="238" t="str">
        <f t="shared" si="537"/>
        <v>1380384264.60324i</v>
      </c>
      <c r="BP718" s="238" t="str">
        <f t="shared" si="538"/>
        <v>-0.0000244913783582305-3.76478279465005E-06i</v>
      </c>
      <c r="BQ718" s="238">
        <f t="shared" si="539"/>
        <v>-92.118307776871177</v>
      </c>
      <c r="BR718" s="238">
        <f t="shared" si="540"/>
        <v>-171.26097170524267</v>
      </c>
    </row>
    <row r="719" spans="22:70" x14ac:dyDescent="0.35">
      <c r="V719" s="24">
        <v>8.1500000000001105</v>
      </c>
      <c r="W719" s="32">
        <f t="shared" si="498"/>
        <v>1412537544.623116</v>
      </c>
      <c r="X719" s="25">
        <f t="shared" si="531"/>
        <v>26.994438391274116</v>
      </c>
      <c r="Y719" s="26">
        <f t="shared" si="499"/>
        <v>-110.61622615699493</v>
      </c>
      <c r="Z719" s="26">
        <f t="shared" si="500"/>
        <v>-89.999831223753347</v>
      </c>
      <c r="AA719" s="26">
        <f t="shared" si="501"/>
        <v>74.667219041650625</v>
      </c>
      <c r="AB719" s="26">
        <f t="shared" si="502"/>
        <v>-89.98941327376231</v>
      </c>
      <c r="AC719" s="26">
        <f t="shared" si="503"/>
        <v>44.069217634551165</v>
      </c>
      <c r="AD719" s="26">
        <f t="shared" si="504"/>
        <v>89.641355160043176</v>
      </c>
      <c r="AE719" s="26">
        <f t="shared" si="505"/>
        <v>35.11464891048098</v>
      </c>
      <c r="AF719" s="26">
        <f t="shared" si="506"/>
        <v>-90.347889337472466</v>
      </c>
      <c r="AG719" s="26">
        <f t="shared" si="524"/>
        <v>64.334182199278899</v>
      </c>
      <c r="AH719" s="26">
        <f t="shared" si="507"/>
        <v>-192.98631868901506</v>
      </c>
      <c r="AI719" s="26">
        <f t="shared" si="508"/>
        <v>-89.999999987152862</v>
      </c>
      <c r="AJ719" s="26">
        <f t="shared" si="509"/>
        <v>118.96359736717004</v>
      </c>
      <c r="AK719" s="26">
        <f t="shared" si="510"/>
        <v>89.999935443085647</v>
      </c>
      <c r="AL719" s="27">
        <f t="shared" si="511"/>
        <v>-72.942997674423466</v>
      </c>
      <c r="AM719" s="26">
        <f t="shared" si="512"/>
        <v>-89.987088617349443</v>
      </c>
      <c r="AN719" s="26">
        <f t="shared" si="525"/>
        <v>-58.968710718830621</v>
      </c>
      <c r="AO719" s="26">
        <f t="shared" si="526"/>
        <v>-89.935481065255686</v>
      </c>
      <c r="AP719" s="26">
        <f t="shared" si="532"/>
        <v>-141.60024751582023</v>
      </c>
      <c r="AQ719" s="26">
        <f t="shared" si="533"/>
        <v>-179.92263422667236</v>
      </c>
      <c r="AR719" s="25">
        <f t="shared" si="527"/>
        <v>18.562359853877492</v>
      </c>
      <c r="AS719" s="25">
        <f t="shared" si="528"/>
        <v>-26.547178687726607</v>
      </c>
      <c r="AT719" s="56">
        <f t="shared" si="534"/>
        <v>-106.48559860533925</v>
      </c>
      <c r="AU719" s="57">
        <f t="shared" si="513"/>
        <v>-270.27052356414481</v>
      </c>
      <c r="AV719" s="26">
        <f t="shared" si="514"/>
        <v>4.7643486243663355</v>
      </c>
      <c r="AW719" s="26">
        <f t="shared" si="515"/>
        <v>54.703575429227151</v>
      </c>
      <c r="AX719" s="27">
        <f t="shared" si="516"/>
        <v>-4.7643486243663364</v>
      </c>
      <c r="AY719" s="26">
        <f t="shared" si="517"/>
        <v>-54.703575429227151</v>
      </c>
      <c r="AZ719" s="28">
        <f t="shared" si="518"/>
        <v>0</v>
      </c>
      <c r="BA719" s="29">
        <f t="shared" si="519"/>
        <v>0</v>
      </c>
      <c r="BB719" s="5">
        <f t="shared" si="535"/>
        <v>-250.00423317081265</v>
      </c>
      <c r="BC719" s="5">
        <f t="shared" si="536"/>
        <v>-531.56606883944096</v>
      </c>
      <c r="BD719" s="5">
        <f t="shared" si="520"/>
        <v>-351.56606883944096</v>
      </c>
      <c r="BE719" s="31"/>
      <c r="BF719" s="40">
        <f t="shared" si="521"/>
        <v>-250</v>
      </c>
      <c r="BG719" s="40">
        <f t="shared" si="522"/>
        <v>-532</v>
      </c>
      <c r="BH719" s="40">
        <f t="shared" si="523"/>
        <v>-352</v>
      </c>
      <c r="BL719" s="26">
        <f t="shared" si="529"/>
        <v>-51.004831652739561</v>
      </c>
      <c r="BM719" s="26">
        <f t="shared" si="530"/>
        <v>-89.838608140990502</v>
      </c>
      <c r="BO719" s="238" t="str">
        <f t="shared" si="537"/>
        <v>1412537544.62312i</v>
      </c>
      <c r="BP719" s="238" t="str">
        <f t="shared" si="538"/>
        <v>-0.0000234133848659988-3.51714612011644E-06i</v>
      </c>
      <c r="BQ719" s="238">
        <f t="shared" si="539"/>
        <v>-92.513802912733837</v>
      </c>
      <c r="BR719" s="238">
        <f t="shared" si="540"/>
        <v>-171.4569371343056</v>
      </c>
    </row>
    <row r="720" spans="22:70" x14ac:dyDescent="0.35">
      <c r="V720" s="24">
        <v>8.1600000000001103</v>
      </c>
      <c r="W720" s="30">
        <f t="shared" si="498"/>
        <v>1445439770.7462976</v>
      </c>
      <c r="X720" s="25">
        <f t="shared" si="531"/>
        <v>26.994438391274116</v>
      </c>
      <c r="Y720" s="26">
        <f t="shared" si="499"/>
        <v>-110.81622615699324</v>
      </c>
      <c r="Z720" s="26">
        <f t="shared" si="500"/>
        <v>-89.999835065569769</v>
      </c>
      <c r="AA720" s="26">
        <f t="shared" si="501"/>
        <v>74.867219034977239</v>
      </c>
      <c r="AB720" s="26">
        <f t="shared" si="502"/>
        <v>-89.989654257067158</v>
      </c>
      <c r="AC720" s="26">
        <f t="shared" si="503"/>
        <v>44.269209975993427</v>
      </c>
      <c r="AD720" s="26">
        <f t="shared" si="504"/>
        <v>89.649518707270929</v>
      </c>
      <c r="AE720" s="26">
        <f t="shared" si="505"/>
        <v>35.314641245251543</v>
      </c>
      <c r="AF720" s="26">
        <f t="shared" si="506"/>
        <v>-90.339970615365999</v>
      </c>
      <c r="AG720" s="26">
        <f t="shared" si="524"/>
        <v>64.334182199278899</v>
      </c>
      <c r="AH720" s="26">
        <f t="shared" si="507"/>
        <v>-193.18631868901505</v>
      </c>
      <c r="AI720" s="26">
        <f t="shared" si="508"/>
        <v>-89.999999987445293</v>
      </c>
      <c r="AJ720" s="26">
        <f t="shared" si="509"/>
        <v>119.16359736716979</v>
      </c>
      <c r="AK720" s="26">
        <f t="shared" si="510"/>
        <v>89.999936912580438</v>
      </c>
      <c r="AL720" s="27">
        <f t="shared" si="511"/>
        <v>-73.142997664497599</v>
      </c>
      <c r="AM720" s="26">
        <f t="shared" si="512"/>
        <v>-89.987382516290268</v>
      </c>
      <c r="AN720" s="26">
        <f t="shared" si="525"/>
        <v>-59.168710470975832</v>
      </c>
      <c r="AO720" s="26">
        <f t="shared" si="526"/>
        <v>-89.936949694311991</v>
      </c>
      <c r="AP720" s="26">
        <f t="shared" si="532"/>
        <v>-142.00024725803979</v>
      </c>
      <c r="AQ720" s="26">
        <f t="shared" si="533"/>
        <v>-179.92439528546711</v>
      </c>
      <c r="AR720" s="25">
        <f t="shared" si="527"/>
        <v>18.562359853877492</v>
      </c>
      <c r="AS720" s="25">
        <f t="shared" si="528"/>
        <v>-26.547178687726607</v>
      </c>
      <c r="AT720" s="56">
        <f t="shared" si="534"/>
        <v>-106.68560601278824</v>
      </c>
      <c r="AU720" s="57">
        <f t="shared" si="513"/>
        <v>-270.26436590083313</v>
      </c>
      <c r="AV720" s="26">
        <f t="shared" si="514"/>
        <v>4.8985954049054294</v>
      </c>
      <c r="AW720" s="26">
        <f t="shared" si="515"/>
        <v>55.323314936091698</v>
      </c>
      <c r="AX720" s="27">
        <f t="shared" si="516"/>
        <v>-4.8985954049054294</v>
      </c>
      <c r="AY720" s="26">
        <f t="shared" si="517"/>
        <v>-55.323314936091698</v>
      </c>
      <c r="AZ720" s="28">
        <f t="shared" si="518"/>
        <v>0</v>
      </c>
      <c r="BA720" s="29">
        <f t="shared" si="519"/>
        <v>0</v>
      </c>
      <c r="BB720" s="5">
        <f t="shared" si="535"/>
        <v>-250.79993254903471</v>
      </c>
      <c r="BC720" s="5">
        <f t="shared" si="536"/>
        <v>-531.75528373765781</v>
      </c>
      <c r="BD720" s="5">
        <f t="shared" si="520"/>
        <v>-351.75528373765781</v>
      </c>
      <c r="BE720" s="41"/>
      <c r="BF720" s="40">
        <f t="shared" si="521"/>
        <v>-251</v>
      </c>
      <c r="BG720" s="40">
        <f t="shared" si="522"/>
        <v>-532</v>
      </c>
      <c r="BH720" s="40">
        <f t="shared" si="523"/>
        <v>-352</v>
      </c>
      <c r="BL720" s="26">
        <f t="shared" si="529"/>
        <v>-51.20483010183424</v>
      </c>
      <c r="BM720" s="26">
        <f t="shared" si="530"/>
        <v>-89.842281849442458</v>
      </c>
      <c r="BO720" s="238" t="str">
        <f t="shared" si="537"/>
        <v>1445439770.7463i</v>
      </c>
      <c r="BP720" s="238" t="str">
        <f t="shared" si="538"/>
        <v>-0.0000223818159363484-3.28564818782826E-06i</v>
      </c>
      <c r="BQ720" s="238">
        <f t="shared" si="539"/>
        <v>-92.909496434412233</v>
      </c>
      <c r="BR720" s="238">
        <f t="shared" si="540"/>
        <v>-171.64863598738222</v>
      </c>
    </row>
    <row r="721" spans="22:70" x14ac:dyDescent="0.35">
      <c r="V721" s="24">
        <v>8.1700000000001101</v>
      </c>
      <c r="W721" s="32">
        <f t="shared" si="498"/>
        <v>1479108388.1685858</v>
      </c>
      <c r="X721" s="25">
        <f t="shared" si="531"/>
        <v>26.994438391274116</v>
      </c>
      <c r="Y721" s="26">
        <f t="shared" si="499"/>
        <v>-111.01622615699162</v>
      </c>
      <c r="Z721" s="26">
        <f t="shared" si="500"/>
        <v>-89.999838819935746</v>
      </c>
      <c r="AA721" s="26">
        <f t="shared" si="501"/>
        <v>75.0672190286042</v>
      </c>
      <c r="AB721" s="26">
        <f t="shared" si="502"/>
        <v>-89.989889754922643</v>
      </c>
      <c r="AC721" s="26">
        <f t="shared" si="503"/>
        <v>44.469202662114959</v>
      </c>
      <c r="AD721" s="26">
        <f t="shared" si="504"/>
        <v>89.657496443227444</v>
      </c>
      <c r="AE721" s="26">
        <f t="shared" si="505"/>
        <v>35.514633925001654</v>
      </c>
      <c r="AF721" s="26">
        <f t="shared" si="506"/>
        <v>-90.332232131630946</v>
      </c>
      <c r="AG721" s="26">
        <f t="shared" si="524"/>
        <v>64.334182199278899</v>
      </c>
      <c r="AH721" s="26">
        <f t="shared" si="507"/>
        <v>-193.38631868901504</v>
      </c>
      <c r="AI721" s="26">
        <f t="shared" si="508"/>
        <v>-89.999999987731073</v>
      </c>
      <c r="AJ721" s="26">
        <f t="shared" si="509"/>
        <v>119.36359736716955</v>
      </c>
      <c r="AK721" s="26">
        <f t="shared" si="510"/>
        <v>89.999938348625435</v>
      </c>
      <c r="AL721" s="27">
        <f t="shared" si="511"/>
        <v>-73.342997655018465</v>
      </c>
      <c r="AM721" s="26">
        <f t="shared" si="512"/>
        <v>-89.987669725275069</v>
      </c>
      <c r="AN721" s="26">
        <f t="shared" si="525"/>
        <v>-59.368710234276342</v>
      </c>
      <c r="AO721" s="26">
        <f t="shared" si="526"/>
        <v>-89.938384893369658</v>
      </c>
      <c r="AP721" s="26">
        <f t="shared" si="532"/>
        <v>-142.40024701186141</v>
      </c>
      <c r="AQ721" s="26">
        <f t="shared" si="533"/>
        <v>-179.92611625775038</v>
      </c>
      <c r="AR721" s="25">
        <f t="shared" si="527"/>
        <v>18.562359853877492</v>
      </c>
      <c r="AS721" s="25">
        <f t="shared" si="528"/>
        <v>-26.547178687726607</v>
      </c>
      <c r="AT721" s="56">
        <f t="shared" si="534"/>
        <v>-106.88561308685976</v>
      </c>
      <c r="AU721" s="57">
        <f t="shared" si="513"/>
        <v>-270.25834838938135</v>
      </c>
      <c r="AV721" s="26">
        <f t="shared" si="514"/>
        <v>5.0348583804606903</v>
      </c>
      <c r="AW721" s="26">
        <f t="shared" si="515"/>
        <v>55.938043732949794</v>
      </c>
      <c r="AX721" s="27">
        <f t="shared" si="516"/>
        <v>-5.0348583804606903</v>
      </c>
      <c r="AY721" s="26">
        <f t="shared" si="517"/>
        <v>-55.938043732949794</v>
      </c>
      <c r="AZ721" s="28">
        <f t="shared" si="518"/>
        <v>0</v>
      </c>
      <c r="BA721" s="29">
        <f t="shared" si="519"/>
        <v>0</v>
      </c>
      <c r="BB721" s="5">
        <f t="shared" si="535"/>
        <v>-251.59582149695538</v>
      </c>
      <c r="BC721" s="5">
        <f t="shared" si="536"/>
        <v>-531.94037311007605</v>
      </c>
      <c r="BD721" s="5">
        <f t="shared" si="520"/>
        <v>-351.94037311007605</v>
      </c>
      <c r="BE721" s="31"/>
      <c r="BF721" s="40">
        <f t="shared" si="521"/>
        <v>-252</v>
      </c>
      <c r="BG721" s="40">
        <f t="shared" si="522"/>
        <v>-532</v>
      </c>
      <c r="BH721" s="40">
        <f t="shared" si="523"/>
        <v>-352</v>
      </c>
      <c r="BL721" s="26">
        <f t="shared" si="529"/>
        <v>-51.404828620730648</v>
      </c>
      <c r="BM721" s="26">
        <f t="shared" si="530"/>
        <v>-89.845871935333719</v>
      </c>
      <c r="BO721" s="238" t="str">
        <f t="shared" si="537"/>
        <v>1479108388.16859i</v>
      </c>
      <c r="BP721" s="238" t="str">
        <f t="shared" si="538"/>
        <v>-0.0000213947606020996-3.06925324606148E-06i</v>
      </c>
      <c r="BQ721" s="238">
        <f t="shared" si="539"/>
        <v>-93.305379789364963</v>
      </c>
      <c r="BR721" s="238">
        <f t="shared" si="540"/>
        <v>-171.83615278536104</v>
      </c>
    </row>
    <row r="722" spans="22:70" x14ac:dyDescent="0.35">
      <c r="V722" s="24">
        <v>8.1800000000001098</v>
      </c>
      <c r="W722" s="32">
        <f t="shared" si="498"/>
        <v>1513561248.4365952</v>
      </c>
      <c r="X722" s="25">
        <f t="shared" si="531"/>
        <v>26.994438391274116</v>
      </c>
      <c r="Y722" s="26">
        <f t="shared" si="499"/>
        <v>-111.21622615699007</v>
      </c>
      <c r="Z722" s="26">
        <f t="shared" si="500"/>
        <v>-89.999842488841935</v>
      </c>
      <c r="AA722" s="26">
        <f t="shared" si="501"/>
        <v>75.267219022517992</v>
      </c>
      <c r="AB722" s="26">
        <f t="shared" si="502"/>
        <v>-89.990119892192794</v>
      </c>
      <c r="AC722" s="26">
        <f t="shared" si="503"/>
        <v>44.669195677403749</v>
      </c>
      <c r="AD722" s="26">
        <f t="shared" si="504"/>
        <v>89.665292596575881</v>
      </c>
      <c r="AE722" s="26">
        <f t="shared" si="505"/>
        <v>35.714626934205782</v>
      </c>
      <c r="AF722" s="26">
        <f t="shared" si="506"/>
        <v>-90.324669784458848</v>
      </c>
      <c r="AG722" s="26">
        <f t="shared" si="524"/>
        <v>64.334182199278899</v>
      </c>
      <c r="AH722" s="26">
        <f t="shared" si="507"/>
        <v>-193.58631868901506</v>
      </c>
      <c r="AI722" s="26">
        <f t="shared" si="508"/>
        <v>-89.999999988010359</v>
      </c>
      <c r="AJ722" s="26">
        <f t="shared" si="509"/>
        <v>119.56359736716932</v>
      </c>
      <c r="AK722" s="26">
        <f t="shared" si="510"/>
        <v>89.999939751982041</v>
      </c>
      <c r="AL722" s="27">
        <f t="shared" si="511"/>
        <v>-73.542997645965954</v>
      </c>
      <c r="AM722" s="26">
        <f t="shared" si="512"/>
        <v>-89.987950396585816</v>
      </c>
      <c r="AN722" s="26">
        <f t="shared" si="525"/>
        <v>-59.568710008230063</v>
      </c>
      <c r="AO722" s="26">
        <f t="shared" si="526"/>
        <v>-89.939787423382995</v>
      </c>
      <c r="AP722" s="26">
        <f t="shared" si="532"/>
        <v>-142.80024677676286</v>
      </c>
      <c r="AQ722" s="26">
        <f t="shared" si="533"/>
        <v>-179.92779805599713</v>
      </c>
      <c r="AR722" s="25">
        <f t="shared" si="527"/>
        <v>18.562359853877492</v>
      </c>
      <c r="AS722" s="25">
        <f t="shared" si="528"/>
        <v>-26.547178687726607</v>
      </c>
      <c r="AT722" s="56">
        <f t="shared" si="534"/>
        <v>-107.08561984255708</v>
      </c>
      <c r="AU722" s="57">
        <f t="shared" si="513"/>
        <v>-270.25246784045601</v>
      </c>
      <c r="AV722" s="26">
        <f t="shared" si="514"/>
        <v>5.1731041683466437</v>
      </c>
      <c r="AW722" s="26">
        <f t="shared" si="515"/>
        <v>56.54752165491248</v>
      </c>
      <c r="AX722" s="27">
        <f t="shared" si="516"/>
        <v>-5.1731041683466437</v>
      </c>
      <c r="AY722" s="26">
        <f t="shared" si="517"/>
        <v>-56.54752165491248</v>
      </c>
      <c r="AZ722" s="28">
        <f t="shared" si="518"/>
        <v>0</v>
      </c>
      <c r="BA722" s="29">
        <f t="shared" si="519"/>
        <v>0</v>
      </c>
      <c r="BB722" s="5">
        <f t="shared" si="535"/>
        <v>-252.39189182671402</v>
      </c>
      <c r="BC722" s="5">
        <f t="shared" si="536"/>
        <v>-532.12141907039472</v>
      </c>
      <c r="BD722" s="5">
        <f t="shared" si="520"/>
        <v>-352.12141907039472</v>
      </c>
      <c r="BE722" s="31"/>
      <c r="BF722" s="40">
        <f t="shared" si="521"/>
        <v>-252</v>
      </c>
      <c r="BG722" s="40">
        <f t="shared" si="522"/>
        <v>-532</v>
      </c>
      <c r="BH722" s="40">
        <f t="shared" si="523"/>
        <v>-352</v>
      </c>
      <c r="BL722" s="26">
        <f t="shared" si="529"/>
        <v>-51.604827206287226</v>
      </c>
      <c r="BM722" s="26">
        <f t="shared" si="530"/>
        <v>-89.849380302062556</v>
      </c>
      <c r="BO722" s="238" t="str">
        <f t="shared" si="537"/>
        <v>1513561248.4366i</v>
      </c>
      <c r="BP722" s="238" t="str">
        <f t="shared" si="538"/>
        <v>-0.0000204503789143188-2.86699030919962E-06i</v>
      </c>
      <c r="BQ722" s="238">
        <f t="shared" si="539"/>
        <v>-93.70144477786971</v>
      </c>
      <c r="BR722" s="238">
        <f t="shared" si="540"/>
        <v>-172.01957092787612</v>
      </c>
    </row>
    <row r="723" spans="22:70" x14ac:dyDescent="0.35">
      <c r="V723" s="24">
        <v>8.1900000000001096</v>
      </c>
      <c r="W723" s="30">
        <f t="shared" si="498"/>
        <v>1548816618.9128776</v>
      </c>
      <c r="X723" s="25">
        <f t="shared" si="531"/>
        <v>26.994438391274116</v>
      </c>
      <c r="Y723" s="26">
        <f t="shared" si="499"/>
        <v>-111.41622615698859</v>
      </c>
      <c r="Z723" s="26">
        <f t="shared" si="500"/>
        <v>-89.999846074233631</v>
      </c>
      <c r="AA723" s="26">
        <f t="shared" si="501"/>
        <v>75.467219016705712</v>
      </c>
      <c r="AB723" s="26">
        <f t="shared" si="502"/>
        <v>-89.990344790899442</v>
      </c>
      <c r="AC723" s="26">
        <f t="shared" si="503"/>
        <v>44.86918900704584</v>
      </c>
      <c r="AD723" s="26">
        <f t="shared" si="504"/>
        <v>89.672911299784545</v>
      </c>
      <c r="AE723" s="26">
        <f t="shared" si="505"/>
        <v>35.914620258037083</v>
      </c>
      <c r="AF723" s="26">
        <f t="shared" si="506"/>
        <v>-90.317279565348514</v>
      </c>
      <c r="AG723" s="26">
        <f t="shared" si="524"/>
        <v>64.334182199278899</v>
      </c>
      <c r="AH723" s="26">
        <f t="shared" si="507"/>
        <v>-193.78631868901505</v>
      </c>
      <c r="AI723" s="26">
        <f t="shared" si="508"/>
        <v>-89.999999988283264</v>
      </c>
      <c r="AJ723" s="26">
        <f t="shared" si="509"/>
        <v>119.7635973671691</v>
      </c>
      <c r="AK723" s="26">
        <f t="shared" si="510"/>
        <v>89.999941123394365</v>
      </c>
      <c r="AL723" s="27">
        <f t="shared" si="511"/>
        <v>-73.742997637320883</v>
      </c>
      <c r="AM723" s="26">
        <f t="shared" si="512"/>
        <v>-89.988224679038098</v>
      </c>
      <c r="AN723" s="26">
        <f t="shared" si="525"/>
        <v>-59.768709792357527</v>
      </c>
      <c r="AO723" s="26">
        <f t="shared" si="526"/>
        <v>-89.941158027985267</v>
      </c>
      <c r="AP723" s="26">
        <f t="shared" si="532"/>
        <v>-143.20024655224546</v>
      </c>
      <c r="AQ723" s="26">
        <f t="shared" si="533"/>
        <v>-179.92944157191226</v>
      </c>
      <c r="AR723" s="25">
        <f t="shared" si="527"/>
        <v>18.562359853877492</v>
      </c>
      <c r="AS723" s="25">
        <f t="shared" si="528"/>
        <v>-26.547178687726607</v>
      </c>
      <c r="AT723" s="56">
        <f t="shared" si="534"/>
        <v>-107.28562629420838</v>
      </c>
      <c r="AU723" s="57">
        <f t="shared" si="513"/>
        <v>-270.24672113726081</v>
      </c>
      <c r="AV723" s="26">
        <f t="shared" si="514"/>
        <v>5.3132981591261954</v>
      </c>
      <c r="AW723" s="26">
        <f t="shared" si="515"/>
        <v>57.15152013060225</v>
      </c>
      <c r="AX723" s="27">
        <f t="shared" si="516"/>
        <v>-5.3132981591261954</v>
      </c>
      <c r="AY723" s="26">
        <f t="shared" si="517"/>
        <v>-57.15152013060225</v>
      </c>
      <c r="AZ723" s="28">
        <f t="shared" si="518"/>
        <v>0</v>
      </c>
      <c r="BA723" s="29">
        <f t="shared" si="519"/>
        <v>0</v>
      </c>
      <c r="BB723" s="5">
        <f t="shared" si="535"/>
        <v>-253.188135689555</v>
      </c>
      <c r="BC723" s="5">
        <f t="shared" si="536"/>
        <v>-532.29850261623972</v>
      </c>
      <c r="BD723" s="5">
        <f t="shared" si="520"/>
        <v>-352.29850261623972</v>
      </c>
      <c r="BE723" s="41"/>
      <c r="BF723" s="40">
        <f t="shared" si="521"/>
        <v>-253</v>
      </c>
      <c r="BG723" s="40">
        <f t="shared" si="522"/>
        <v>-532</v>
      </c>
      <c r="BH723" s="40">
        <f t="shared" si="523"/>
        <v>-352</v>
      </c>
      <c r="BL723" s="26">
        <f t="shared" si="529"/>
        <v>-51.804825855503807</v>
      </c>
      <c r="BM723" s="26">
        <f t="shared" si="530"/>
        <v>-89.852808809706133</v>
      </c>
      <c r="BO723" s="238" t="str">
        <f t="shared" si="537"/>
        <v>1548816618.91288i</v>
      </c>
      <c r="BP723" s="238" t="str">
        <f t="shared" si="538"/>
        <v>-0.0000195468999757786-0.0000026779492892808i</v>
      </c>
      <c r="BQ723" s="238">
        <f t="shared" si="539"/>
        <v>-94.097683539842819</v>
      </c>
      <c r="BR723" s="238">
        <f t="shared" si="540"/>
        <v>-172.19897266927276</v>
      </c>
    </row>
    <row r="724" spans="22:70" x14ac:dyDescent="0.35">
      <c r="V724" s="24">
        <v>8.2000000000001094</v>
      </c>
      <c r="W724" s="32">
        <f t="shared" si="498"/>
        <v>1584893192.461513</v>
      </c>
      <c r="X724" s="25">
        <f t="shared" si="531"/>
        <v>26.994438391274116</v>
      </c>
      <c r="Y724" s="26">
        <f t="shared" si="499"/>
        <v>-111.61622615698715</v>
      </c>
      <c r="Z724" s="26">
        <f t="shared" si="500"/>
        <v>-89.999849578011833</v>
      </c>
      <c r="AA724" s="26">
        <f t="shared" si="501"/>
        <v>75.667219011154998</v>
      </c>
      <c r="AB724" s="26">
        <f t="shared" si="502"/>
        <v>-89.990564570286807</v>
      </c>
      <c r="AC724" s="26">
        <f t="shared" si="503"/>
        <v>45.069182636893892</v>
      </c>
      <c r="AD724" s="26">
        <f t="shared" si="504"/>
        <v>89.680356591312403</v>
      </c>
      <c r="AE724" s="26">
        <f t="shared" si="505"/>
        <v>36.114613882335853</v>
      </c>
      <c r="AF724" s="26">
        <f t="shared" si="506"/>
        <v>-90.310057556986237</v>
      </c>
      <c r="AG724" s="26">
        <f t="shared" si="524"/>
        <v>64.334182199278899</v>
      </c>
      <c r="AH724" s="26">
        <f t="shared" si="507"/>
        <v>-193.98631868901504</v>
      </c>
      <c r="AI724" s="26">
        <f t="shared" si="508"/>
        <v>-89.999999988549973</v>
      </c>
      <c r="AJ724" s="26">
        <f t="shared" si="509"/>
        <v>119.96359736716886</v>
      </c>
      <c r="AK724" s="26">
        <f t="shared" si="510"/>
        <v>89.999942463589534</v>
      </c>
      <c r="AL724" s="27">
        <f t="shared" si="511"/>
        <v>-73.942997629064877</v>
      </c>
      <c r="AM724" s="26">
        <f t="shared" si="512"/>
        <v>-89.98849271806003</v>
      </c>
      <c r="AN724" s="26">
        <f t="shared" si="525"/>
        <v>-59.968709586200823</v>
      </c>
      <c r="AO724" s="26">
        <f t="shared" si="526"/>
        <v>-89.942497433882906</v>
      </c>
      <c r="AP724" s="26">
        <f t="shared" si="532"/>
        <v>-143.60024633783297</v>
      </c>
      <c r="AQ724" s="26">
        <f t="shared" si="533"/>
        <v>-179.93104767690338</v>
      </c>
      <c r="AR724" s="25">
        <f t="shared" si="527"/>
        <v>18.562359853877492</v>
      </c>
      <c r="AS724" s="25">
        <f t="shared" si="528"/>
        <v>-26.547178687726607</v>
      </c>
      <c r="AT724" s="56">
        <f t="shared" si="534"/>
        <v>-107.48563245549713</v>
      </c>
      <c r="AU724" s="57">
        <f t="shared" si="513"/>
        <v>-270.24110523388958</v>
      </c>
      <c r="AV724" s="26">
        <f t="shared" si="514"/>
        <v>5.4554046310945026</v>
      </c>
      <c r="AW724" s="26">
        <f t="shared" si="515"/>
        <v>57.749822425213068</v>
      </c>
      <c r="AX724" s="27">
        <f t="shared" si="516"/>
        <v>-5.4554046310945026</v>
      </c>
      <c r="AY724" s="26">
        <f t="shared" si="517"/>
        <v>-57.749822425213068</v>
      </c>
      <c r="AZ724" s="28">
        <f t="shared" si="518"/>
        <v>0</v>
      </c>
      <c r="BA724" s="29">
        <f t="shared" si="519"/>
        <v>0</v>
      </c>
      <c r="BB724" s="5">
        <f t="shared" si="535"/>
        <v>-253.98454556304321</v>
      </c>
      <c r="BC724" s="5">
        <f t="shared" si="536"/>
        <v>-532.47170360790744</v>
      </c>
      <c r="BD724" s="5">
        <f t="shared" si="520"/>
        <v>-352.47170360790744</v>
      </c>
      <c r="BE724" s="31"/>
      <c r="BF724" s="40">
        <f t="shared" si="521"/>
        <v>-254</v>
      </c>
      <c r="BG724" s="40">
        <f t="shared" si="522"/>
        <v>-532</v>
      </c>
      <c r="BH724" s="40">
        <f t="shared" si="523"/>
        <v>-352</v>
      </c>
      <c r="BL724" s="26">
        <f t="shared" si="529"/>
        <v>-52.00482456551525</v>
      </c>
      <c r="BM724" s="26">
        <f t="shared" si="530"/>
        <v>-89.856159276006338</v>
      </c>
      <c r="BO724" s="238" t="str">
        <f t="shared" si="537"/>
        <v>1584893192.46151i</v>
      </c>
      <c r="BP724" s="238" t="str">
        <f t="shared" si="538"/>
        <v>-0.0000186826199656959-0.0000025012773392613i</v>
      </c>
      <c r="BQ724" s="238">
        <f t="shared" si="539"/>
        <v>-94.494088542030823</v>
      </c>
      <c r="BR724" s="238">
        <f t="shared" si="540"/>
        <v>-172.37443909801152</v>
      </c>
    </row>
    <row r="725" spans="22:70" x14ac:dyDescent="0.35">
      <c r="V725" s="24">
        <v>8.2100000000001092</v>
      </c>
      <c r="W725" s="32">
        <f t="shared" si="498"/>
        <v>1621810097.3593388</v>
      </c>
      <c r="X725" s="25">
        <f t="shared" si="531"/>
        <v>26.994438391274116</v>
      </c>
      <c r="Y725" s="26">
        <f t="shared" si="499"/>
        <v>-111.81622615698581</v>
      </c>
      <c r="Z725" s="26">
        <f t="shared" si="500"/>
        <v>-89.999853002034314</v>
      </c>
      <c r="AA725" s="26">
        <f t="shared" si="501"/>
        <v>75.867219005854139</v>
      </c>
      <c r="AB725" s="26">
        <f t="shared" si="502"/>
        <v>-89.990779346884793</v>
      </c>
      <c r="AC725" s="26">
        <f t="shared" si="503"/>
        <v>45.269176553437319</v>
      </c>
      <c r="AD725" s="26">
        <f t="shared" si="504"/>
        <v>89.687632417745263</v>
      </c>
      <c r="AE725" s="26">
        <f t="shared" si="505"/>
        <v>36.314607793579768</v>
      </c>
      <c r="AF725" s="26">
        <f t="shared" si="506"/>
        <v>-90.302999931173858</v>
      </c>
      <c r="AG725" s="26">
        <f t="shared" si="524"/>
        <v>64.334182199278899</v>
      </c>
      <c r="AH725" s="26">
        <f t="shared" si="507"/>
        <v>-194.18631868901502</v>
      </c>
      <c r="AI725" s="26">
        <f t="shared" si="508"/>
        <v>-89.9999999888106</v>
      </c>
      <c r="AJ725" s="26">
        <f t="shared" si="509"/>
        <v>120.16359736716866</v>
      </c>
      <c r="AK725" s="26">
        <f t="shared" si="510"/>
        <v>89.999943773278119</v>
      </c>
      <c r="AL725" s="27">
        <f t="shared" si="511"/>
        <v>-74.14299762118047</v>
      </c>
      <c r="AM725" s="26">
        <f t="shared" si="512"/>
        <v>-89.988754655769426</v>
      </c>
      <c r="AN725" s="26">
        <f t="shared" si="525"/>
        <v>-60.168709389322714</v>
      </c>
      <c r="AO725" s="26">
        <f t="shared" si="526"/>
        <v>-89.943806351240752</v>
      </c>
      <c r="AP725" s="26">
        <f t="shared" si="532"/>
        <v>-144.00024613307065</v>
      </c>
      <c r="AQ725" s="26">
        <f t="shared" si="533"/>
        <v>-179.93261722254266</v>
      </c>
      <c r="AR725" s="25">
        <f t="shared" si="527"/>
        <v>18.562359853877492</v>
      </c>
      <c r="AS725" s="25">
        <f t="shared" si="528"/>
        <v>-26.547178687726607</v>
      </c>
      <c r="AT725" s="56">
        <f t="shared" si="534"/>
        <v>-107.68563833949088</v>
      </c>
      <c r="AU725" s="57">
        <f t="shared" si="513"/>
        <v>-270.23561715371653</v>
      </c>
      <c r="AV725" s="26">
        <f t="shared" si="514"/>
        <v>5.5993868649778804</v>
      </c>
      <c r="AW725" s="26">
        <f t="shared" si="515"/>
        <v>58.342223827990715</v>
      </c>
      <c r="AX725" s="27">
        <f t="shared" si="516"/>
        <v>-5.5993868649778804</v>
      </c>
      <c r="AY725" s="26">
        <f t="shared" si="517"/>
        <v>-58.342223827990715</v>
      </c>
      <c r="AZ725" s="28">
        <f t="shared" si="518"/>
        <v>0</v>
      </c>
      <c r="BA725" s="29">
        <f t="shared" si="519"/>
        <v>0</v>
      </c>
      <c r="BB725" s="5">
        <f t="shared" si="535"/>
        <v>-254.78111423865062</v>
      </c>
      <c r="BC725" s="5">
        <f t="shared" si="536"/>
        <v>-532.64110075032966</v>
      </c>
      <c r="BD725" s="5">
        <f t="shared" si="520"/>
        <v>-352.64110075032966</v>
      </c>
      <c r="BE725" s="31"/>
      <c r="BF725" s="40">
        <f t="shared" si="521"/>
        <v>-255</v>
      </c>
      <c r="BG725" s="40">
        <f t="shared" si="522"/>
        <v>-533</v>
      </c>
      <c r="BH725" s="40">
        <f t="shared" si="523"/>
        <v>-353</v>
      </c>
      <c r="BL725" s="26">
        <f t="shared" si="529"/>
        <v>-52.204823333585402</v>
      </c>
      <c r="BM725" s="26">
        <f t="shared" si="530"/>
        <v>-89.859433477332999</v>
      </c>
      <c r="BO725" s="238" t="str">
        <f t="shared" si="537"/>
        <v>1621810097.35934i</v>
      </c>
      <c r="BP725" s="238" t="str">
        <f t="shared" si="538"/>
        <v>-0.0000178559001633631-2.33617539850222E-06i</v>
      </c>
      <c r="BQ725" s="238">
        <f t="shared" si="539"/>
        <v>-94.890652565574328</v>
      </c>
      <c r="BR725" s="238">
        <f t="shared" si="540"/>
        <v>-172.54605011928018</v>
      </c>
    </row>
    <row r="726" spans="22:70" x14ac:dyDescent="0.35">
      <c r="V726" s="24">
        <v>8.2200000000001108</v>
      </c>
      <c r="W726" s="30">
        <f t="shared" si="498"/>
        <v>1659586907.4379847</v>
      </c>
      <c r="X726" s="25">
        <f t="shared" si="531"/>
        <v>26.994438391274116</v>
      </c>
      <c r="Y726" s="26">
        <f t="shared" si="499"/>
        <v>-112.01622615698454</v>
      </c>
      <c r="Z726" s="26">
        <f t="shared" si="500"/>
        <v>-89.999856348116538</v>
      </c>
      <c r="AA726" s="26">
        <f t="shared" si="501"/>
        <v>76.06721900079188</v>
      </c>
      <c r="AB726" s="26">
        <f t="shared" si="502"/>
        <v>-89.990989234570804</v>
      </c>
      <c r="AC726" s="26">
        <f t="shared" si="503"/>
        <v>45.469170743773482</v>
      </c>
      <c r="AD726" s="26">
        <f t="shared" si="504"/>
        <v>89.694742635883458</v>
      </c>
      <c r="AE726" s="26">
        <f t="shared" si="505"/>
        <v>36.514601978854934</v>
      </c>
      <c r="AF726" s="26">
        <f t="shared" si="506"/>
        <v>-90.296102946803884</v>
      </c>
      <c r="AG726" s="26">
        <f t="shared" si="524"/>
        <v>64.334182199278899</v>
      </c>
      <c r="AH726" s="26">
        <f t="shared" si="507"/>
        <v>-194.38631868901507</v>
      </c>
      <c r="AI726" s="26">
        <f t="shared" si="508"/>
        <v>-89.999999989065302</v>
      </c>
      <c r="AJ726" s="26">
        <f t="shared" si="509"/>
        <v>120.36359736716852</v>
      </c>
      <c r="AK726" s="26">
        <f t="shared" si="510"/>
        <v>89.999945053154576</v>
      </c>
      <c r="AL726" s="27">
        <f t="shared" si="511"/>
        <v>-74.342997613650965</v>
      </c>
      <c r="AM726" s="26">
        <f t="shared" si="512"/>
        <v>-89.989010631049069</v>
      </c>
      <c r="AN726" s="26">
        <f t="shared" si="525"/>
        <v>-60.368709201305606</v>
      </c>
      <c r="AO726" s="26">
        <f t="shared" si="526"/>
        <v>-89.945085474058686</v>
      </c>
      <c r="AP726" s="26">
        <f t="shared" si="532"/>
        <v>-144.40024593752423</v>
      </c>
      <c r="AQ726" s="26">
        <f t="shared" si="533"/>
        <v>-179.93415104101848</v>
      </c>
      <c r="AR726" s="25">
        <f t="shared" si="527"/>
        <v>18.562359853877492</v>
      </c>
      <c r="AS726" s="25">
        <f t="shared" si="528"/>
        <v>-26.547178687726607</v>
      </c>
      <c r="AT726" s="56">
        <f t="shared" si="534"/>
        <v>-107.88564395866931</v>
      </c>
      <c r="AU726" s="57">
        <f t="shared" si="513"/>
        <v>-270.23025398782238</v>
      </c>
      <c r="AV726" s="26">
        <f t="shared" si="514"/>
        <v>5.7452072581674409</v>
      </c>
      <c r="AW726" s="26">
        <f t="shared" si="515"/>
        <v>58.928531785429819</v>
      </c>
      <c r="AX726" s="27">
        <f t="shared" si="516"/>
        <v>-5.7452072581674409</v>
      </c>
      <c r="AY726" s="26">
        <f t="shared" si="517"/>
        <v>-58.928531785429819</v>
      </c>
      <c r="AZ726" s="28">
        <f t="shared" si="518"/>
        <v>0</v>
      </c>
      <c r="BA726" s="29">
        <f t="shared" si="519"/>
        <v>0</v>
      </c>
      <c r="BB726" s="5">
        <f t="shared" si="535"/>
        <v>-255.57783480971318</v>
      </c>
      <c r="BC726" s="5">
        <f t="shared" si="536"/>
        <v>-532.80677157804553</v>
      </c>
      <c r="BD726" s="5">
        <f t="shared" si="520"/>
        <v>-352.80677157804553</v>
      </c>
      <c r="BE726" s="41"/>
      <c r="BF726" s="40">
        <f t="shared" si="521"/>
        <v>-256</v>
      </c>
      <c r="BG726" s="40">
        <f t="shared" si="522"/>
        <v>-533</v>
      </c>
      <c r="BH726" s="40">
        <f t="shared" si="523"/>
        <v>-353</v>
      </c>
      <c r="BL726" s="26">
        <f t="shared" si="529"/>
        <v>-52.404822157101236</v>
      </c>
      <c r="BM726" s="26">
        <f t="shared" si="530"/>
        <v>-89.862633149625452</v>
      </c>
      <c r="BO726" s="238" t="str">
        <f t="shared" si="537"/>
        <v>1659586907.43798i</v>
      </c>
      <c r="BP726" s="238" t="str">
        <f t="shared" si="538"/>
        <v>-0.0000170651649774713-2.18189493117478E-06i</v>
      </c>
      <c r="BQ726" s="238">
        <f t="shared" si="539"/>
        <v>-95.287368693942653</v>
      </c>
      <c r="BR726" s="238">
        <f t="shared" si="540"/>
        <v>-172.7138844405977</v>
      </c>
    </row>
    <row r="727" spans="22:70" x14ac:dyDescent="0.35">
      <c r="V727" s="24">
        <v>8.2300000000001106</v>
      </c>
      <c r="W727" s="32">
        <f t="shared" si="498"/>
        <v>1698243652.4621778</v>
      </c>
      <c r="X727" s="25">
        <f t="shared" si="531"/>
        <v>26.994438391274116</v>
      </c>
      <c r="Y727" s="26">
        <f t="shared" si="499"/>
        <v>-112.21622615698331</v>
      </c>
      <c r="Z727" s="26">
        <f t="shared" si="500"/>
        <v>-89.999859618032616</v>
      </c>
      <c r="AA727" s="26">
        <f t="shared" si="501"/>
        <v>76.267218995957435</v>
      </c>
      <c r="AB727" s="26">
        <f t="shared" si="502"/>
        <v>-89.991194344630017</v>
      </c>
      <c r="AC727" s="26">
        <f t="shared" si="503"/>
        <v>45.669165195580291</v>
      </c>
      <c r="AD727" s="26">
        <f t="shared" si="504"/>
        <v>89.701691014782241</v>
      </c>
      <c r="AE727" s="26">
        <f t="shared" si="505"/>
        <v>36.714596425828532</v>
      </c>
      <c r="AF727" s="26">
        <f t="shared" si="506"/>
        <v>-90.289362947880406</v>
      </c>
      <c r="AG727" s="26">
        <f t="shared" si="524"/>
        <v>64.334182199278899</v>
      </c>
      <c r="AH727" s="26">
        <f t="shared" si="507"/>
        <v>-194.58631868901506</v>
      </c>
      <c r="AI727" s="26">
        <f t="shared" si="508"/>
        <v>-89.999999989314219</v>
      </c>
      <c r="AJ727" s="26">
        <f t="shared" si="509"/>
        <v>120.56359736716834</v>
      </c>
      <c r="AK727" s="26">
        <f t="shared" si="510"/>
        <v>89.999946303897474</v>
      </c>
      <c r="AL727" s="27">
        <f t="shared" si="511"/>
        <v>-74.542997606460304</v>
      </c>
      <c r="AM727" s="26">
        <f t="shared" si="512"/>
        <v>-89.989260779620395</v>
      </c>
      <c r="AN727" s="26">
        <f t="shared" si="525"/>
        <v>-60.568709021750621</v>
      </c>
      <c r="AO727" s="26">
        <f t="shared" si="526"/>
        <v>-89.946335480539432</v>
      </c>
      <c r="AP727" s="26">
        <f t="shared" si="532"/>
        <v>-144.80024575077874</v>
      </c>
      <c r="AQ727" s="26">
        <f t="shared" si="533"/>
        <v>-179.93564994557659</v>
      </c>
      <c r="AR727" s="25">
        <f t="shared" si="527"/>
        <v>18.562359853877492</v>
      </c>
      <c r="AS727" s="25">
        <f t="shared" si="528"/>
        <v>-26.547178687726607</v>
      </c>
      <c r="AT727" s="56">
        <f t="shared" si="534"/>
        <v>-108.08564932495021</v>
      </c>
      <c r="AU727" s="57">
        <f t="shared" si="513"/>
        <v>-270.22501289345701</v>
      </c>
      <c r="AV727" s="26">
        <f t="shared" si="514"/>
        <v>5.8928274378468029</v>
      </c>
      <c r="AW727" s="26">
        <f t="shared" si="515"/>
        <v>59.508565981861494</v>
      </c>
      <c r="AX727" s="27">
        <f t="shared" si="516"/>
        <v>-5.8928274378468037</v>
      </c>
      <c r="AY727" s="26">
        <f t="shared" si="517"/>
        <v>-59.508565981861494</v>
      </c>
      <c r="AZ727" s="28">
        <f t="shared" si="518"/>
        <v>0</v>
      </c>
      <c r="BA727" s="29">
        <f t="shared" si="519"/>
        <v>0</v>
      </c>
      <c r="BB727" s="5">
        <f t="shared" si="535"/>
        <v>-256.37470065975725</v>
      </c>
      <c r="BC727" s="5">
        <f t="shared" si="536"/>
        <v>-532.96879244297145</v>
      </c>
      <c r="BD727" s="5">
        <f t="shared" si="520"/>
        <v>-352.96879244297145</v>
      </c>
      <c r="BE727" s="31"/>
      <c r="BF727" s="40">
        <f t="shared" si="521"/>
        <v>-256</v>
      </c>
      <c r="BG727" s="40">
        <f t="shared" si="522"/>
        <v>-533</v>
      </c>
      <c r="BH727" s="40">
        <f t="shared" si="523"/>
        <v>-353</v>
      </c>
      <c r="BL727" s="26">
        <f t="shared" si="529"/>
        <v>-52.604821033567255</v>
      </c>
      <c r="BM727" s="26">
        <f t="shared" si="530"/>
        <v>-89.865759989312409</v>
      </c>
      <c r="BO727" s="238" t="str">
        <f t="shared" si="537"/>
        <v>1698243652.46218i</v>
      </c>
      <c r="BP727" s="238" t="str">
        <f t="shared" si="538"/>
        <v>-0.000016308899987155-2.03773484849344E-06i</v>
      </c>
      <c r="BQ727" s="238">
        <f t="shared" si="539"/>
        <v>-95.684230301239779</v>
      </c>
      <c r="BR727" s="238">
        <f t="shared" si="540"/>
        <v>-172.87801956020203</v>
      </c>
    </row>
    <row r="728" spans="22:70" x14ac:dyDescent="0.35">
      <c r="V728" s="24">
        <v>8.2400000000001192</v>
      </c>
      <c r="W728" s="32">
        <f t="shared" si="498"/>
        <v>1737800828.749856</v>
      </c>
      <c r="X728" s="25">
        <f t="shared" si="531"/>
        <v>26.994438391274116</v>
      </c>
      <c r="Y728" s="26">
        <f t="shared" si="499"/>
        <v>-112.41622615698233</v>
      </c>
      <c r="Z728" s="26">
        <f t="shared" si="500"/>
        <v>-89.99986281351633</v>
      </c>
      <c r="AA728" s="26">
        <f t="shared" si="501"/>
        <v>76.467218991340772</v>
      </c>
      <c r="AB728" s="26">
        <f t="shared" si="502"/>
        <v>-89.991394785814492</v>
      </c>
      <c r="AC728" s="26">
        <f t="shared" si="503"/>
        <v>45.869159897090512</v>
      </c>
      <c r="AD728" s="26">
        <f t="shared" si="504"/>
        <v>89.708481237746113</v>
      </c>
      <c r="AE728" s="26">
        <f t="shared" si="505"/>
        <v>36.914591122723067</v>
      </c>
      <c r="AF728" s="26">
        <f t="shared" si="506"/>
        <v>-90.282776361584709</v>
      </c>
      <c r="AG728" s="26">
        <f t="shared" si="524"/>
        <v>64.334182199278899</v>
      </c>
      <c r="AH728" s="26">
        <f t="shared" si="507"/>
        <v>-194.78631868901522</v>
      </c>
      <c r="AI728" s="26">
        <f t="shared" si="508"/>
        <v>-89.999999989557452</v>
      </c>
      <c r="AJ728" s="26">
        <f t="shared" si="509"/>
        <v>120.76359736716836</v>
      </c>
      <c r="AK728" s="26">
        <f t="shared" si="510"/>
        <v>89.99994752616999</v>
      </c>
      <c r="AL728" s="27">
        <f t="shared" si="511"/>
        <v>-74.742997599593465</v>
      </c>
      <c r="AM728" s="26">
        <f t="shared" si="512"/>
        <v>-89.989505234115484</v>
      </c>
      <c r="AN728" s="26">
        <f t="shared" si="525"/>
        <v>-60.768708850277122</v>
      </c>
      <c r="AO728" s="26">
        <f t="shared" si="526"/>
        <v>-89.94755703344822</v>
      </c>
      <c r="AP728" s="26">
        <f t="shared" si="532"/>
        <v>-145.20024557243855</v>
      </c>
      <c r="AQ728" s="26">
        <f t="shared" si="533"/>
        <v>-179.93711473095118</v>
      </c>
      <c r="AR728" s="25">
        <f t="shared" si="527"/>
        <v>18.562359853877492</v>
      </c>
      <c r="AS728" s="25">
        <f t="shared" si="528"/>
        <v>-26.547178687726607</v>
      </c>
      <c r="AT728" s="56">
        <f t="shared" si="534"/>
        <v>-108.28565444971548</v>
      </c>
      <c r="AU728" s="57">
        <f t="shared" si="513"/>
        <v>-270.21989109253587</v>
      </c>
      <c r="AV728" s="26">
        <f t="shared" si="514"/>
        <v>6.0422083724163986</v>
      </c>
      <c r="AW728" s="26">
        <f t="shared" si="515"/>
        <v>60.082158369440194</v>
      </c>
      <c r="AX728" s="27">
        <f t="shared" si="516"/>
        <v>-6.0422083724163986</v>
      </c>
      <c r="AY728" s="26">
        <f t="shared" si="517"/>
        <v>-60.082158369440194</v>
      </c>
      <c r="AZ728" s="28">
        <f t="shared" si="518"/>
        <v>0</v>
      </c>
      <c r="BA728" s="29">
        <f t="shared" si="519"/>
        <v>0</v>
      </c>
      <c r="BB728" s="5">
        <f t="shared" si="535"/>
        <v>-257.17170545119302</v>
      </c>
      <c r="BC728" s="5">
        <f t="shared" si="536"/>
        <v>-533.12723850477391</v>
      </c>
      <c r="BD728" s="5">
        <f t="shared" si="520"/>
        <v>-353.12723850477391</v>
      </c>
      <c r="BE728" s="31"/>
      <c r="BF728" s="40">
        <f t="shared" si="521"/>
        <v>-257</v>
      </c>
      <c r="BG728" s="40">
        <f t="shared" si="522"/>
        <v>-533</v>
      </c>
      <c r="BH728" s="40">
        <f t="shared" si="523"/>
        <v>-353</v>
      </c>
      <c r="BL728" s="26">
        <f t="shared" si="529"/>
        <v>-52.804819960600547</v>
      </c>
      <c r="BM728" s="26">
        <f t="shared" si="530"/>
        <v>-89.868815654211105</v>
      </c>
      <c r="BO728" s="238" t="str">
        <f t="shared" si="537"/>
        <v>1737800828.74986i</v>
      </c>
      <c r="BP728" s="238" t="str">
        <f t="shared" si="538"/>
        <v>-0.0000155856500000982-1.90303860592686E-06i</v>
      </c>
      <c r="BQ728" s="238">
        <f t="shared" si="539"/>
        <v>-96.081231040877014</v>
      </c>
      <c r="BR728" s="238">
        <f t="shared" si="540"/>
        <v>-173.03853175802692</v>
      </c>
    </row>
    <row r="729" spans="22:70" x14ac:dyDescent="0.35">
      <c r="V729" s="24">
        <v>8.2500000000001208</v>
      </c>
      <c r="W729" s="30">
        <f t="shared" si="498"/>
        <v>1778279410.0394206</v>
      </c>
      <c r="X729" s="25">
        <f t="shared" si="531"/>
        <v>26.994438391274116</v>
      </c>
      <c r="Y729" s="26">
        <f t="shared" si="499"/>
        <v>-112.61622615698124</v>
      </c>
      <c r="Z729" s="26">
        <f t="shared" si="500"/>
        <v>-89.999865936261926</v>
      </c>
      <c r="AA729" s="26">
        <f t="shared" si="501"/>
        <v>76.667218986931729</v>
      </c>
      <c r="AB729" s="26">
        <f t="shared" si="502"/>
        <v>-89.991590664400789</v>
      </c>
      <c r="AC729" s="26">
        <f t="shared" si="503"/>
        <v>46.069154837065859</v>
      </c>
      <c r="AD729" s="26">
        <f t="shared" si="504"/>
        <v>89.715116904277778</v>
      </c>
      <c r="AE729" s="26">
        <f t="shared" si="505"/>
        <v>37.114586058290463</v>
      </c>
      <c r="AF729" s="26">
        <f t="shared" si="506"/>
        <v>-90.276339696384952</v>
      </c>
      <c r="AG729" s="26">
        <f t="shared" si="524"/>
        <v>64.334182199278899</v>
      </c>
      <c r="AH729" s="26">
        <f t="shared" si="507"/>
        <v>-194.98631868901526</v>
      </c>
      <c r="AI729" s="26">
        <f t="shared" si="508"/>
        <v>-89.999999989795157</v>
      </c>
      <c r="AJ729" s="26">
        <f t="shared" si="509"/>
        <v>120.96359736716821</v>
      </c>
      <c r="AK729" s="26">
        <f t="shared" si="510"/>
        <v>89.999948720620196</v>
      </c>
      <c r="AL729" s="27">
        <f t="shared" si="511"/>
        <v>-74.942997593035543</v>
      </c>
      <c r="AM729" s="26">
        <f t="shared" si="512"/>
        <v>-89.989744124147265</v>
      </c>
      <c r="AN729" s="26">
        <f t="shared" si="525"/>
        <v>-60.968708686521047</v>
      </c>
      <c r="AO729" s="26">
        <f t="shared" si="526"/>
        <v>-89.948750780464124</v>
      </c>
      <c r="AP729" s="26">
        <f t="shared" si="532"/>
        <v>-145.60024540212476</v>
      </c>
      <c r="AQ729" s="26">
        <f t="shared" si="533"/>
        <v>-179.93854617378634</v>
      </c>
      <c r="AR729" s="25">
        <f t="shared" si="527"/>
        <v>18.562359853877492</v>
      </c>
      <c r="AS729" s="25">
        <f t="shared" si="528"/>
        <v>-26.547178687726607</v>
      </c>
      <c r="AT729" s="56">
        <f t="shared" si="534"/>
        <v>-108.4856593438343</v>
      </c>
      <c r="AU729" s="57">
        <f t="shared" si="513"/>
        <v>-270.21488587017132</v>
      </c>
      <c r="AV729" s="26">
        <f t="shared" si="514"/>
        <v>6.1933104806627925</v>
      </c>
      <c r="AW729" s="26">
        <f t="shared" si="515"/>
        <v>60.649153149825068</v>
      </c>
      <c r="AX729" s="27">
        <f t="shared" si="516"/>
        <v>-6.1933104806627925</v>
      </c>
      <c r="AY729" s="26">
        <f t="shared" si="517"/>
        <v>-60.649153149825068</v>
      </c>
      <c r="AZ729" s="28">
        <f t="shared" si="518"/>
        <v>0</v>
      </c>
      <c r="BA729" s="29">
        <f t="shared" si="519"/>
        <v>0</v>
      </c>
      <c r="BB729" s="5">
        <f t="shared" si="535"/>
        <v>-257.96884311436747</v>
      </c>
      <c r="BC729" s="5">
        <f t="shared" si="536"/>
        <v>-533.28218372365677</v>
      </c>
      <c r="BD729" s="5">
        <f t="shared" si="520"/>
        <v>-353.28218372365677</v>
      </c>
      <c r="BE729" s="41"/>
      <c r="BF729" s="40">
        <f t="shared" si="521"/>
        <v>-258</v>
      </c>
      <c r="BG729" s="40">
        <f t="shared" si="522"/>
        <v>-533</v>
      </c>
      <c r="BH729" s="40">
        <f t="shared" si="523"/>
        <v>-353</v>
      </c>
      <c r="BL729" s="26">
        <f t="shared" si="529"/>
        <v>-53.004818935924902</v>
      </c>
      <c r="BM729" s="26">
        <f t="shared" si="530"/>
        <v>-89.871801764405987</v>
      </c>
      <c r="BO729" s="238" t="str">
        <f t="shared" si="537"/>
        <v>1778279410.03942i</v>
      </c>
      <c r="BP729" s="238" t="str">
        <f t="shared" si="538"/>
        <v>-0.0000148940171323898-1.77719146679211E-06i</v>
      </c>
      <c r="BQ729" s="238">
        <f t="shared" si="539"/>
        <v>-96.478364834608286</v>
      </c>
      <c r="BR729" s="238">
        <f t="shared" si="540"/>
        <v>-173.19549608907951</v>
      </c>
    </row>
    <row r="730" spans="22:70" x14ac:dyDescent="0.35">
      <c r="V730" s="24">
        <v>8.2600000000001206</v>
      </c>
      <c r="W730" s="32">
        <f t="shared" si="498"/>
        <v>1819700858.6104929</v>
      </c>
      <c r="X730" s="25">
        <f t="shared" si="531"/>
        <v>26.994438391274116</v>
      </c>
      <c r="Y730" s="26">
        <f t="shared" si="499"/>
        <v>-112.81622615698018</v>
      </c>
      <c r="Z730" s="26">
        <f t="shared" si="500"/>
        <v>-89.999868987925183</v>
      </c>
      <c r="AA730" s="26">
        <f t="shared" si="501"/>
        <v>76.867218982721099</v>
      </c>
      <c r="AB730" s="26">
        <f t="shared" si="502"/>
        <v>-89.991782084246282</v>
      </c>
      <c r="AC730" s="26">
        <f t="shared" si="503"/>
        <v>46.269150004774311</v>
      </c>
      <c r="AD730" s="26">
        <f t="shared" si="504"/>
        <v>89.72160153198304</v>
      </c>
      <c r="AE730" s="26">
        <f t="shared" si="505"/>
        <v>37.314581221789346</v>
      </c>
      <c r="AF730" s="26">
        <f t="shared" si="506"/>
        <v>-90.270049540188424</v>
      </c>
      <c r="AG730" s="26">
        <f t="shared" si="524"/>
        <v>64.334182199278899</v>
      </c>
      <c r="AH730" s="26">
        <f t="shared" si="507"/>
        <v>-195.18631868901525</v>
      </c>
      <c r="AI730" s="26">
        <f t="shared" si="508"/>
        <v>-89.999999990027447</v>
      </c>
      <c r="AJ730" s="26">
        <f t="shared" si="509"/>
        <v>121.16359736716805</v>
      </c>
      <c r="AK730" s="26">
        <f t="shared" si="510"/>
        <v>89.999949887881385</v>
      </c>
      <c r="AL730" s="27">
        <f t="shared" si="511"/>
        <v>-75.142997586772736</v>
      </c>
      <c r="AM730" s="26">
        <f t="shared" si="512"/>
        <v>-89.989977576378394</v>
      </c>
      <c r="AN730" s="26">
        <f t="shared" si="525"/>
        <v>-61.168708530135177</v>
      </c>
      <c r="AO730" s="26">
        <f t="shared" si="526"/>
        <v>-89.949917354523464</v>
      </c>
      <c r="AP730" s="26">
        <f t="shared" si="532"/>
        <v>-146.00024523947621</v>
      </c>
      <c r="AQ730" s="26">
        <f t="shared" si="533"/>
        <v>-179.93994503304793</v>
      </c>
      <c r="AR730" s="25">
        <f t="shared" si="527"/>
        <v>18.562359853877492</v>
      </c>
      <c r="AS730" s="25">
        <f t="shared" si="528"/>
        <v>-26.547178687726607</v>
      </c>
      <c r="AT730" s="56">
        <f t="shared" si="534"/>
        <v>-108.68566401768686</v>
      </c>
      <c r="AU730" s="57">
        <f t="shared" si="513"/>
        <v>-270.20999457323637</v>
      </c>
      <c r="AV730" s="26">
        <f t="shared" si="514"/>
        <v>6.3460937381747007</v>
      </c>
      <c r="AW730" s="26">
        <f t="shared" si="515"/>
        <v>61.209406710114813</v>
      </c>
      <c r="AX730" s="27">
        <f t="shared" si="516"/>
        <v>-6.3460937381747007</v>
      </c>
      <c r="AY730" s="26">
        <f t="shared" si="517"/>
        <v>-61.209406710114813</v>
      </c>
      <c r="AZ730" s="28">
        <f t="shared" si="518"/>
        <v>0</v>
      </c>
      <c r="BA730" s="29">
        <f t="shared" si="519"/>
        <v>0</v>
      </c>
      <c r="BB730" s="5">
        <f t="shared" si="535"/>
        <v>-258.76610783698129</v>
      </c>
      <c r="BC730" s="5">
        <f t="shared" si="536"/>
        <v>-533.43370085538925</v>
      </c>
      <c r="BD730" s="5">
        <f t="shared" si="520"/>
        <v>-353.43370085538925</v>
      </c>
      <c r="BE730" s="31"/>
      <c r="BF730" s="40">
        <f t="shared" si="521"/>
        <v>-259</v>
      </c>
      <c r="BG730" s="40">
        <f t="shared" si="522"/>
        <v>-533</v>
      </c>
      <c r="BH730" s="40">
        <f t="shared" si="523"/>
        <v>-353</v>
      </c>
      <c r="BL730" s="26">
        <f t="shared" si="529"/>
        <v>-53.204817957367005</v>
      </c>
      <c r="BM730" s="26">
        <f t="shared" si="530"/>
        <v>-89.874719903107234</v>
      </c>
      <c r="BO730" s="238" t="str">
        <f t="shared" si="537"/>
        <v>1819700858.61049i</v>
      </c>
      <c r="BP730" s="238" t="str">
        <f t="shared" si="538"/>
        <v>-0.0000142326589142149-1.65961792390667E-06i</v>
      </c>
      <c r="BQ730" s="238">
        <f t="shared" si="539"/>
        <v>-96.875625861927432</v>
      </c>
      <c r="BR730" s="238">
        <f t="shared" si="540"/>
        <v>-173.34898637904561</v>
      </c>
    </row>
    <row r="731" spans="22:70" x14ac:dyDescent="0.35">
      <c r="V731" s="24">
        <v>8.2700000000001204</v>
      </c>
      <c r="W731" s="32">
        <f t="shared" si="498"/>
        <v>1862087136.6633887</v>
      </c>
      <c r="X731" s="25">
        <f t="shared" si="531"/>
        <v>26.994438391274116</v>
      </c>
      <c r="Y731" s="26">
        <f t="shared" si="499"/>
        <v>-113.01622615697914</v>
      </c>
      <c r="Z731" s="26">
        <f t="shared" si="500"/>
        <v>-89.999871970124104</v>
      </c>
      <c r="AA731" s="26">
        <f t="shared" si="501"/>
        <v>77.067218978699998</v>
      </c>
      <c r="AB731" s="26">
        <f t="shared" si="502"/>
        <v>-89.991969146844312</v>
      </c>
      <c r="AC731" s="26">
        <f t="shared" si="503"/>
        <v>46.469145389966684</v>
      </c>
      <c r="AD731" s="26">
        <f t="shared" si="504"/>
        <v>89.727938558432413</v>
      </c>
      <c r="AE731" s="26">
        <f t="shared" si="505"/>
        <v>37.514576602961654</v>
      </c>
      <c r="AF731" s="26">
        <f t="shared" si="506"/>
        <v>-90.263902558536017</v>
      </c>
      <c r="AG731" s="26">
        <f t="shared" si="524"/>
        <v>64.334182199278899</v>
      </c>
      <c r="AH731" s="26">
        <f t="shared" si="507"/>
        <v>-195.38631868901524</v>
      </c>
      <c r="AI731" s="26">
        <f t="shared" si="508"/>
        <v>-89.999999990254452</v>
      </c>
      <c r="AJ731" s="26">
        <f t="shared" si="509"/>
        <v>121.36359736716791</v>
      </c>
      <c r="AK731" s="26">
        <f t="shared" si="510"/>
        <v>89.999951028572468</v>
      </c>
      <c r="AL731" s="27">
        <f t="shared" si="511"/>
        <v>-75.342997580791803</v>
      </c>
      <c r="AM731" s="26">
        <f t="shared" si="512"/>
        <v>-89.990205714588285</v>
      </c>
      <c r="AN731" s="26">
        <f t="shared" si="525"/>
        <v>-61.368708380787822</v>
      </c>
      <c r="AO731" s="26">
        <f t="shared" si="526"/>
        <v>-89.951057374155369</v>
      </c>
      <c r="AP731" s="26">
        <f t="shared" si="532"/>
        <v>-146.40024508414805</v>
      </c>
      <c r="AQ731" s="26">
        <f t="shared" si="533"/>
        <v>-179.94131205042564</v>
      </c>
      <c r="AR731" s="25">
        <f t="shared" si="527"/>
        <v>18.562359853877492</v>
      </c>
      <c r="AS731" s="25">
        <f t="shared" si="528"/>
        <v>-26.547178687726607</v>
      </c>
      <c r="AT731" s="56">
        <f t="shared" si="534"/>
        <v>-108.8856684811864</v>
      </c>
      <c r="AU731" s="57">
        <f t="shared" si="513"/>
        <v>-270.20521460896168</v>
      </c>
      <c r="AV731" s="26">
        <f t="shared" si="514"/>
        <v>6.5005177805542713</v>
      </c>
      <c r="AW731" s="26">
        <f t="shared" si="515"/>
        <v>61.762787515781113</v>
      </c>
      <c r="AX731" s="27">
        <f t="shared" si="516"/>
        <v>-6.5005177805542722</v>
      </c>
      <c r="AY731" s="26">
        <f t="shared" si="517"/>
        <v>-61.762787515781113</v>
      </c>
      <c r="AZ731" s="28">
        <f t="shared" si="518"/>
        <v>0</v>
      </c>
      <c r="BA731" s="29">
        <f t="shared" si="519"/>
        <v>0</v>
      </c>
      <c r="BB731" s="5">
        <f t="shared" si="535"/>
        <v>-259.56349405385419</v>
      </c>
      <c r="BC731" s="5">
        <f t="shared" si="536"/>
        <v>-533.58186144840374</v>
      </c>
      <c r="BD731" s="5">
        <f t="shared" si="520"/>
        <v>-353.58186144840374</v>
      </c>
      <c r="BE731" s="31"/>
      <c r="BF731" s="40">
        <f t="shared" si="521"/>
        <v>-260</v>
      </c>
      <c r="BG731" s="40">
        <f t="shared" si="522"/>
        <v>-534</v>
      </c>
      <c r="BH731" s="40">
        <f t="shared" si="523"/>
        <v>-354</v>
      </c>
      <c r="BL731" s="26">
        <f t="shared" si="529"/>
        <v>-53.404817022851255</v>
      </c>
      <c r="BM731" s="26">
        <f t="shared" si="530"/>
        <v>-89.877571617490048</v>
      </c>
      <c r="BO731" s="238" t="str">
        <f t="shared" si="537"/>
        <v>1862087136.66339i</v>
      </c>
      <c r="BP731" s="238" t="str">
        <f t="shared" si="538"/>
        <v>-0.000013600286424941-0.0000015497792712573i</v>
      </c>
      <c r="BQ731" s="238">
        <f t="shared" si="539"/>
        <v>-97.27300854981651</v>
      </c>
      <c r="BR731" s="238">
        <f t="shared" si="540"/>
        <v>-173.49907522195201</v>
      </c>
    </row>
    <row r="732" spans="22:70" x14ac:dyDescent="0.35">
      <c r="V732" s="24">
        <v>8.2800000000001202</v>
      </c>
      <c r="W732" s="30">
        <f t="shared" si="498"/>
        <v>1905460717.9637802</v>
      </c>
      <c r="X732" s="25">
        <f t="shared" si="531"/>
        <v>26.994438391274116</v>
      </c>
      <c r="Y732" s="26">
        <f t="shared" si="499"/>
        <v>-113.21622615697817</v>
      </c>
      <c r="Z732" s="26">
        <f t="shared" si="500"/>
        <v>-89.999874884439862</v>
      </c>
      <c r="AA732" s="26">
        <f t="shared" si="501"/>
        <v>77.267218974859858</v>
      </c>
      <c r="AB732" s="26">
        <f t="shared" si="502"/>
        <v>-89.99215195137792</v>
      </c>
      <c r="AC732" s="26">
        <f t="shared" si="503"/>
        <v>46.669140982855033</v>
      </c>
      <c r="AD732" s="26">
        <f t="shared" si="504"/>
        <v>89.734131342980731</v>
      </c>
      <c r="AE732" s="26">
        <f t="shared" si="505"/>
        <v>37.714572192010841</v>
      </c>
      <c r="AF732" s="26">
        <f t="shared" si="506"/>
        <v>-90.257895492837065</v>
      </c>
      <c r="AG732" s="26">
        <f t="shared" si="524"/>
        <v>64.334182199278899</v>
      </c>
      <c r="AH732" s="26">
        <f t="shared" si="507"/>
        <v>-195.58631868901526</v>
      </c>
      <c r="AI732" s="26">
        <f t="shared" si="508"/>
        <v>-89.999999990476283</v>
      </c>
      <c r="AJ732" s="26">
        <f t="shared" si="509"/>
        <v>121.56359736716777</v>
      </c>
      <c r="AK732" s="26">
        <f t="shared" si="510"/>
        <v>89.999952143298245</v>
      </c>
      <c r="AL732" s="27">
        <f t="shared" si="511"/>
        <v>-75.542997575080065</v>
      </c>
      <c r="AM732" s="26">
        <f t="shared" si="512"/>
        <v>-89.990428659738811</v>
      </c>
      <c r="AN732" s="26">
        <f t="shared" si="525"/>
        <v>-61.568708238162209</v>
      </c>
      <c r="AO732" s="26">
        <f t="shared" si="526"/>
        <v>-89.952171443809746</v>
      </c>
      <c r="AP732" s="26">
        <f t="shared" si="532"/>
        <v>-146.80024493581087</v>
      </c>
      <c r="AQ732" s="26">
        <f t="shared" si="533"/>
        <v>-179.94264795072661</v>
      </c>
      <c r="AR732" s="25">
        <f t="shared" si="527"/>
        <v>18.562359853877492</v>
      </c>
      <c r="AS732" s="25">
        <f t="shared" si="528"/>
        <v>-26.547178687726607</v>
      </c>
      <c r="AT732" s="56">
        <f t="shared" si="534"/>
        <v>-109.08567274380002</v>
      </c>
      <c r="AU732" s="57">
        <f t="shared" si="513"/>
        <v>-270.20054344356367</v>
      </c>
      <c r="AV732" s="26">
        <f t="shared" si="514"/>
        <v>6.6565420030292675</v>
      </c>
      <c r="AW732" s="26">
        <f t="shared" si="515"/>
        <v>62.309175963526087</v>
      </c>
      <c r="AX732" s="27">
        <f t="shared" si="516"/>
        <v>-6.6565420030292675</v>
      </c>
      <c r="AY732" s="26">
        <f t="shared" si="517"/>
        <v>-62.309175963526087</v>
      </c>
      <c r="AZ732" s="28">
        <f t="shared" si="518"/>
        <v>0</v>
      </c>
      <c r="BA732" s="29">
        <f t="shared" si="519"/>
        <v>0</v>
      </c>
      <c r="BB732" s="5">
        <f t="shared" si="535"/>
        <v>-260.36099643703841</v>
      </c>
      <c r="BC732" s="5">
        <f t="shared" si="536"/>
        <v>-533.72673584281097</v>
      </c>
      <c r="BD732" s="5">
        <f t="shared" si="520"/>
        <v>-353.72673584281097</v>
      </c>
      <c r="BE732" s="41"/>
      <c r="BF732" s="40">
        <f t="shared" si="521"/>
        <v>-260</v>
      </c>
      <c r="BG732" s="40">
        <f t="shared" si="522"/>
        <v>-534</v>
      </c>
      <c r="BH732" s="40">
        <f t="shared" si="523"/>
        <v>-354</v>
      </c>
      <c r="BL732" s="26">
        <f t="shared" si="529"/>
        <v>-53.604816130395463</v>
      </c>
      <c r="BM732" s="26">
        <f t="shared" si="530"/>
        <v>-89.880358419514579</v>
      </c>
      <c r="BO732" s="238" t="str">
        <f t="shared" si="537"/>
        <v>1905460717.96378i</v>
      </c>
      <c r="BP732" s="238" t="str">
        <f t="shared" si="538"/>
        <v>-0.0000129956624606412-1.44717131792872E-06i</v>
      </c>
      <c r="BQ732" s="238">
        <f t="shared" si="539"/>
        <v>-97.670507562842928</v>
      </c>
      <c r="BR732" s="238">
        <f t="shared" si="540"/>
        <v>-173.64583397973277</v>
      </c>
    </row>
    <row r="733" spans="22:70" x14ac:dyDescent="0.35">
      <c r="V733" s="24">
        <v>8.2900000000001199</v>
      </c>
      <c r="W733" s="32">
        <f t="shared" si="498"/>
        <v>1949844599.7585905</v>
      </c>
      <c r="X733" s="25">
        <f t="shared" si="531"/>
        <v>26.994438391274116</v>
      </c>
      <c r="Y733" s="26">
        <f t="shared" si="499"/>
        <v>-113.41622615697723</v>
      </c>
      <c r="Z733" s="26">
        <f t="shared" si="500"/>
        <v>-89.999877732417715</v>
      </c>
      <c r="AA733" s="26">
        <f t="shared" si="501"/>
        <v>77.467218971192551</v>
      </c>
      <c r="AB733" s="26">
        <f t="shared" si="502"/>
        <v>-89.992330594772469</v>
      </c>
      <c r="AC733" s="26">
        <f t="shared" si="503"/>
        <v>46.869136774091906</v>
      </c>
      <c r="AD733" s="26">
        <f t="shared" si="504"/>
        <v>89.740183168545215</v>
      </c>
      <c r="AE733" s="26">
        <f t="shared" si="505"/>
        <v>37.914567979581342</v>
      </c>
      <c r="AF733" s="26">
        <f t="shared" si="506"/>
        <v>-90.252025158644969</v>
      </c>
      <c r="AG733" s="26">
        <f t="shared" si="524"/>
        <v>64.334182199278899</v>
      </c>
      <c r="AH733" s="26">
        <f t="shared" si="507"/>
        <v>-195.78631868901525</v>
      </c>
      <c r="AI733" s="26">
        <f t="shared" si="508"/>
        <v>-89.99999999069307</v>
      </c>
      <c r="AJ733" s="26">
        <f t="shared" si="509"/>
        <v>121.76359736716762</v>
      </c>
      <c r="AK733" s="26">
        <f t="shared" si="510"/>
        <v>89.999953232649787</v>
      </c>
      <c r="AL733" s="27">
        <f t="shared" si="511"/>
        <v>-75.742997569625388</v>
      </c>
      <c r="AM733" s="26">
        <f t="shared" si="512"/>
        <v>-89.990646530038418</v>
      </c>
      <c r="AN733" s="26">
        <f t="shared" si="525"/>
        <v>-61.768708101955795</v>
      </c>
      <c r="AO733" s="26">
        <f t="shared" si="526"/>
        <v>-89.95326015417767</v>
      </c>
      <c r="AP733" s="26">
        <f t="shared" si="532"/>
        <v>-147.20024479414991</v>
      </c>
      <c r="AQ733" s="26">
        <f t="shared" si="533"/>
        <v>-179.94395344225939</v>
      </c>
      <c r="AR733" s="25">
        <f t="shared" si="527"/>
        <v>18.562359853877492</v>
      </c>
      <c r="AS733" s="25">
        <f t="shared" si="528"/>
        <v>-26.547178687726607</v>
      </c>
      <c r="AT733" s="56">
        <f t="shared" si="534"/>
        <v>-109.28567681456857</v>
      </c>
      <c r="AU733" s="57">
        <f t="shared" si="513"/>
        <v>-270.19597860090437</v>
      </c>
      <c r="AV733" s="26">
        <f t="shared" si="514"/>
        <v>6.8141256561225951</v>
      </c>
      <c r="AW733" s="26">
        <f t="shared" si="515"/>
        <v>62.848464197101727</v>
      </c>
      <c r="AX733" s="27">
        <f t="shared" si="516"/>
        <v>-6.814125656122596</v>
      </c>
      <c r="AY733" s="26">
        <f t="shared" si="517"/>
        <v>-62.848464197101727</v>
      </c>
      <c r="AZ733" s="28">
        <f t="shared" si="518"/>
        <v>0</v>
      </c>
      <c r="BA733" s="29">
        <f t="shared" si="519"/>
        <v>0</v>
      </c>
      <c r="BB733" s="5">
        <f t="shared" si="535"/>
        <v>-261.15860988627441</v>
      </c>
      <c r="BC733" s="5">
        <f t="shared" si="536"/>
        <v>-533.86839317117915</v>
      </c>
      <c r="BD733" s="5">
        <f t="shared" si="520"/>
        <v>-353.86839317117915</v>
      </c>
      <c r="BE733" s="31"/>
      <c r="BF733" s="40">
        <f t="shared" si="521"/>
        <v>-261</v>
      </c>
      <c r="BG733" s="40">
        <f t="shared" si="522"/>
        <v>-534</v>
      </c>
      <c r="BH733" s="40">
        <f t="shared" si="523"/>
        <v>-354</v>
      </c>
      <c r="BL733" s="26">
        <f t="shared" si="529"/>
        <v>-53.804815278106624</v>
      </c>
      <c r="BM733" s="26">
        <f t="shared" si="530"/>
        <v>-89.883081786727388</v>
      </c>
      <c r="BO733" s="238" t="str">
        <f t="shared" si="537"/>
        <v>1949844599.75859i</v>
      </c>
      <c r="BP733" s="238" t="str">
        <f t="shared" si="538"/>
        <v>-0.0000124175997366485-1.35132223683044E-06i</v>
      </c>
      <c r="BQ733" s="238">
        <f t="shared" si="539"/>
        <v>-98.0681177935992</v>
      </c>
      <c r="BR733" s="238">
        <f t="shared" si="540"/>
        <v>-173.78933278354739</v>
      </c>
    </row>
    <row r="734" spans="22:70" x14ac:dyDescent="0.35">
      <c r="V734" s="24">
        <v>8.3000000000001197</v>
      </c>
      <c r="W734" s="32">
        <f t="shared" si="498"/>
        <v>1995262314.9694302</v>
      </c>
      <c r="X734" s="25">
        <f t="shared" si="531"/>
        <v>26.994438391274116</v>
      </c>
      <c r="Y734" s="26">
        <f t="shared" si="499"/>
        <v>-113.61622615697632</v>
      </c>
      <c r="Z734" s="26">
        <f t="shared" si="500"/>
        <v>-89.999880515567682</v>
      </c>
      <c r="AA734" s="26">
        <f t="shared" si="501"/>
        <v>77.667218967690275</v>
      </c>
      <c r="AB734" s="26">
        <f t="shared" si="502"/>
        <v>-89.992505171747041</v>
      </c>
      <c r="AC734" s="26">
        <f t="shared" si="503"/>
        <v>47.069132754750491</v>
      </c>
      <c r="AD734" s="26">
        <f t="shared" si="504"/>
        <v>89.746097243343428</v>
      </c>
      <c r="AE734" s="26">
        <f t="shared" si="505"/>
        <v>38.114563956738557</v>
      </c>
      <c r="AF734" s="26">
        <f t="shared" si="506"/>
        <v>-90.246288443971281</v>
      </c>
      <c r="AG734" s="26">
        <f t="shared" si="524"/>
        <v>64.334182199278899</v>
      </c>
      <c r="AH734" s="26">
        <f t="shared" si="507"/>
        <v>-195.98631868901523</v>
      </c>
      <c r="AI734" s="26">
        <f t="shared" si="508"/>
        <v>-89.999999990904925</v>
      </c>
      <c r="AJ734" s="26">
        <f t="shared" si="509"/>
        <v>121.96359736716745</v>
      </c>
      <c r="AK734" s="26">
        <f t="shared" si="510"/>
        <v>89.999954297204638</v>
      </c>
      <c r="AL734" s="27">
        <f t="shared" si="511"/>
        <v>-75.942997564416189</v>
      </c>
      <c r="AM734" s="26">
        <f t="shared" si="512"/>
        <v>-89.990859441004801</v>
      </c>
      <c r="AN734" s="26">
        <f t="shared" si="525"/>
        <v>-61.968707971879638</v>
      </c>
      <c r="AO734" s="26">
        <f t="shared" si="526"/>
        <v>-89.954324082504669</v>
      </c>
      <c r="AP734" s="26">
        <f t="shared" si="532"/>
        <v>-147.60024465886471</v>
      </c>
      <c r="AQ734" s="26">
        <f t="shared" si="533"/>
        <v>-179.94522921720977</v>
      </c>
      <c r="AR734" s="25">
        <f t="shared" si="527"/>
        <v>18.562359853877492</v>
      </c>
      <c r="AS734" s="25">
        <f t="shared" si="528"/>
        <v>-26.547178687726607</v>
      </c>
      <c r="AT734" s="56">
        <f t="shared" si="534"/>
        <v>-109.48568070212616</v>
      </c>
      <c r="AU734" s="57">
        <f t="shared" si="513"/>
        <v>-270.19151766118102</v>
      </c>
      <c r="AV734" s="26">
        <f t="shared" si="514"/>
        <v>6.9732279370888692</v>
      </c>
      <c r="AW734" s="26">
        <f t="shared" si="515"/>
        <v>63.380555889213483</v>
      </c>
      <c r="AX734" s="27">
        <f t="shared" si="516"/>
        <v>-6.9732279370888701</v>
      </c>
      <c r="AY734" s="26">
        <f t="shared" si="517"/>
        <v>-63.380555889213483</v>
      </c>
      <c r="AZ734" s="28">
        <f t="shared" si="518"/>
        <v>0</v>
      </c>
      <c r="BA734" s="29">
        <f t="shared" si="519"/>
        <v>0</v>
      </c>
      <c r="BB734" s="5">
        <f t="shared" si="535"/>
        <v>-261.95632951977927</v>
      </c>
      <c r="BC734" s="5">
        <f t="shared" si="536"/>
        <v>-534.00690136093885</v>
      </c>
      <c r="BD734" s="5">
        <f t="shared" si="520"/>
        <v>-354.00690136093885</v>
      </c>
      <c r="BE734" s="31"/>
      <c r="BF734" s="40">
        <f t="shared" si="521"/>
        <v>-262</v>
      </c>
      <c r="BG734" s="40">
        <f t="shared" si="522"/>
        <v>-534</v>
      </c>
      <c r="BH734" s="40">
        <f t="shared" si="523"/>
        <v>-354</v>
      </c>
      <c r="BL734" s="26">
        <f t="shared" si="529"/>
        <v>-54.004814464176917</v>
      </c>
      <c r="BM734" s="26">
        <f t="shared" si="530"/>
        <v>-89.885743163044566</v>
      </c>
      <c r="BO734" s="238" t="str">
        <f t="shared" si="537"/>
        <v>1995262314.96943i</v>
      </c>
      <c r="BP734" s="238" t="str">
        <f t="shared" si="538"/>
        <v>-0.0000118649591273221-1.26179054105365E-06i</v>
      </c>
      <c r="BQ734" s="238">
        <f t="shared" si="539"/>
        <v>-98.465834353476225</v>
      </c>
      <c r="BR734" s="238">
        <f t="shared" si="540"/>
        <v>-173.92964053671318</v>
      </c>
    </row>
    <row r="735" spans="22:70" x14ac:dyDescent="0.35">
      <c r="V735" s="24">
        <v>8.3100000000001195</v>
      </c>
      <c r="W735" s="30">
        <f t="shared" si="498"/>
        <v>2041737944.6700928</v>
      </c>
      <c r="X735" s="25">
        <f t="shared" si="531"/>
        <v>26.994438391274116</v>
      </c>
      <c r="Y735" s="26">
        <f t="shared" si="499"/>
        <v>-113.81622615697546</v>
      </c>
      <c r="Z735" s="26">
        <f t="shared" si="500"/>
        <v>-89.999883235365417</v>
      </c>
      <c r="AA735" s="26">
        <f t="shared" si="501"/>
        <v>77.867218964345653</v>
      </c>
      <c r="AB735" s="26">
        <f t="shared" si="502"/>
        <v>-89.992675774864665</v>
      </c>
      <c r="AC735" s="26">
        <f t="shared" si="503"/>
        <v>47.269128916305796</v>
      </c>
      <c r="AD735" s="26">
        <f t="shared" si="504"/>
        <v>89.751876702591758</v>
      </c>
      <c r="AE735" s="26">
        <f t="shared" si="505"/>
        <v>38.314560114950105</v>
      </c>
      <c r="AF735" s="26">
        <f t="shared" si="506"/>
        <v>-90.240682307638323</v>
      </c>
      <c r="AG735" s="26">
        <f t="shared" si="524"/>
        <v>64.334182199278899</v>
      </c>
      <c r="AH735" s="26">
        <f t="shared" si="507"/>
        <v>-196.18631868901525</v>
      </c>
      <c r="AI735" s="26">
        <f t="shared" si="508"/>
        <v>-89.999999991111949</v>
      </c>
      <c r="AJ735" s="26">
        <f t="shared" si="509"/>
        <v>122.16359736716733</v>
      </c>
      <c r="AK735" s="26">
        <f t="shared" si="510"/>
        <v>89.999955337527268</v>
      </c>
      <c r="AL735" s="27">
        <f t="shared" si="511"/>
        <v>-76.142997559441469</v>
      </c>
      <c r="AM735" s="26">
        <f t="shared" si="512"/>
        <v>-89.991067505526132</v>
      </c>
      <c r="AN735" s="26">
        <f t="shared" si="525"/>
        <v>-62.168707847657913</v>
      </c>
      <c r="AO735" s="26">
        <f t="shared" si="526"/>
        <v>-89.955363792896691</v>
      </c>
      <c r="AP735" s="26">
        <f t="shared" si="532"/>
        <v>-148.00024452966841</v>
      </c>
      <c r="AQ735" s="26">
        <f t="shared" si="533"/>
        <v>-179.94647595200752</v>
      </c>
      <c r="AR735" s="25">
        <f t="shared" si="527"/>
        <v>18.562359853877492</v>
      </c>
      <c r="AS735" s="25">
        <f t="shared" si="528"/>
        <v>-26.547178687726607</v>
      </c>
      <c r="AT735" s="56">
        <f t="shared" si="534"/>
        <v>-109.68568441471831</v>
      </c>
      <c r="AU735" s="57">
        <f t="shared" si="513"/>
        <v>-270.18715825964586</v>
      </c>
      <c r="AV735" s="26">
        <f t="shared" si="514"/>
        <v>7.1338080768792809</v>
      </c>
      <c r="AW735" s="26">
        <f t="shared" si="515"/>
        <v>63.905365992674739</v>
      </c>
      <c r="AX735" s="27">
        <f t="shared" si="516"/>
        <v>-7.1338080768792809</v>
      </c>
      <c r="AY735" s="26">
        <f t="shared" si="517"/>
        <v>-63.905365992674739</v>
      </c>
      <c r="AZ735" s="28">
        <f t="shared" si="518"/>
        <v>0</v>
      </c>
      <c r="BA735" s="29">
        <f t="shared" si="519"/>
        <v>0</v>
      </c>
      <c r="BB735" s="5">
        <f t="shared" si="535"/>
        <v>-262.75415066536374</v>
      </c>
      <c r="BC735" s="5">
        <f t="shared" si="536"/>
        <v>-534.14232713828221</v>
      </c>
      <c r="BD735" s="5">
        <f t="shared" si="520"/>
        <v>-354.14232713828221</v>
      </c>
      <c r="BE735" s="41"/>
      <c r="BF735" s="40">
        <f t="shared" si="521"/>
        <v>-263</v>
      </c>
      <c r="BG735" s="40">
        <f t="shared" si="522"/>
        <v>-534</v>
      </c>
      <c r="BH735" s="40">
        <f t="shared" si="523"/>
        <v>-354</v>
      </c>
      <c r="BL735" s="26">
        <f t="shared" si="529"/>
        <v>-54.204813686879959</v>
      </c>
      <c r="BM735" s="26">
        <f t="shared" si="530"/>
        <v>-89.888343959517101</v>
      </c>
      <c r="BO735" s="238" t="str">
        <f t="shared" si="537"/>
        <v>2041737944.67009i</v>
      </c>
      <c r="BP735" s="238" t="str">
        <f t="shared" si="538"/>
        <v>-0.0000113366479448241-1.17816318098462E-06i</v>
      </c>
      <c r="BQ735" s="238">
        <f t="shared" si="539"/>
        <v>-98.86365256376547</v>
      </c>
      <c r="BR735" s="238">
        <f t="shared" si="540"/>
        <v>-174.06682491911928</v>
      </c>
    </row>
    <row r="736" spans="22:70" x14ac:dyDescent="0.35">
      <c r="V736" s="24">
        <v>8.3200000000001193</v>
      </c>
      <c r="W736" s="32">
        <f t="shared" si="498"/>
        <v>2089296130.8546157</v>
      </c>
      <c r="X736" s="25">
        <f t="shared" si="531"/>
        <v>26.994438391274116</v>
      </c>
      <c r="Y736" s="26">
        <f t="shared" si="499"/>
        <v>-114.01622615697464</v>
      </c>
      <c r="Z736" s="26">
        <f t="shared" si="500"/>
        <v>-89.99988589325298</v>
      </c>
      <c r="AA736" s="26">
        <f t="shared" si="501"/>
        <v>78.067218961151582</v>
      </c>
      <c r="AB736" s="26">
        <f t="shared" si="502"/>
        <v>-89.992842494581339</v>
      </c>
      <c r="AC736" s="26">
        <f t="shared" si="503"/>
        <v>47.469125250616393</v>
      </c>
      <c r="AD736" s="26">
        <f t="shared" si="504"/>
        <v>89.757524610165262</v>
      </c>
      <c r="AE736" s="26">
        <f t="shared" si="505"/>
        <v>38.514556446067452</v>
      </c>
      <c r="AF736" s="26">
        <f t="shared" si="506"/>
        <v>-90.235203777669057</v>
      </c>
      <c r="AG736" s="26">
        <f t="shared" si="524"/>
        <v>64.334182199278899</v>
      </c>
      <c r="AH736" s="26">
        <f t="shared" si="507"/>
        <v>-196.38631868901524</v>
      </c>
      <c r="AI736" s="26">
        <f t="shared" si="508"/>
        <v>-89.999999991314255</v>
      </c>
      <c r="AJ736" s="26">
        <f t="shared" si="509"/>
        <v>122.36359736716722</v>
      </c>
      <c r="AK736" s="26">
        <f t="shared" si="510"/>
        <v>89.999956354169271</v>
      </c>
      <c r="AL736" s="27">
        <f t="shared" si="511"/>
        <v>-76.342997554690641</v>
      </c>
      <c r="AM736" s="26">
        <f t="shared" si="512"/>
        <v>-89.991270833920964</v>
      </c>
      <c r="AN736" s="26">
        <f t="shared" si="525"/>
        <v>-62.368707729027079</v>
      </c>
      <c r="AO736" s="26">
        <f t="shared" si="526"/>
        <v>-89.956379836619163</v>
      </c>
      <c r="AP736" s="26">
        <f t="shared" si="532"/>
        <v>-148.40024440628684</v>
      </c>
      <c r="AQ736" s="26">
        <f t="shared" si="533"/>
        <v>-179.94769430768511</v>
      </c>
      <c r="AR736" s="25">
        <f t="shared" si="527"/>
        <v>18.562359853877492</v>
      </c>
      <c r="AS736" s="25">
        <f t="shared" si="528"/>
        <v>-26.547178687726607</v>
      </c>
      <c r="AT736" s="56">
        <f t="shared" si="534"/>
        <v>-109.8856879602194</v>
      </c>
      <c r="AU736" s="57">
        <f t="shared" si="513"/>
        <v>-270.18289808535417</v>
      </c>
      <c r="AV736" s="26">
        <f t="shared" si="514"/>
        <v>7.2958254224454731</v>
      </c>
      <c r="AW736" s="26">
        <f t="shared" si="515"/>
        <v>64.422820463986611</v>
      </c>
      <c r="AX736" s="27">
        <f t="shared" si="516"/>
        <v>-7.2958254224454731</v>
      </c>
      <c r="AY736" s="26">
        <f t="shared" si="517"/>
        <v>-64.422820463986611</v>
      </c>
      <c r="AZ736" s="28">
        <f t="shared" si="518"/>
        <v>0</v>
      </c>
      <c r="BA736" s="29">
        <f t="shared" si="519"/>
        <v>0</v>
      </c>
      <c r="BB736" s="5">
        <f t="shared" si="535"/>
        <v>-263.55206885186669</v>
      </c>
      <c r="BC736" s="5">
        <f t="shared" si="536"/>
        <v>-534.27473603343151</v>
      </c>
      <c r="BD736" s="5">
        <f t="shared" si="520"/>
        <v>-354.27473603343151</v>
      </c>
      <c r="BE736" s="31"/>
      <c r="BF736" s="40">
        <f t="shared" si="521"/>
        <v>-264</v>
      </c>
      <c r="BG736" s="40">
        <f t="shared" si="522"/>
        <v>-534</v>
      </c>
      <c r="BH736" s="40">
        <f t="shared" si="523"/>
        <v>-354</v>
      </c>
      <c r="BL736" s="26">
        <f t="shared" si="529"/>
        <v>-54.404812944567013</v>
      </c>
      <c r="BM736" s="26">
        <f t="shared" si="530"/>
        <v>-89.890885555078796</v>
      </c>
      <c r="BO736" s="238" t="str">
        <f t="shared" si="537"/>
        <v>2089296130.85462i</v>
      </c>
      <c r="BP736" s="238" t="str">
        <f t="shared" si="538"/>
        <v>-0.0000108316182583689-1.10005375559441E-06i</v>
      </c>
      <c r="BQ736" s="238">
        <f t="shared" si="539"/>
        <v>-99.261567947080295</v>
      </c>
      <c r="BR736" s="238">
        <f t="shared" si="540"/>
        <v>-174.20095239299852</v>
      </c>
    </row>
    <row r="737" spans="22:70" x14ac:dyDescent="0.35">
      <c r="V737" s="24">
        <v>8.3300000000001209</v>
      </c>
      <c r="W737" s="32">
        <f t="shared" si="498"/>
        <v>2137962089.5028291</v>
      </c>
      <c r="X737" s="25">
        <f t="shared" si="531"/>
        <v>26.994438391274116</v>
      </c>
      <c r="Y737" s="26">
        <f t="shared" si="499"/>
        <v>-114.2162261569739</v>
      </c>
      <c r="Z737" s="26">
        <f t="shared" si="500"/>
        <v>-89.999888490639663</v>
      </c>
      <c r="AA737" s="26">
        <f t="shared" si="501"/>
        <v>78.267218958101267</v>
      </c>
      <c r="AB737" s="26">
        <f t="shared" si="502"/>
        <v>-89.99300541929405</v>
      </c>
      <c r="AC737" s="26">
        <f t="shared" si="503"/>
        <v>47.669121749907347</v>
      </c>
      <c r="AD737" s="26">
        <f t="shared" si="504"/>
        <v>89.763043960220031</v>
      </c>
      <c r="AE737" s="26">
        <f t="shared" si="505"/>
        <v>38.714552942308828</v>
      </c>
      <c r="AF737" s="26">
        <f t="shared" si="506"/>
        <v>-90.229849949713682</v>
      </c>
      <c r="AG737" s="26">
        <f t="shared" si="524"/>
        <v>64.334182199278899</v>
      </c>
      <c r="AH737" s="26">
        <f t="shared" si="507"/>
        <v>-196.58631868901526</v>
      </c>
      <c r="AI737" s="26">
        <f t="shared" si="508"/>
        <v>-89.99999999151197</v>
      </c>
      <c r="AJ737" s="26">
        <f t="shared" si="509"/>
        <v>122.56359736716712</v>
      </c>
      <c r="AK737" s="26">
        <f t="shared" si="510"/>
        <v>89.999957347669678</v>
      </c>
      <c r="AL737" s="27">
        <f t="shared" si="511"/>
        <v>-76.542997550153672</v>
      </c>
      <c r="AM737" s="26">
        <f t="shared" si="512"/>
        <v>-89.991469533996693</v>
      </c>
      <c r="AN737" s="26">
        <f t="shared" si="525"/>
        <v>-62.568707615735526</v>
      </c>
      <c r="AO737" s="26">
        <f t="shared" si="526"/>
        <v>-89.957372752389418</v>
      </c>
      <c r="AP737" s="26">
        <f t="shared" si="532"/>
        <v>-148.80024428845843</v>
      </c>
      <c r="AQ737" s="26">
        <f t="shared" si="533"/>
        <v>-179.94888493022842</v>
      </c>
      <c r="AR737" s="25">
        <f t="shared" si="527"/>
        <v>18.562359853877492</v>
      </c>
      <c r="AS737" s="25">
        <f t="shared" si="528"/>
        <v>-26.547178687726607</v>
      </c>
      <c r="AT737" s="56">
        <f t="shared" si="534"/>
        <v>-110.0856913461496</v>
      </c>
      <c r="AU737" s="57">
        <f t="shared" si="513"/>
        <v>-270.17873487994211</v>
      </c>
      <c r="AV737" s="26">
        <f t="shared" si="514"/>
        <v>7.4592395142417525</v>
      </c>
      <c r="AW737" s="26">
        <f t="shared" si="515"/>
        <v>64.932855962498053</v>
      </c>
      <c r="AX737" s="27">
        <f t="shared" si="516"/>
        <v>-7.4592395142417534</v>
      </c>
      <c r="AY737" s="26">
        <f t="shared" si="517"/>
        <v>-64.932855962498053</v>
      </c>
      <c r="AZ737" s="28">
        <f t="shared" si="518"/>
        <v>0</v>
      </c>
      <c r="BA737" s="29">
        <f t="shared" si="519"/>
        <v>0</v>
      </c>
      <c r="BB737" s="5">
        <f t="shared" si="535"/>
        <v>-264.35007980090313</v>
      </c>
      <c r="BC737" s="5">
        <f t="shared" si="536"/>
        <v>-534.40419238715936</v>
      </c>
      <c r="BD737" s="5">
        <f t="shared" si="520"/>
        <v>-354.40419238715936</v>
      </c>
      <c r="BE737" s="31"/>
      <c r="BF737" s="40">
        <f t="shared" si="521"/>
        <v>-264</v>
      </c>
      <c r="BG737" s="40">
        <f t="shared" si="522"/>
        <v>-534</v>
      </c>
      <c r="BH737" s="40">
        <f t="shared" si="523"/>
        <v>-354</v>
      </c>
      <c r="BL737" s="26">
        <f t="shared" si="529"/>
        <v>-54.604812235663552</v>
      </c>
      <c r="BM737" s="26">
        <f t="shared" si="530"/>
        <v>-89.89336929727726</v>
      </c>
      <c r="BO737" s="238" t="str">
        <f t="shared" si="537"/>
        <v>2137962089.50283i</v>
      </c>
      <c r="BP737" s="238" t="str">
        <f t="shared" si="538"/>
        <v>-0.0000103488652550937-1.02710083161343E-06i</v>
      </c>
      <c r="BQ737" s="238">
        <f t="shared" si="539"/>
        <v>-99.659576219089999</v>
      </c>
      <c r="BR737" s="238">
        <f t="shared" si="540"/>
        <v>-174.33208820994</v>
      </c>
    </row>
    <row r="738" spans="22:70" x14ac:dyDescent="0.35">
      <c r="V738" s="24">
        <v>8.3400000000001207</v>
      </c>
      <c r="W738" s="30">
        <f t="shared" si="498"/>
        <v>2187761623.9501634</v>
      </c>
      <c r="X738" s="25">
        <f t="shared" si="531"/>
        <v>26.994438391274116</v>
      </c>
      <c r="Y738" s="26">
        <f t="shared" si="499"/>
        <v>-114.41622615697315</v>
      </c>
      <c r="Z738" s="26">
        <f t="shared" si="500"/>
        <v>-89.999891028902596</v>
      </c>
      <c r="AA738" s="26">
        <f t="shared" si="501"/>
        <v>78.46721895518823</v>
      </c>
      <c r="AB738" s="26">
        <f t="shared" si="502"/>
        <v>-89.993164635387643</v>
      </c>
      <c r="AC738" s="26">
        <f t="shared" si="503"/>
        <v>47.869118406753486</v>
      </c>
      <c r="AD738" s="26">
        <f t="shared" si="504"/>
        <v>89.768437678778511</v>
      </c>
      <c r="AE738" s="26">
        <f t="shared" si="505"/>
        <v>38.914549596242679</v>
      </c>
      <c r="AF738" s="26">
        <f t="shared" si="506"/>
        <v>-90.224617985511728</v>
      </c>
      <c r="AG738" s="26">
        <f t="shared" si="524"/>
        <v>64.334182199278899</v>
      </c>
      <c r="AH738" s="26">
        <f t="shared" si="507"/>
        <v>-196.78631868901527</v>
      </c>
      <c r="AI738" s="26">
        <f t="shared" si="508"/>
        <v>-89.999999991705195</v>
      </c>
      <c r="AJ738" s="26">
        <f t="shared" si="509"/>
        <v>122.76359736716702</v>
      </c>
      <c r="AK738" s="26">
        <f t="shared" si="510"/>
        <v>89.999958318555244</v>
      </c>
      <c r="AL738" s="27">
        <f t="shared" si="511"/>
        <v>-76.742997545820884</v>
      </c>
      <c r="AM738" s="26">
        <f t="shared" si="512"/>
        <v>-89.991663711106696</v>
      </c>
      <c r="AN738" s="26">
        <f t="shared" si="525"/>
        <v>-62.768707507542921</v>
      </c>
      <c r="AO738" s="26">
        <f t="shared" si="526"/>
        <v>-89.95834306666211</v>
      </c>
      <c r="AP738" s="26">
        <f t="shared" si="532"/>
        <v>-149.20024417593316</v>
      </c>
      <c r="AQ738" s="26">
        <f t="shared" si="533"/>
        <v>-179.95004845091876</v>
      </c>
      <c r="AR738" s="25">
        <f t="shared" si="527"/>
        <v>18.562359853877492</v>
      </c>
      <c r="AS738" s="25">
        <f t="shared" si="528"/>
        <v>-26.547178687726607</v>
      </c>
      <c r="AT738" s="56">
        <f t="shared" si="534"/>
        <v>-110.28569457969049</v>
      </c>
      <c r="AU738" s="57">
        <f t="shared" si="513"/>
        <v>-270.17466643643047</v>
      </c>
      <c r="AV738" s="26">
        <f t="shared" si="514"/>
        <v>7.6240101588290639</v>
      </c>
      <c r="AW738" s="26">
        <f t="shared" si="515"/>
        <v>65.435419528246484</v>
      </c>
      <c r="AX738" s="27">
        <f t="shared" si="516"/>
        <v>-7.6240101588290639</v>
      </c>
      <c r="AY738" s="26">
        <f t="shared" si="517"/>
        <v>-65.435419528246484</v>
      </c>
      <c r="AZ738" s="28">
        <f t="shared" si="518"/>
        <v>0</v>
      </c>
      <c r="BA738" s="29">
        <f t="shared" si="519"/>
        <v>0</v>
      </c>
      <c r="BB738" s="5">
        <f t="shared" si="535"/>
        <v>-265.14817941891533</v>
      </c>
      <c r="BC738" s="5">
        <f t="shared" si="536"/>
        <v>-534.53075935845357</v>
      </c>
      <c r="BD738" s="5">
        <f t="shared" si="520"/>
        <v>-354.53075935845357</v>
      </c>
      <c r="BE738" s="41"/>
      <c r="BF738" s="40">
        <f t="shared" si="521"/>
        <v>-265</v>
      </c>
      <c r="BG738" s="40">
        <f t="shared" si="522"/>
        <v>-535</v>
      </c>
      <c r="BH738" s="40">
        <f t="shared" si="523"/>
        <v>-355</v>
      </c>
      <c r="BL738" s="26">
        <f t="shared" si="529"/>
        <v>-54.804811558665875</v>
      </c>
      <c r="BM738" s="26">
        <f t="shared" si="530"/>
        <v>-89.895796502988091</v>
      </c>
      <c r="BO738" s="238" t="str">
        <f t="shared" si="537"/>
        <v>2187761623.95016i</v>
      </c>
      <c r="BP738" s="238" t="str">
        <f t="shared" si="538"/>
        <v>-9.88742564342262E-06-9.58966364584508E-07i</v>
      </c>
      <c r="BQ738" s="238">
        <f t="shared" si="539"/>
        <v>-100.05767328055893</v>
      </c>
      <c r="BR738" s="238">
        <f t="shared" si="540"/>
        <v>-174.46029641903496</v>
      </c>
    </row>
    <row r="739" spans="22:70" x14ac:dyDescent="0.35">
      <c r="V739" s="24">
        <v>8.3500000000001204</v>
      </c>
      <c r="W739" s="32">
        <f t="shared" si="498"/>
        <v>2238721138.5689645</v>
      </c>
      <c r="X739" s="25">
        <f t="shared" si="531"/>
        <v>26.994438391274116</v>
      </c>
      <c r="Y739" s="26">
        <f t="shared" si="499"/>
        <v>-114.61622615697246</v>
      </c>
      <c r="Z739" s="26">
        <f t="shared" si="500"/>
        <v>-89.99989350938759</v>
      </c>
      <c r="AA739" s="26">
        <f t="shared" si="501"/>
        <v>78.667218952406301</v>
      </c>
      <c r="AB739" s="26">
        <f t="shared" si="502"/>
        <v>-89.993320227280563</v>
      </c>
      <c r="AC739" s="26">
        <f t="shared" si="503"/>
        <v>48.069115214063942</v>
      </c>
      <c r="AD739" s="26">
        <f t="shared" si="504"/>
        <v>89.773708625279085</v>
      </c>
      <c r="AE739" s="26">
        <f t="shared" si="505"/>
        <v>39.1145464007719</v>
      </c>
      <c r="AF739" s="26">
        <f t="shared" si="506"/>
        <v>-90.219505111389083</v>
      </c>
      <c r="AG739" s="26">
        <f t="shared" si="524"/>
        <v>64.334182199278899</v>
      </c>
      <c r="AH739" s="26">
        <f t="shared" si="507"/>
        <v>-196.98631868901526</v>
      </c>
      <c r="AI739" s="26">
        <f t="shared" si="508"/>
        <v>-89.999999991894001</v>
      </c>
      <c r="AJ739" s="26">
        <f t="shared" si="509"/>
        <v>122.96359736716693</v>
      </c>
      <c r="AK739" s="26">
        <f t="shared" si="510"/>
        <v>89.999959267340756</v>
      </c>
      <c r="AL739" s="27">
        <f t="shared" si="511"/>
        <v>-76.942997541683084</v>
      </c>
      <c r="AM739" s="26">
        <f t="shared" si="512"/>
        <v>-89.99185346820623</v>
      </c>
      <c r="AN739" s="26">
        <f t="shared" si="525"/>
        <v>-62.968707404219764</v>
      </c>
      <c r="AO739" s="26">
        <f t="shared" si="526"/>
        <v>-89.959291293908507</v>
      </c>
      <c r="AP739" s="26">
        <f t="shared" si="532"/>
        <v>-149.60024406847228</v>
      </c>
      <c r="AQ739" s="26">
        <f t="shared" si="533"/>
        <v>-179.95118548666798</v>
      </c>
      <c r="AR739" s="25">
        <f t="shared" si="527"/>
        <v>18.562359853877492</v>
      </c>
      <c r="AS739" s="25">
        <f t="shared" si="528"/>
        <v>-26.547178687726607</v>
      </c>
      <c r="AT739" s="56">
        <f t="shared" si="534"/>
        <v>-110.48569766770038</v>
      </c>
      <c r="AU739" s="57">
        <f t="shared" si="513"/>
        <v>-270.17069059805704</v>
      </c>
      <c r="AV739" s="26">
        <f t="shared" si="514"/>
        <v>7.7900974965276859</v>
      </c>
      <c r="AW739" s="26">
        <f t="shared" si="515"/>
        <v>65.930468241506247</v>
      </c>
      <c r="AX739" s="27">
        <f t="shared" si="516"/>
        <v>-7.7900974965276868</v>
      </c>
      <c r="AY739" s="26">
        <f t="shared" si="517"/>
        <v>-65.930468241506247</v>
      </c>
      <c r="AZ739" s="28">
        <f t="shared" si="518"/>
        <v>0</v>
      </c>
      <c r="BA739" s="29">
        <f t="shared" si="519"/>
        <v>0</v>
      </c>
      <c r="BB739" s="5">
        <f t="shared" si="535"/>
        <v>-265.94636378951964</v>
      </c>
      <c r="BC739" s="5">
        <f t="shared" si="536"/>
        <v>-534.65449893322102</v>
      </c>
      <c r="BD739" s="5">
        <f t="shared" si="520"/>
        <v>-354.65449893322102</v>
      </c>
      <c r="BE739" s="31"/>
      <c r="BF739" s="40">
        <f t="shared" si="521"/>
        <v>-266</v>
      </c>
      <c r="BG739" s="40">
        <f t="shared" si="522"/>
        <v>-535</v>
      </c>
      <c r="BH739" s="40">
        <f t="shared" si="523"/>
        <v>-355</v>
      </c>
      <c r="BL739" s="26">
        <f t="shared" si="529"/>
        <v>-55.004810912138005</v>
      </c>
      <c r="BM739" s="26">
        <f t="shared" si="530"/>
        <v>-89.898168459113037</v>
      </c>
      <c r="BO739" s="238" t="str">
        <f t="shared" si="537"/>
        <v>2238721138.56896i</v>
      </c>
      <c r="BP739" s="238" t="str">
        <f t="shared" si="538"/>
        <v>-9.44637609954779E-06-8.95334216067602E-07i</v>
      </c>
      <c r="BQ739" s="238">
        <f t="shared" si="539"/>
        <v>-100.45585520968129</v>
      </c>
      <c r="BR739" s="238">
        <f t="shared" si="540"/>
        <v>-174.585639876051</v>
      </c>
    </row>
    <row r="740" spans="22:70" x14ac:dyDescent="0.35">
      <c r="V740" s="24">
        <v>8.3600000000001202</v>
      </c>
      <c r="W740" s="32">
        <f t="shared" si="498"/>
        <v>2290867652.7684121</v>
      </c>
      <c r="X740" s="25">
        <f t="shared" si="531"/>
        <v>26.994438391274116</v>
      </c>
      <c r="Y740" s="26">
        <f t="shared" si="499"/>
        <v>-114.81622615697178</v>
      </c>
      <c r="Z740" s="26">
        <f t="shared" si="500"/>
        <v>-89.999895933409874</v>
      </c>
      <c r="AA740" s="26">
        <f t="shared" si="501"/>
        <v>78.867218949749571</v>
      </c>
      <c r="AB740" s="26">
        <f t="shared" si="502"/>
        <v>-89.993472277469721</v>
      </c>
      <c r="AC740" s="26">
        <f t="shared" si="503"/>
        <v>48.269112165066907</v>
      </c>
      <c r="AD740" s="26">
        <f t="shared" si="504"/>
        <v>89.778859594090264</v>
      </c>
      <c r="AE740" s="26">
        <f t="shared" si="505"/>
        <v>39.314543349118814</v>
      </c>
      <c r="AF740" s="26">
        <f t="shared" si="506"/>
        <v>-90.214508616789331</v>
      </c>
      <c r="AG740" s="26">
        <f t="shared" si="524"/>
        <v>64.334182199278899</v>
      </c>
      <c r="AH740" s="26">
        <f t="shared" si="507"/>
        <v>-197.18631868901525</v>
      </c>
      <c r="AI740" s="26">
        <f t="shared" si="508"/>
        <v>-89.999999992078514</v>
      </c>
      <c r="AJ740" s="26">
        <f t="shared" si="509"/>
        <v>123.16359736716683</v>
      </c>
      <c r="AK740" s="26">
        <f t="shared" si="510"/>
        <v>89.99996019452928</v>
      </c>
      <c r="AL740" s="27">
        <f t="shared" si="511"/>
        <v>-77.142997537731532</v>
      </c>
      <c r="AM740" s="26">
        <f t="shared" si="512"/>
        <v>-89.992038905907023</v>
      </c>
      <c r="AN740" s="26">
        <f t="shared" si="525"/>
        <v>-63.168707305546931</v>
      </c>
      <c r="AO740" s="26">
        <f t="shared" si="526"/>
        <v>-89.960217936889151</v>
      </c>
      <c r="AP740" s="26">
        <f t="shared" si="532"/>
        <v>-150.00024396584797</v>
      </c>
      <c r="AQ740" s="26">
        <f t="shared" si="533"/>
        <v>-179.95229664034542</v>
      </c>
      <c r="AR740" s="25">
        <f t="shared" si="527"/>
        <v>18.562359853877492</v>
      </c>
      <c r="AS740" s="25">
        <f t="shared" si="528"/>
        <v>-26.547178687726607</v>
      </c>
      <c r="AT740" s="56">
        <f t="shared" si="534"/>
        <v>-110.68570061672915</v>
      </c>
      <c r="AU740" s="57">
        <f t="shared" si="513"/>
        <v>-270.16680525713474</v>
      </c>
      <c r="AV740" s="26">
        <f t="shared" si="514"/>
        <v>7.9574620641036811</v>
      </c>
      <c r="AW740" s="26">
        <f t="shared" si="515"/>
        <v>66.41796886696963</v>
      </c>
      <c r="AX740" s="27">
        <f t="shared" si="516"/>
        <v>-7.9574620641036811</v>
      </c>
      <c r="AY740" s="26">
        <f t="shared" si="517"/>
        <v>-66.41796886696963</v>
      </c>
      <c r="AZ740" s="28">
        <f t="shared" si="518"/>
        <v>0</v>
      </c>
      <c r="BA740" s="29">
        <f t="shared" si="519"/>
        <v>0</v>
      </c>
      <c r="BB740" s="5">
        <f t="shared" si="535"/>
        <v>-266.74462916614203</v>
      </c>
      <c r="BC740" s="5">
        <f t="shared" si="536"/>
        <v>-534.7754719339373</v>
      </c>
      <c r="BD740" s="5">
        <f t="shared" si="520"/>
        <v>-354.7754719339373</v>
      </c>
      <c r="BE740" s="31"/>
      <c r="BF740" s="40">
        <f t="shared" si="521"/>
        <v>-267</v>
      </c>
      <c r="BG740" s="40">
        <f t="shared" si="522"/>
        <v>-535</v>
      </c>
      <c r="BH740" s="40">
        <f t="shared" si="523"/>
        <v>-355</v>
      </c>
      <c r="BL740" s="26">
        <f t="shared" si="529"/>
        <v>-55.204810294708594</v>
      </c>
      <c r="BM740" s="26">
        <f t="shared" si="530"/>
        <v>-89.900486423262066</v>
      </c>
      <c r="BO740" s="238" t="str">
        <f t="shared" si="537"/>
        <v>2290867652.76841i</v>
      </c>
      <c r="BP740" s="238" t="str">
        <f t="shared" si="538"/>
        <v>-9.02483175742414E-06-8.35908761541333E-07i</v>
      </c>
      <c r="BQ740" s="238">
        <f t="shared" si="539"/>
        <v>-100.85411825470432</v>
      </c>
      <c r="BR740" s="238">
        <f t="shared" si="540"/>
        <v>-174.70818025354055</v>
      </c>
    </row>
    <row r="741" spans="22:70" x14ac:dyDescent="0.35">
      <c r="V741" s="24">
        <v>8.37000000000012</v>
      </c>
      <c r="W741" s="30">
        <f t="shared" si="498"/>
        <v>2344228815.3205757</v>
      </c>
      <c r="X741" s="25">
        <f t="shared" si="531"/>
        <v>26.994438391274116</v>
      </c>
      <c r="Y741" s="26">
        <f t="shared" si="499"/>
        <v>-115.01622615697114</v>
      </c>
      <c r="Z741" s="26">
        <f t="shared" si="500"/>
        <v>-89.999898302254678</v>
      </c>
      <c r="AA741" s="26">
        <f t="shared" si="501"/>
        <v>79.067218947212424</v>
      </c>
      <c r="AB741" s="26">
        <f t="shared" si="502"/>
        <v>-89.993620866574091</v>
      </c>
      <c r="AC741" s="26">
        <f t="shared" si="503"/>
        <v>48.469109253295343</v>
      </c>
      <c r="AD741" s="26">
        <f t="shared" si="504"/>
        <v>89.783893315990667</v>
      </c>
      <c r="AE741" s="26">
        <f t="shared" si="505"/>
        <v>39.514540434810741</v>
      </c>
      <c r="AF741" s="26">
        <f t="shared" si="506"/>
        <v>-90.209625852838087</v>
      </c>
      <c r="AG741" s="26">
        <f t="shared" si="524"/>
        <v>64.334182199278899</v>
      </c>
      <c r="AH741" s="26">
        <f t="shared" si="507"/>
        <v>-197.38631868901524</v>
      </c>
      <c r="AI741" s="26">
        <f t="shared" si="508"/>
        <v>-89.999999992258836</v>
      </c>
      <c r="AJ741" s="26">
        <f t="shared" si="509"/>
        <v>123.36359736716672</v>
      </c>
      <c r="AK741" s="26">
        <f t="shared" si="510"/>
        <v>89.999961100612424</v>
      </c>
      <c r="AL741" s="27">
        <f t="shared" si="511"/>
        <v>-77.342997533957814</v>
      </c>
      <c r="AM741" s="26">
        <f t="shared" si="512"/>
        <v>-89.992220122530568</v>
      </c>
      <c r="AN741" s="26">
        <f t="shared" si="525"/>
        <v>-63.368707211315098</v>
      </c>
      <c r="AO741" s="26">
        <f t="shared" si="526"/>
        <v>-89.961123486920499</v>
      </c>
      <c r="AP741" s="26">
        <f t="shared" si="532"/>
        <v>-150.40024386784253</v>
      </c>
      <c r="AQ741" s="26">
        <f t="shared" si="533"/>
        <v>-179.95338250109748</v>
      </c>
      <c r="AR741" s="25">
        <f t="shared" si="527"/>
        <v>18.562359853877492</v>
      </c>
      <c r="AS741" s="25">
        <f t="shared" si="528"/>
        <v>-26.547178687726607</v>
      </c>
      <c r="AT741" s="56">
        <f t="shared" si="534"/>
        <v>-110.88570343303179</v>
      </c>
      <c r="AU741" s="57">
        <f t="shared" si="513"/>
        <v>-270.16300835393554</v>
      </c>
      <c r="AV741" s="26">
        <f t="shared" si="514"/>
        <v>8.126064852511119</v>
      </c>
      <c r="AW741" s="26">
        <f t="shared" si="515"/>
        <v>66.897897485371089</v>
      </c>
      <c r="AX741" s="27">
        <f t="shared" si="516"/>
        <v>-8.126064852511119</v>
      </c>
      <c r="AY741" s="26">
        <f t="shared" si="517"/>
        <v>-66.897897485371089</v>
      </c>
      <c r="AZ741" s="28">
        <f t="shared" si="518"/>
        <v>0</v>
      </c>
      <c r="BA741" s="29">
        <f t="shared" si="519"/>
        <v>0</v>
      </c>
      <c r="BB741" s="5">
        <f t="shared" si="535"/>
        <v>-267.54297196493178</v>
      </c>
      <c r="BC741" s="5">
        <f t="shared" si="536"/>
        <v>-534.89373803014837</v>
      </c>
      <c r="BD741" s="5">
        <f t="shared" si="520"/>
        <v>-354.89373803014837</v>
      </c>
      <c r="BE741" s="41"/>
      <c r="BF741" s="40">
        <f t="shared" si="521"/>
        <v>-268</v>
      </c>
      <c r="BG741" s="40">
        <f t="shared" si="522"/>
        <v>-535</v>
      </c>
      <c r="BH741" s="40">
        <f t="shared" si="523"/>
        <v>-355</v>
      </c>
      <c r="BL741" s="26">
        <f t="shared" si="529"/>
        <v>-55.404809705068004</v>
      </c>
      <c r="BM741" s="26">
        <f t="shared" si="530"/>
        <v>-89.902751624420119</v>
      </c>
      <c r="BO741" s="238" t="str">
        <f t="shared" si="537"/>
        <v>2344228815.32058i</v>
      </c>
      <c r="BP741" s="238" t="str">
        <f t="shared" si="538"/>
        <v>-8.62194474247586E-06-7.80413583812093E-07i</v>
      </c>
      <c r="BQ741" s="238">
        <f t="shared" si="539"/>
        <v>-101.25245882683197</v>
      </c>
      <c r="BR741" s="238">
        <f t="shared" si="540"/>
        <v>-174.82797805179271</v>
      </c>
    </row>
    <row r="742" spans="22:70" x14ac:dyDescent="0.35">
      <c r="V742" s="24">
        <v>8.3800000000001198</v>
      </c>
      <c r="W742" s="32">
        <f t="shared" si="498"/>
        <v>2398832919.0201592</v>
      </c>
      <c r="X742" s="25">
        <f t="shared" si="531"/>
        <v>26.994438391274116</v>
      </c>
      <c r="Y742" s="26">
        <f t="shared" si="499"/>
        <v>-115.21622615697052</v>
      </c>
      <c r="Z742" s="26">
        <f t="shared" si="500"/>
        <v>-89.999900617177985</v>
      </c>
      <c r="AA742" s="26">
        <f t="shared" si="501"/>
        <v>79.267218944789462</v>
      </c>
      <c r="AB742" s="26">
        <f t="shared" si="502"/>
        <v>-89.9937660733776</v>
      </c>
      <c r="AC742" s="26">
        <f t="shared" si="503"/>
        <v>48.669106472573262</v>
      </c>
      <c r="AD742" s="26">
        <f t="shared" si="504"/>
        <v>89.788812459615258</v>
      </c>
      <c r="AE742" s="26">
        <f t="shared" si="505"/>
        <v>39.714537651666319</v>
      </c>
      <c r="AF742" s="26">
        <f t="shared" si="506"/>
        <v>-90.204854230940327</v>
      </c>
      <c r="AG742" s="26">
        <f t="shared" si="524"/>
        <v>64.334182199278899</v>
      </c>
      <c r="AH742" s="26">
        <f t="shared" si="507"/>
        <v>-197.58631868901523</v>
      </c>
      <c r="AI742" s="26">
        <f t="shared" si="508"/>
        <v>-89.999999992435036</v>
      </c>
      <c r="AJ742" s="26">
        <f t="shared" si="509"/>
        <v>123.56359736716664</v>
      </c>
      <c r="AK742" s="26">
        <f t="shared" si="510"/>
        <v>89.999961986070588</v>
      </c>
      <c r="AL742" s="27">
        <f t="shared" si="511"/>
        <v>-77.542997530353944</v>
      </c>
      <c r="AM742" s="26">
        <f t="shared" si="512"/>
        <v>-89.992397214160277</v>
      </c>
      <c r="AN742" s="26">
        <f t="shared" si="525"/>
        <v>-63.56870712132438</v>
      </c>
      <c r="AO742" s="26">
        <f t="shared" si="526"/>
        <v>-89.962008424135334</v>
      </c>
      <c r="AP742" s="26">
        <f t="shared" si="532"/>
        <v>-150.80024377424803</v>
      </c>
      <c r="AQ742" s="26">
        <f t="shared" si="533"/>
        <v>-179.95444364466005</v>
      </c>
      <c r="AR742" s="25">
        <f t="shared" si="527"/>
        <v>18.562359853877492</v>
      </c>
      <c r="AS742" s="25">
        <f t="shared" si="528"/>
        <v>-26.547178687726607</v>
      </c>
      <c r="AT742" s="56">
        <f t="shared" si="534"/>
        <v>-111.08570612258171</v>
      </c>
      <c r="AU742" s="57">
        <f t="shared" si="513"/>
        <v>-270.15929787560037</v>
      </c>
      <c r="AV742" s="26">
        <f t="shared" si="514"/>
        <v>8.2958673597440686</v>
      </c>
      <c r="AW742" s="26">
        <f t="shared" si="515"/>
        <v>67.370239115229865</v>
      </c>
      <c r="AX742" s="27">
        <f t="shared" si="516"/>
        <v>-8.2958673597440686</v>
      </c>
      <c r="AY742" s="26">
        <f t="shared" si="517"/>
        <v>-67.370239115229865</v>
      </c>
      <c r="AZ742" s="28">
        <f t="shared" si="518"/>
        <v>0</v>
      </c>
      <c r="BA742" s="29">
        <f t="shared" si="519"/>
        <v>0</v>
      </c>
      <c r="BB742" s="5">
        <f t="shared" si="535"/>
        <v>-268.3413887579469</v>
      </c>
      <c r="BC742" s="5">
        <f t="shared" si="536"/>
        <v>-535.00935574974392</v>
      </c>
      <c r="BD742" s="5">
        <f t="shared" si="520"/>
        <v>-355.00935574974392</v>
      </c>
      <c r="BE742" s="31"/>
      <c r="BF742" s="40">
        <f t="shared" si="521"/>
        <v>-268</v>
      </c>
      <c r="BG742" s="40">
        <f t="shared" si="522"/>
        <v>-535</v>
      </c>
      <c r="BH742" s="40">
        <f t="shared" si="523"/>
        <v>-355</v>
      </c>
      <c r="BL742" s="26">
        <f t="shared" si="529"/>
        <v>-55.604809141965539</v>
      </c>
      <c r="BM742" s="26">
        <f t="shared" si="530"/>
        <v>-89.90496526359847</v>
      </c>
      <c r="BO742" s="238" t="str">
        <f t="shared" si="537"/>
        <v>2398832919.02016i</v>
      </c>
      <c r="BP742" s="238" t="str">
        <f t="shared" si="538"/>
        <v>-8.23690274903547E-06-7.28590246999074E-07i</v>
      </c>
      <c r="BQ742" s="238">
        <f t="shared" si="539"/>
        <v>-101.65087349339967</v>
      </c>
      <c r="BR742" s="238">
        <f t="shared" si="540"/>
        <v>-174.94509261054506</v>
      </c>
    </row>
    <row r="743" spans="22:70" x14ac:dyDescent="0.35">
      <c r="V743" s="24">
        <v>8.3900000000001196</v>
      </c>
      <c r="W743" s="32">
        <f t="shared" si="498"/>
        <v>2454708915.6857147</v>
      </c>
      <c r="X743" s="25">
        <f t="shared" si="531"/>
        <v>26.994438391274116</v>
      </c>
      <c r="Y743" s="26">
        <f t="shared" si="499"/>
        <v>-115.41622615696993</v>
      </c>
      <c r="Z743" s="26">
        <f t="shared" si="500"/>
        <v>-89.999902879407202</v>
      </c>
      <c r="AA743" s="26">
        <f t="shared" si="501"/>
        <v>79.467218942475554</v>
      </c>
      <c r="AB743" s="26">
        <f t="shared" si="502"/>
        <v>-89.993907974870808</v>
      </c>
      <c r="AC743" s="26">
        <f t="shared" si="503"/>
        <v>48.869103817002625</v>
      </c>
      <c r="AD743" s="26">
        <f t="shared" si="504"/>
        <v>89.793619632868882</v>
      </c>
      <c r="AE743" s="26">
        <f t="shared" si="505"/>
        <v>39.914534993782368</v>
      </c>
      <c r="AF743" s="26">
        <f t="shared" si="506"/>
        <v>-90.200191221409142</v>
      </c>
      <c r="AG743" s="26">
        <f t="shared" si="524"/>
        <v>64.334182199278899</v>
      </c>
      <c r="AH743" s="26">
        <f t="shared" si="507"/>
        <v>-197.78631868901525</v>
      </c>
      <c r="AI743" s="26">
        <f t="shared" si="508"/>
        <v>-89.999999992607243</v>
      </c>
      <c r="AJ743" s="26">
        <f t="shared" si="509"/>
        <v>123.76359736716654</v>
      </c>
      <c r="AK743" s="26">
        <f t="shared" si="510"/>
        <v>89.999962851373255</v>
      </c>
      <c r="AL743" s="27">
        <f t="shared" si="511"/>
        <v>-77.742997526912291</v>
      </c>
      <c r="AM743" s="26">
        <f t="shared" si="512"/>
        <v>-89.992570274692511</v>
      </c>
      <c r="AN743" s="26">
        <f t="shared" si="525"/>
        <v>-63.768707035383926</v>
      </c>
      <c r="AO743" s="26">
        <f t="shared" si="526"/>
        <v>-89.962873217737382</v>
      </c>
      <c r="AP743" s="26">
        <f t="shared" si="532"/>
        <v>-151.20024368486602</v>
      </c>
      <c r="AQ743" s="26">
        <f t="shared" si="533"/>
        <v>-179.95548063366388</v>
      </c>
      <c r="AR743" s="25">
        <f t="shared" si="527"/>
        <v>18.562359853877492</v>
      </c>
      <c r="AS743" s="25">
        <f t="shared" si="528"/>
        <v>-26.547178687726607</v>
      </c>
      <c r="AT743" s="56">
        <f t="shared" si="534"/>
        <v>-111.28570869108366</v>
      </c>
      <c r="AU743" s="57">
        <f t="shared" si="513"/>
        <v>-270.15567185507302</v>
      </c>
      <c r="AV743" s="26">
        <f t="shared" si="514"/>
        <v>8.4668316388817448</v>
      </c>
      <c r="AW743" s="26">
        <f t="shared" si="515"/>
        <v>67.834987327241933</v>
      </c>
      <c r="AX743" s="27">
        <f t="shared" si="516"/>
        <v>-8.4668316388817448</v>
      </c>
      <c r="AY743" s="26">
        <f t="shared" si="517"/>
        <v>-67.834987327241933</v>
      </c>
      <c r="AZ743" s="28">
        <f t="shared" si="518"/>
        <v>0</v>
      </c>
      <c r="BA743" s="29">
        <f t="shared" si="519"/>
        <v>0</v>
      </c>
      <c r="BB743" s="5">
        <f t="shared" si="535"/>
        <v>-269.13987626660406</v>
      </c>
      <c r="BC743" s="5">
        <f t="shared" si="536"/>
        <v>-535.12238249092024</v>
      </c>
      <c r="BD743" s="5">
        <f t="shared" si="520"/>
        <v>-355.12238249092024</v>
      </c>
      <c r="BE743" s="31"/>
      <c r="BF743" s="40">
        <f t="shared" si="521"/>
        <v>-269</v>
      </c>
      <c r="BG743" s="40">
        <f t="shared" si="522"/>
        <v>-535</v>
      </c>
      <c r="BH743" s="40">
        <f t="shared" si="523"/>
        <v>-355</v>
      </c>
      <c r="BL743" s="26">
        <f t="shared" si="529"/>
        <v>-55.804808604206791</v>
      </c>
      <c r="BM743" s="26">
        <f t="shared" si="530"/>
        <v>-89.907128514471481</v>
      </c>
      <c r="BO743" s="238" t="str">
        <f t="shared" si="537"/>
        <v>2454708915.68571i</v>
      </c>
      <c r="BP743" s="238" t="str">
        <f t="shared" si="538"/>
        <v>-7.86892766137637E-06-6.80197146412494E-07i</v>
      </c>
      <c r="BQ743" s="238">
        <f t="shared" si="539"/>
        <v>-102.04935897131362</v>
      </c>
      <c r="BR743" s="238">
        <f t="shared" si="540"/>
        <v>-175.0595821213758</v>
      </c>
    </row>
    <row r="744" spans="22:70" x14ac:dyDescent="0.35">
      <c r="V744" s="24">
        <v>8.4000000000001194</v>
      </c>
      <c r="W744" s="30">
        <f t="shared" si="498"/>
        <v>2511886431.5102711</v>
      </c>
      <c r="X744" s="25">
        <f t="shared" si="531"/>
        <v>26.994438391274116</v>
      </c>
      <c r="Y744" s="26">
        <f t="shared" si="499"/>
        <v>-115.61622615696933</v>
      </c>
      <c r="Z744" s="26">
        <f t="shared" si="500"/>
        <v>-89.999905090141795</v>
      </c>
      <c r="AA744" s="26">
        <f t="shared" si="501"/>
        <v>79.667218940265755</v>
      </c>
      <c r="AB744" s="26">
        <f t="shared" si="502"/>
        <v>-89.99404664629175</v>
      </c>
      <c r="AC744" s="26">
        <f t="shared" si="503"/>
        <v>49.069101280950811</v>
      </c>
      <c r="AD744" s="26">
        <f t="shared" si="504"/>
        <v>89.798317384307524</v>
      </c>
      <c r="AE744" s="26">
        <f t="shared" si="505"/>
        <v>40.114532455521349</v>
      </c>
      <c r="AF744" s="26">
        <f t="shared" si="506"/>
        <v>-90.195634352126007</v>
      </c>
      <c r="AG744" s="26">
        <f t="shared" si="524"/>
        <v>64.334182199278899</v>
      </c>
      <c r="AH744" s="26">
        <f t="shared" si="507"/>
        <v>-197.98631868901523</v>
      </c>
      <c r="AI744" s="26">
        <f t="shared" si="508"/>
        <v>-89.999999992775528</v>
      </c>
      <c r="AJ744" s="26">
        <f t="shared" si="509"/>
        <v>123.96359736716644</v>
      </c>
      <c r="AK744" s="26">
        <f t="shared" si="510"/>
        <v>89.999963696979236</v>
      </c>
      <c r="AL744" s="27">
        <f t="shared" si="511"/>
        <v>-77.942997523625493</v>
      </c>
      <c r="AM744" s="26">
        <f t="shared" si="512"/>
        <v>-89.992739395886218</v>
      </c>
      <c r="AN744" s="26">
        <f t="shared" si="525"/>
        <v>-63.96870695331139</v>
      </c>
      <c r="AO744" s="26">
        <f t="shared" si="526"/>
        <v>-89.963718326250103</v>
      </c>
      <c r="AP744" s="26">
        <f t="shared" si="532"/>
        <v>-151.60024359950677</v>
      </c>
      <c r="AQ744" s="26">
        <f t="shared" si="533"/>
        <v>-179.95649401793261</v>
      </c>
      <c r="AR744" s="25">
        <f t="shared" si="527"/>
        <v>18.562359853877492</v>
      </c>
      <c r="AS744" s="25">
        <f t="shared" si="528"/>
        <v>-26.547178687726607</v>
      </c>
      <c r="AT744" s="56">
        <f t="shared" si="534"/>
        <v>-111.48571114398541</v>
      </c>
      <c r="AU744" s="57">
        <f t="shared" si="513"/>
        <v>-270.15212837005862</v>
      </c>
      <c r="AV744" s="26">
        <f t="shared" si="514"/>
        <v>8.638920341435858</v>
      </c>
      <c r="AW744" s="26">
        <f t="shared" si="515"/>
        <v>68.292143853696345</v>
      </c>
      <c r="AX744" s="27">
        <f t="shared" si="516"/>
        <v>-8.6389203414358597</v>
      </c>
      <c r="AY744" s="26">
        <f t="shared" si="517"/>
        <v>-68.292143853696345</v>
      </c>
      <c r="AZ744" s="28">
        <f t="shared" si="518"/>
        <v>0</v>
      </c>
      <c r="BA744" s="29">
        <f t="shared" si="519"/>
        <v>0</v>
      </c>
      <c r="BB744" s="5">
        <f t="shared" si="535"/>
        <v>-269.938431355381</v>
      </c>
      <c r="BC744" s="5">
        <f t="shared" si="536"/>
        <v>-535.23287453476223</v>
      </c>
      <c r="BD744" s="5">
        <f t="shared" si="520"/>
        <v>-355.23287453476223</v>
      </c>
      <c r="BE744" s="41"/>
      <c r="BF744" s="40">
        <f t="shared" si="521"/>
        <v>-270</v>
      </c>
      <c r="BG744" s="40">
        <f t="shared" si="522"/>
        <v>-535</v>
      </c>
      <c r="BH744" s="40">
        <f t="shared" si="523"/>
        <v>-355</v>
      </c>
      <c r="BL744" s="26">
        <f t="shared" si="529"/>
        <v>-56.004808090651082</v>
      </c>
      <c r="BM744" s="26">
        <f t="shared" si="530"/>
        <v>-89.909242523998699</v>
      </c>
      <c r="BO744" s="238" t="str">
        <f t="shared" si="537"/>
        <v>2511886431.51027i</v>
      </c>
      <c r="BP744" s="238" t="str">
        <f t="shared" si="538"/>
        <v>-7.51727421806451E-06-6.35008429883316E-07i</v>
      </c>
      <c r="BQ744" s="238">
        <f t="shared" si="539"/>
        <v>-102.44791212074448</v>
      </c>
      <c r="BR744" s="238">
        <f t="shared" si="540"/>
        <v>-175.17150364070488</v>
      </c>
    </row>
    <row r="745" spans="22:70" x14ac:dyDescent="0.35">
      <c r="V745" s="24">
        <v>8.4100000000001192</v>
      </c>
      <c r="W745" s="32">
        <f t="shared" ref="W745:W808" si="541">10*10^V745</f>
        <v>2570395782.7695704</v>
      </c>
      <c r="X745" s="25">
        <f t="shared" si="531"/>
        <v>26.994438391274116</v>
      </c>
      <c r="Y745" s="26">
        <f t="shared" ref="Y745:Y808" si="542">20*LOG(1/SQRT((W745/fp)^2+1))</f>
        <v>-115.8162261569688</v>
      </c>
      <c r="Z745" s="26">
        <f t="shared" ref="Z745:Z808" si="543">-180/PI()*ATAN(W745/fp)</f>
        <v>-89.999907250553932</v>
      </c>
      <c r="AA745" s="26">
        <f t="shared" ref="AA745:AA808" si="544">20*LOG(SQRT((W745/fzRHP)^2+1))</f>
        <v>79.867218938155446</v>
      </c>
      <c r="AB745" s="26">
        <f t="shared" ref="AB745:AB808" si="545">-180/PI()*ATAN(W745/fzRHP)</f>
        <v>-89.994182161165824</v>
      </c>
      <c r="AC745" s="26">
        <f t="shared" ref="AC745:AC808" si="546">20*LOG(SQRT((W745/fzESR)^2+1))</f>
        <v>49.269098859038785</v>
      </c>
      <c r="AD745" s="26">
        <f t="shared" ref="AD745:AD808" si="547">180/PI()*ATAN(W745/fzESR)</f>
        <v>89.802908204488418</v>
      </c>
      <c r="AE745" s="26">
        <f t="shared" ref="AE745:AE808" si="548">X745+Y745+AA745+AC745</f>
        <v>40.314530031499551</v>
      </c>
      <c r="AF745" s="26">
        <f t="shared" ref="AF745:AF808" si="549">Z745+AB745+AD745</f>
        <v>-90.191181207231338</v>
      </c>
      <c r="AG745" s="26">
        <f t="shared" si="524"/>
        <v>64.334182199278899</v>
      </c>
      <c r="AH745" s="26">
        <f t="shared" ref="AH745:AH808" si="550">20*LOG(1/SQRT((W745/fp_comp1)^2+1))</f>
        <v>-198.18631868901522</v>
      </c>
      <c r="AI745" s="26">
        <f t="shared" ref="AI745:AI808" si="551">-180/PI()*ATAN(W745/fp_comp1)</f>
        <v>-89.999999992939976</v>
      </c>
      <c r="AJ745" s="26">
        <f t="shared" ref="AJ745:AJ808" si="552">20*LOG(SQRT((W745/fz_comp)^2+1))</f>
        <v>124.16359736716636</v>
      </c>
      <c r="AK745" s="26">
        <f t="shared" ref="AK745:AK808" si="553">180/PI()*ATAN(W745/fz_comp)</f>
        <v>89.999964523336871</v>
      </c>
      <c r="AL745" s="27">
        <f t="shared" ref="AL745:AL808" si="554">20*LOG(1/SQRT((W745/fp_comp2)^2+1))</f>
        <v>-78.142997520486645</v>
      </c>
      <c r="AM745" s="26">
        <f t="shared" ref="AM745:AM808" si="555">-180/PI()*ATAN(W745/fp_comp2)</f>
        <v>-89.992904667411679</v>
      </c>
      <c r="AN745" s="26">
        <f t="shared" si="525"/>
        <v>-64.168706874932752</v>
      </c>
      <c r="AO745" s="26">
        <f t="shared" si="526"/>
        <v>-89.964544197759722</v>
      </c>
      <c r="AP745" s="26">
        <f t="shared" si="532"/>
        <v>-152.00024351798936</v>
      </c>
      <c r="AQ745" s="26">
        <f t="shared" si="533"/>
        <v>-179.95748433477451</v>
      </c>
      <c r="AR745" s="25">
        <f t="shared" si="527"/>
        <v>18.562359853877492</v>
      </c>
      <c r="AS745" s="25">
        <f t="shared" si="528"/>
        <v>-26.547178687726607</v>
      </c>
      <c r="AT745" s="56">
        <f t="shared" si="534"/>
        <v>-111.68571348648982</v>
      </c>
      <c r="AU745" s="57">
        <f t="shared" ref="AU745:AU808" si="556">AF745+AQ745</f>
        <v>-270.14866554200586</v>
      </c>
      <c r="AV745" s="26">
        <f t="shared" ref="AV745:AV808" si="557">20*LOG(SQRT((W745/fz_ff)^2+1))</f>
        <v>8.8120967561318526</v>
      </c>
      <c r="AW745" s="26">
        <f t="shared" ref="AW745:AW808" si="558">180/PI()*ATAN(W745/fz_ff)</f>
        <v>68.74171819513036</v>
      </c>
      <c r="AX745" s="27">
        <f t="shared" ref="AX745:AX808" si="559">20*LOG(1/SQRT((W745/fp_ff)^2+1))</f>
        <v>-8.8120967561318526</v>
      </c>
      <c r="AY745" s="26">
        <f t="shared" ref="AY745:AY808" si="560">-180/PI()*ATAN(W745/fp_ff)</f>
        <v>-68.74171819513036</v>
      </c>
      <c r="AZ745" s="28">
        <f t="shared" ref="AZ745:AZ808" si="561">AV745+AX745</f>
        <v>0</v>
      </c>
      <c r="BA745" s="29">
        <f t="shared" ref="BA745:BA808" si="562">AW745+AY745</f>
        <v>0</v>
      </c>
      <c r="BB745" s="5">
        <f t="shared" si="535"/>
        <v>-270.7370510257681</v>
      </c>
      <c r="BC745" s="5">
        <f t="shared" si="536"/>
        <v>-535.34088705837212</v>
      </c>
      <c r="BD745" s="5">
        <f t="shared" ref="BD745:BD808" si="563">BC745+180</f>
        <v>-355.34088705837212</v>
      </c>
      <c r="BE745" s="31"/>
      <c r="BF745" s="40">
        <f t="shared" ref="BF745:BF808" si="564">ROUND(BB745,0)</f>
        <v>-271</v>
      </c>
      <c r="BG745" s="40">
        <f t="shared" ref="BG745:BG808" si="565">ROUND(BC745,0)</f>
        <v>-535</v>
      </c>
      <c r="BH745" s="40">
        <f t="shared" ref="BH745:BH808" si="566">ROUND(BD745,0)</f>
        <v>-355</v>
      </c>
      <c r="BL745" s="26">
        <f t="shared" si="529"/>
        <v>-56.204807600209151</v>
      </c>
      <c r="BM745" s="26">
        <f t="shared" si="530"/>
        <v>-89.911308413032927</v>
      </c>
      <c r="BO745" s="238" t="str">
        <f t="shared" si="537"/>
        <v>2570395782.76957i</v>
      </c>
      <c r="BP745" s="238" t="str">
        <f t="shared" si="538"/>
        <v>-7.18122871922882E-06-5.92812986334308E-07i</v>
      </c>
      <c r="BQ745" s="238">
        <f t="shared" si="539"/>
        <v>-102.8465299390691</v>
      </c>
      <c r="BR745" s="238">
        <f t="shared" si="540"/>
        <v>-175.28091310333335</v>
      </c>
    </row>
    <row r="746" spans="22:70" x14ac:dyDescent="0.35">
      <c r="V746" s="24">
        <v>8.4200000000001207</v>
      </c>
      <c r="W746" s="32">
        <f t="shared" si="541"/>
        <v>2630267991.8961139</v>
      </c>
      <c r="X746" s="25">
        <f t="shared" si="531"/>
        <v>26.994438391274116</v>
      </c>
      <c r="Y746" s="26">
        <f t="shared" si="542"/>
        <v>-116.01622615696832</v>
      </c>
      <c r="Z746" s="26">
        <f t="shared" si="543"/>
        <v>-89.999909361789079</v>
      </c>
      <c r="AA746" s="26">
        <f t="shared" si="544"/>
        <v>80.067218936140137</v>
      </c>
      <c r="AB746" s="26">
        <f t="shared" si="545"/>
        <v>-89.994314591344846</v>
      </c>
      <c r="AC746" s="26">
        <f t="shared" si="546"/>
        <v>49.469096546129521</v>
      </c>
      <c r="AD746" s="26">
        <f t="shared" si="547"/>
        <v>89.807394527289233</v>
      </c>
      <c r="AE746" s="26">
        <f t="shared" si="548"/>
        <v>40.514527716575458</v>
      </c>
      <c r="AF746" s="26">
        <f t="shared" si="549"/>
        <v>-90.186829425844707</v>
      </c>
      <c r="AG746" s="26">
        <f t="shared" si="524"/>
        <v>64.334182199278899</v>
      </c>
      <c r="AH746" s="26">
        <f t="shared" si="550"/>
        <v>-198.38631868901527</v>
      </c>
      <c r="AI746" s="26">
        <f t="shared" si="551"/>
        <v>-89.999999993100673</v>
      </c>
      <c r="AJ746" s="26">
        <f t="shared" si="552"/>
        <v>124.36359736716631</v>
      </c>
      <c r="AK746" s="26">
        <f t="shared" si="553"/>
        <v>89.999965330884322</v>
      </c>
      <c r="AL746" s="27">
        <f t="shared" si="554"/>
        <v>-78.34299751748911</v>
      </c>
      <c r="AM746" s="26">
        <f t="shared" si="555"/>
        <v>-89.99306617689804</v>
      </c>
      <c r="AN746" s="26">
        <f t="shared" si="525"/>
        <v>-64.368706800081782</v>
      </c>
      <c r="AO746" s="26">
        <f t="shared" si="526"/>
        <v>-89.965351270152894</v>
      </c>
      <c r="AP746" s="26">
        <f t="shared" si="532"/>
        <v>-152.40024344014097</v>
      </c>
      <c r="AQ746" s="26">
        <f t="shared" si="533"/>
        <v>-179.95845210926728</v>
      </c>
      <c r="AR746" s="25">
        <f t="shared" si="527"/>
        <v>18.562359853877492</v>
      </c>
      <c r="AS746" s="25">
        <f t="shared" si="528"/>
        <v>-26.547178687726607</v>
      </c>
      <c r="AT746" s="56">
        <f t="shared" si="534"/>
        <v>-111.88571572356551</v>
      </c>
      <c r="AU746" s="57">
        <f t="shared" si="556"/>
        <v>-270.14528153511196</v>
      </c>
      <c r="AV746" s="26">
        <f t="shared" si="557"/>
        <v>8.9863248432741649</v>
      </c>
      <c r="AW746" s="26">
        <f t="shared" si="558"/>
        <v>69.183727226269653</v>
      </c>
      <c r="AX746" s="27">
        <f t="shared" si="559"/>
        <v>-8.9863248432741649</v>
      </c>
      <c r="AY746" s="26">
        <f t="shared" si="560"/>
        <v>-69.183727226269653</v>
      </c>
      <c r="AZ746" s="28">
        <f t="shared" si="561"/>
        <v>0</v>
      </c>
      <c r="BA746" s="29">
        <f t="shared" si="562"/>
        <v>0</v>
      </c>
      <c r="BB746" s="5">
        <f t="shared" si="535"/>
        <v>-271.53573241045717</v>
      </c>
      <c r="BC746" s="5">
        <f t="shared" si="536"/>
        <v>-535.44647414848555</v>
      </c>
      <c r="BD746" s="5">
        <f t="shared" si="563"/>
        <v>-355.44647414848555</v>
      </c>
      <c r="BE746" s="31"/>
      <c r="BF746" s="40">
        <f t="shared" si="564"/>
        <v>-272</v>
      </c>
      <c r="BG746" s="40">
        <f t="shared" si="565"/>
        <v>-535</v>
      </c>
      <c r="BH746" s="40">
        <f t="shared" si="566"/>
        <v>-355</v>
      </c>
      <c r="BL746" s="26">
        <f t="shared" si="529"/>
        <v>-56.404807131840727</v>
      </c>
      <c r="BM746" s="26">
        <f t="shared" si="530"/>
        <v>-89.913327276914359</v>
      </c>
      <c r="BO746" s="238" t="str">
        <f t="shared" si="537"/>
        <v>2630267991.89611i</v>
      </c>
      <c r="BP746" s="238" t="str">
        <f t="shared" si="538"/>
        <v>-6.86010777624731E-06-5.53413497605429E-07i</v>
      </c>
      <c r="BQ746" s="238">
        <f t="shared" si="539"/>
        <v>-103.24520955505091</v>
      </c>
      <c r="BR746" s="238">
        <f t="shared" si="540"/>
        <v>-175.38786533645921</v>
      </c>
    </row>
    <row r="747" spans="22:70" x14ac:dyDescent="0.35">
      <c r="V747" s="24">
        <v>8.4300000000001205</v>
      </c>
      <c r="W747" s="30">
        <f t="shared" si="541"/>
        <v>2691534803.9276648</v>
      </c>
      <c r="X747" s="25">
        <f t="shared" si="531"/>
        <v>26.994438391274116</v>
      </c>
      <c r="Y747" s="26">
        <f t="shared" si="542"/>
        <v>-116.21622615696782</v>
      </c>
      <c r="Z747" s="26">
        <f t="shared" si="543"/>
        <v>-89.999911424966655</v>
      </c>
      <c r="AA747" s="26">
        <f t="shared" si="544"/>
        <v>80.267218934215521</v>
      </c>
      <c r="AB747" s="26">
        <f t="shared" si="545"/>
        <v>-89.994444007045018</v>
      </c>
      <c r="AC747" s="26">
        <f t="shared" si="546"/>
        <v>49.669094337317148</v>
      </c>
      <c r="AD747" s="26">
        <f t="shared" si="547"/>
        <v>89.811778731197563</v>
      </c>
      <c r="AE747" s="26">
        <f t="shared" si="548"/>
        <v>40.714525505838964</v>
      </c>
      <c r="AF747" s="26">
        <f t="shared" si="549"/>
        <v>-90.18257670081411</v>
      </c>
      <c r="AG747" s="26">
        <f t="shared" si="524"/>
        <v>64.334182199278899</v>
      </c>
      <c r="AH747" s="26">
        <f t="shared" si="550"/>
        <v>-198.58631868901526</v>
      </c>
      <c r="AI747" s="26">
        <f t="shared" si="551"/>
        <v>-89.999999993257717</v>
      </c>
      <c r="AJ747" s="26">
        <f t="shared" si="552"/>
        <v>124.56359736716622</v>
      </c>
      <c r="AK747" s="26">
        <f t="shared" si="553"/>
        <v>89.999966120049748</v>
      </c>
      <c r="AL747" s="27">
        <f t="shared" si="554"/>
        <v>-78.542997514626464</v>
      </c>
      <c r="AM747" s="26">
        <f t="shared" si="555"/>
        <v>-89.993224009979741</v>
      </c>
      <c r="AN747" s="26">
        <f t="shared" si="525"/>
        <v>-64.568706728599608</v>
      </c>
      <c r="AO747" s="26">
        <f t="shared" si="526"/>
        <v>-89.966139971348795</v>
      </c>
      <c r="AP747" s="26">
        <f t="shared" si="532"/>
        <v>-152.80024336579621</v>
      </c>
      <c r="AQ747" s="26">
        <f t="shared" si="533"/>
        <v>-179.95939785453652</v>
      </c>
      <c r="AR747" s="25">
        <f t="shared" si="527"/>
        <v>18.562359853877492</v>
      </c>
      <c r="AS747" s="25">
        <f t="shared" si="528"/>
        <v>-26.547178687726607</v>
      </c>
      <c r="AT747" s="56">
        <f t="shared" si="534"/>
        <v>-112.08571785995724</v>
      </c>
      <c r="AU747" s="57">
        <f t="shared" si="556"/>
        <v>-270.14197455535066</v>
      </c>
      <c r="AV747" s="26">
        <f t="shared" si="557"/>
        <v>9.1615692648625338</v>
      </c>
      <c r="AW747" s="26">
        <f t="shared" si="558"/>
        <v>69.618194803134571</v>
      </c>
      <c r="AX747" s="27">
        <f t="shared" si="559"/>
        <v>-9.1615692648625338</v>
      </c>
      <c r="AY747" s="26">
        <f t="shared" si="560"/>
        <v>-69.618194803134571</v>
      </c>
      <c r="AZ747" s="28">
        <f t="shared" si="561"/>
        <v>0</v>
      </c>
      <c r="BA747" s="29">
        <f t="shared" si="562"/>
        <v>0</v>
      </c>
      <c r="BB747" s="5">
        <f t="shared" si="535"/>
        <v>-272.33447276776144</v>
      </c>
      <c r="BC747" s="5">
        <f t="shared" si="536"/>
        <v>-535.54968881551213</v>
      </c>
      <c r="BD747" s="5">
        <f t="shared" si="563"/>
        <v>-355.54968881551213</v>
      </c>
      <c r="BE747" s="41"/>
      <c r="BF747" s="40">
        <f t="shared" si="564"/>
        <v>-272</v>
      </c>
      <c r="BG747" s="40">
        <f t="shared" si="565"/>
        <v>-536</v>
      </c>
      <c r="BH747" s="40">
        <f t="shared" si="566"/>
        <v>-356</v>
      </c>
      <c r="BL747" s="26">
        <f t="shared" si="529"/>
        <v>-56.604806684552287</v>
      </c>
      <c r="BM747" s="26">
        <f t="shared" si="530"/>
        <v>-89.915300186051326</v>
      </c>
      <c r="BO747" s="238" t="str">
        <f t="shared" si="537"/>
        <v>2691534803.92766i</v>
      </c>
      <c r="BP747" s="238" t="str">
        <f t="shared" si="538"/>
        <v>-6.55325710325102E-06-5.16625549760411E-07i</v>
      </c>
      <c r="BQ747" s="238">
        <f t="shared" si="539"/>
        <v>-103.64394822325195</v>
      </c>
      <c r="BR747" s="238">
        <f t="shared" si="540"/>
        <v>-175.49241407411014</v>
      </c>
    </row>
    <row r="748" spans="22:70" x14ac:dyDescent="0.35">
      <c r="V748" s="24">
        <v>8.4400000000001203</v>
      </c>
      <c r="W748" s="32">
        <f t="shared" si="541"/>
        <v>2754228703.3389325</v>
      </c>
      <c r="X748" s="25">
        <f t="shared" si="531"/>
        <v>26.994438391274116</v>
      </c>
      <c r="Y748" s="26">
        <f t="shared" si="542"/>
        <v>-116.41622615696735</v>
      </c>
      <c r="Z748" s="26">
        <f t="shared" si="543"/>
        <v>-89.999913441180553</v>
      </c>
      <c r="AA748" s="26">
        <f t="shared" si="544"/>
        <v>80.467218932377506</v>
      </c>
      <c r="AB748" s="26">
        <f t="shared" si="545"/>
        <v>-89.994570476884263</v>
      </c>
      <c r="AC748" s="26">
        <f t="shared" si="546"/>
        <v>49.869092227916653</v>
      </c>
      <c r="AD748" s="26">
        <f t="shared" si="547"/>
        <v>89.816063140570861</v>
      </c>
      <c r="AE748" s="26">
        <f t="shared" si="548"/>
        <v>40.91452339460092</v>
      </c>
      <c r="AF748" s="26">
        <f t="shared" si="549"/>
        <v>-90.178420777493955</v>
      </c>
      <c r="AG748" s="26">
        <f t="shared" si="524"/>
        <v>64.334182199278899</v>
      </c>
      <c r="AH748" s="26">
        <f t="shared" si="550"/>
        <v>-198.78631868901525</v>
      </c>
      <c r="AI748" s="26">
        <f t="shared" si="551"/>
        <v>-89.999999993411194</v>
      </c>
      <c r="AJ748" s="26">
        <f t="shared" si="552"/>
        <v>124.76359736716617</v>
      </c>
      <c r="AK748" s="26">
        <f t="shared" si="553"/>
        <v>89.99996689125156</v>
      </c>
      <c r="AL748" s="27">
        <f t="shared" si="554"/>
        <v>-78.742997511892639</v>
      </c>
      <c r="AM748" s="26">
        <f t="shared" si="555"/>
        <v>-89.993378250341991</v>
      </c>
      <c r="AN748" s="26">
        <f t="shared" si="525"/>
        <v>-64.768706660334672</v>
      </c>
      <c r="AO748" s="26">
        <f t="shared" si="526"/>
        <v>-89.966910719526041</v>
      </c>
      <c r="AP748" s="26">
        <f t="shared" si="532"/>
        <v>-153.20024329479747</v>
      </c>
      <c r="AQ748" s="26">
        <f t="shared" si="533"/>
        <v>-179.96032207202768</v>
      </c>
      <c r="AR748" s="25">
        <f t="shared" si="527"/>
        <v>18.562359853877492</v>
      </c>
      <c r="AS748" s="25">
        <f t="shared" si="528"/>
        <v>-26.547178687726607</v>
      </c>
      <c r="AT748" s="56">
        <f t="shared" si="534"/>
        <v>-112.28571990019655</v>
      </c>
      <c r="AU748" s="57">
        <f t="shared" si="556"/>
        <v>-270.13874284952163</v>
      </c>
      <c r="AV748" s="26">
        <f t="shared" si="557"/>
        <v>9.3377954106389076</v>
      </c>
      <c r="AW748" s="26">
        <f t="shared" si="558"/>
        <v>70.045151373024282</v>
      </c>
      <c r="AX748" s="27">
        <f t="shared" si="559"/>
        <v>-9.3377954106389076</v>
      </c>
      <c r="AY748" s="26">
        <f t="shared" si="560"/>
        <v>-70.045151373024282</v>
      </c>
      <c r="AZ748" s="28">
        <f t="shared" si="561"/>
        <v>0</v>
      </c>
      <c r="BA748" s="29">
        <f t="shared" si="562"/>
        <v>0</v>
      </c>
      <c r="BB748" s="5">
        <f t="shared" si="535"/>
        <v>-273.13326947626035</v>
      </c>
      <c r="BC748" s="5">
        <f t="shared" si="536"/>
        <v>-535.65058300794601</v>
      </c>
      <c r="BD748" s="5">
        <f t="shared" si="563"/>
        <v>-355.65058300794601</v>
      </c>
      <c r="BE748" s="31"/>
      <c r="BF748" s="40">
        <f t="shared" si="564"/>
        <v>-273</v>
      </c>
      <c r="BG748" s="40">
        <f t="shared" si="565"/>
        <v>-536</v>
      </c>
      <c r="BH748" s="40">
        <f t="shared" si="566"/>
        <v>-356</v>
      </c>
      <c r="BL748" s="26">
        <f t="shared" si="529"/>
        <v>-56.804806257395093</v>
      </c>
      <c r="BM748" s="26">
        <f t="shared" si="530"/>
        <v>-89.917228186487591</v>
      </c>
      <c r="BO748" s="238" t="str">
        <f t="shared" si="537"/>
        <v>2754228703.33893i</v>
      </c>
      <c r="BP748" s="238" t="str">
        <f t="shared" si="538"/>
        <v>-6.26005034977031E-06-4.82276800306499E-07i</v>
      </c>
      <c r="BQ748" s="238">
        <f t="shared" si="539"/>
        <v>-104.04274331866871</v>
      </c>
      <c r="BR748" s="238">
        <f t="shared" si="540"/>
        <v>-175.59461197193681</v>
      </c>
    </row>
    <row r="749" spans="22:70" x14ac:dyDescent="0.35">
      <c r="V749" s="24">
        <v>8.4500000000001201</v>
      </c>
      <c r="W749" s="32">
        <f t="shared" si="541"/>
        <v>2818382931.2652373</v>
      </c>
      <c r="X749" s="25">
        <f t="shared" si="531"/>
        <v>26.994438391274116</v>
      </c>
      <c r="Y749" s="26">
        <f t="shared" si="542"/>
        <v>-116.61622615696692</v>
      </c>
      <c r="Z749" s="26">
        <f t="shared" si="543"/>
        <v>-89.999915411499842</v>
      </c>
      <c r="AA749" s="26">
        <f t="shared" si="544"/>
        <v>80.667218930622226</v>
      </c>
      <c r="AB749" s="26">
        <f t="shared" si="545"/>
        <v>-89.994694067918545</v>
      </c>
      <c r="AC749" s="26">
        <f t="shared" si="546"/>
        <v>50.069090213453862</v>
      </c>
      <c r="AD749" s="26">
        <f t="shared" si="547"/>
        <v>89.820250026867924</v>
      </c>
      <c r="AE749" s="26">
        <f t="shared" si="548"/>
        <v>41.114521378383287</v>
      </c>
      <c r="AF749" s="26">
        <f t="shared" si="549"/>
        <v>-90.174359452550462</v>
      </c>
      <c r="AG749" s="26">
        <f t="shared" si="524"/>
        <v>64.334182199278899</v>
      </c>
      <c r="AH749" s="26">
        <f t="shared" si="550"/>
        <v>-198.98631868901526</v>
      </c>
      <c r="AI749" s="26">
        <f t="shared" si="551"/>
        <v>-89.99999999356119</v>
      </c>
      <c r="AJ749" s="26">
        <f t="shared" si="552"/>
        <v>124.9635973671661</v>
      </c>
      <c r="AK749" s="26">
        <f t="shared" si="553"/>
        <v>89.999967644898689</v>
      </c>
      <c r="AL749" s="27">
        <f t="shared" si="554"/>
        <v>-78.942997509281867</v>
      </c>
      <c r="AM749" s="26">
        <f t="shared" si="555"/>
        <v>-89.993528979765046</v>
      </c>
      <c r="AN749" s="26">
        <f t="shared" si="525"/>
        <v>-64.968706595142166</v>
      </c>
      <c r="AO749" s="26">
        <f t="shared" si="526"/>
        <v>-89.967663923344404</v>
      </c>
      <c r="AP749" s="26">
        <f t="shared" si="532"/>
        <v>-153.60024322699428</v>
      </c>
      <c r="AQ749" s="26">
        <f t="shared" si="533"/>
        <v>-179.96122525177196</v>
      </c>
      <c r="AR749" s="25">
        <f t="shared" si="527"/>
        <v>18.562359853877492</v>
      </c>
      <c r="AS749" s="25">
        <f t="shared" si="528"/>
        <v>-26.547178687726607</v>
      </c>
      <c r="AT749" s="56">
        <f t="shared" si="534"/>
        <v>-112.48572184861099</v>
      </c>
      <c r="AU749" s="57">
        <f t="shared" si="556"/>
        <v>-270.13558470432241</v>
      </c>
      <c r="AV749" s="26">
        <f t="shared" si="557"/>
        <v>9.514969420254447</v>
      </c>
      <c r="AW749" s="26">
        <f t="shared" si="558"/>
        <v>70.464633588923562</v>
      </c>
      <c r="AX749" s="27">
        <f t="shared" si="559"/>
        <v>-9.514969420254447</v>
      </c>
      <c r="AY749" s="26">
        <f t="shared" si="560"/>
        <v>-70.464633588923562</v>
      </c>
      <c r="AZ749" s="28">
        <f t="shared" si="561"/>
        <v>0</v>
      </c>
      <c r="BA749" s="29">
        <f t="shared" si="562"/>
        <v>0</v>
      </c>
      <c r="BB749" s="5">
        <f t="shared" si="535"/>
        <v>-273.93212002965709</v>
      </c>
      <c r="BC749" s="5">
        <f t="shared" si="536"/>
        <v>-535.74920762709689</v>
      </c>
      <c r="BD749" s="5">
        <f t="shared" si="563"/>
        <v>-355.74920762709689</v>
      </c>
      <c r="BE749" s="31"/>
      <c r="BF749" s="40">
        <f t="shared" si="564"/>
        <v>-274</v>
      </c>
      <c r="BG749" s="40">
        <f t="shared" si="565"/>
        <v>-536</v>
      </c>
      <c r="BH749" s="40">
        <f t="shared" si="566"/>
        <v>-356</v>
      </c>
      <c r="BL749" s="26">
        <f t="shared" si="529"/>
        <v>-57.004805849463096</v>
      </c>
      <c r="BM749" s="26">
        <f t="shared" si="530"/>
        <v>-89.919112300457087</v>
      </c>
      <c r="BO749" s="238" t="str">
        <f t="shared" si="537"/>
        <v>2818382931.26524i</v>
      </c>
      <c r="BP749" s="238" t="str">
        <f t="shared" si="538"/>
        <v>-5.97988797378048E-06-4.50206197955541E-07i</v>
      </c>
      <c r="BQ749" s="238">
        <f t="shared" si="539"/>
        <v>-104.441592331583</v>
      </c>
      <c r="BR749" s="238">
        <f t="shared" si="540"/>
        <v>-175.69451062231738</v>
      </c>
    </row>
    <row r="750" spans="22:70" x14ac:dyDescent="0.35">
      <c r="V750" s="24">
        <v>8.4600000000001199</v>
      </c>
      <c r="W750" s="30">
        <f t="shared" si="541"/>
        <v>2884031503.1274076</v>
      </c>
      <c r="X750" s="25">
        <f t="shared" si="531"/>
        <v>26.994438391274116</v>
      </c>
      <c r="Y750" s="26">
        <f t="shared" si="542"/>
        <v>-116.81622615696648</v>
      </c>
      <c r="Z750" s="26">
        <f t="shared" si="543"/>
        <v>-89.999917336969176</v>
      </c>
      <c r="AA750" s="26">
        <f t="shared" si="544"/>
        <v>80.867218928945945</v>
      </c>
      <c r="AB750" s="26">
        <f t="shared" si="545"/>
        <v>-89.994814845677467</v>
      </c>
      <c r="AC750" s="26">
        <f t="shared" si="546"/>
        <v>50.269088289655961</v>
      </c>
      <c r="AD750" s="26">
        <f t="shared" si="547"/>
        <v>89.824341609852311</v>
      </c>
      <c r="AE750" s="26">
        <f t="shared" si="548"/>
        <v>41.314519452909543</v>
      </c>
      <c r="AF750" s="26">
        <f t="shared" si="549"/>
        <v>-90.170390572794346</v>
      </c>
      <c r="AG750" s="26">
        <f t="shared" si="524"/>
        <v>64.334182199278899</v>
      </c>
      <c r="AH750" s="26">
        <f t="shared" si="550"/>
        <v>-199.18631868901525</v>
      </c>
      <c r="AI750" s="26">
        <f t="shared" si="551"/>
        <v>-89.999999993707746</v>
      </c>
      <c r="AJ750" s="26">
        <f t="shared" si="552"/>
        <v>125.16359736716603</v>
      </c>
      <c r="AK750" s="26">
        <f t="shared" si="553"/>
        <v>89.999968381390715</v>
      </c>
      <c r="AL750" s="27">
        <f t="shared" si="554"/>
        <v>-79.142997506788618</v>
      </c>
      <c r="AM750" s="26">
        <f t="shared" si="555"/>
        <v>-89.993676278167626</v>
      </c>
      <c r="AN750" s="26">
        <f t="shared" si="525"/>
        <v>-65.168706532883789</v>
      </c>
      <c r="AO750" s="26">
        <f t="shared" si="526"/>
        <v>-89.968399982161458</v>
      </c>
      <c r="AP750" s="26">
        <f t="shared" si="532"/>
        <v>-154.00024316224273</v>
      </c>
      <c r="AQ750" s="26">
        <f t="shared" si="533"/>
        <v>-179.96210787264613</v>
      </c>
      <c r="AR750" s="25">
        <f t="shared" si="527"/>
        <v>18.562359853877492</v>
      </c>
      <c r="AS750" s="25">
        <f t="shared" si="528"/>
        <v>-26.547178687726607</v>
      </c>
      <c r="AT750" s="56">
        <f t="shared" si="534"/>
        <v>-112.68572370933319</v>
      </c>
      <c r="AU750" s="57">
        <f t="shared" si="556"/>
        <v>-270.13249844544049</v>
      </c>
      <c r="AV750" s="26">
        <f t="shared" si="557"/>
        <v>9.693058201754388</v>
      </c>
      <c r="AW750" s="26">
        <f t="shared" si="558"/>
        <v>70.876683929717316</v>
      </c>
      <c r="AX750" s="27">
        <f t="shared" si="559"/>
        <v>-9.693058201754388</v>
      </c>
      <c r="AY750" s="26">
        <f t="shared" si="560"/>
        <v>-70.876683929717316</v>
      </c>
      <c r="AZ750" s="28">
        <f t="shared" si="561"/>
        <v>0</v>
      </c>
      <c r="BA750" s="29">
        <f t="shared" si="562"/>
        <v>0</v>
      </c>
      <c r="BB750" s="5">
        <f t="shared" si="535"/>
        <v>-274.73102203184595</v>
      </c>
      <c r="BC750" s="5">
        <f t="shared" si="536"/>
        <v>-535.84561254209063</v>
      </c>
      <c r="BD750" s="5">
        <f t="shared" si="563"/>
        <v>-355.84561254209063</v>
      </c>
      <c r="BE750" s="41"/>
      <c r="BF750" s="40">
        <f t="shared" si="564"/>
        <v>-275</v>
      </c>
      <c r="BG750" s="40">
        <f t="shared" si="565"/>
        <v>-536</v>
      </c>
      <c r="BH750" s="40">
        <f t="shared" si="566"/>
        <v>-356</v>
      </c>
      <c r="BL750" s="26">
        <f t="shared" si="529"/>
        <v>-57.204805459891034</v>
      </c>
      <c r="BM750" s="26">
        <f t="shared" si="530"/>
        <v>-89.920953526925615</v>
      </c>
      <c r="BO750" s="238" t="str">
        <f t="shared" si="537"/>
        <v>2884031503.12741i</v>
      </c>
      <c r="BP750" s="238" t="str">
        <f t="shared" si="538"/>
        <v>-5.71219615434582E-06-4.2026325174171E-07i</v>
      </c>
      <c r="BQ750" s="238">
        <f t="shared" si="539"/>
        <v>-104.8404928626217</v>
      </c>
      <c r="BR750" s="238">
        <f t="shared" si="540"/>
        <v>-175.7921605697245</v>
      </c>
    </row>
    <row r="751" spans="22:70" x14ac:dyDescent="0.35">
      <c r="V751" s="24">
        <v>8.4700000000001197</v>
      </c>
      <c r="W751" s="32">
        <f t="shared" si="541"/>
        <v>2951209226.6672058</v>
      </c>
      <c r="X751" s="25">
        <f t="shared" si="531"/>
        <v>26.994438391274116</v>
      </c>
      <c r="Y751" s="26">
        <f t="shared" si="542"/>
        <v>-117.01622615696607</v>
      </c>
      <c r="Z751" s="26">
        <f t="shared" si="543"/>
        <v>-89.999919218609477</v>
      </c>
      <c r="AA751" s="26">
        <f t="shared" si="544"/>
        <v>81.06721892734511</v>
      </c>
      <c r="AB751" s="26">
        <f t="shared" si="545"/>
        <v>-89.994932874198994</v>
      </c>
      <c r="AC751" s="26">
        <f t="shared" si="546"/>
        <v>50.469086452442433</v>
      </c>
      <c r="AD751" s="26">
        <f t="shared" si="547"/>
        <v>89.828340058768475</v>
      </c>
      <c r="AE751" s="26">
        <f t="shared" si="548"/>
        <v>41.514517614095588</v>
      </c>
      <c r="AF751" s="26">
        <f t="shared" si="549"/>
        <v>-90.166512034039982</v>
      </c>
      <c r="AG751" s="26">
        <f t="shared" si="524"/>
        <v>64.334182199278899</v>
      </c>
      <c r="AH751" s="26">
        <f t="shared" si="550"/>
        <v>-199.38631868901524</v>
      </c>
      <c r="AI751" s="26">
        <f t="shared" si="551"/>
        <v>-89.999999993850963</v>
      </c>
      <c r="AJ751" s="26">
        <f t="shared" si="552"/>
        <v>125.36359736716598</v>
      </c>
      <c r="AK751" s="26">
        <f t="shared" si="553"/>
        <v>89.999969101118126</v>
      </c>
      <c r="AL751" s="27">
        <f t="shared" si="554"/>
        <v>-79.342997504407563</v>
      </c>
      <c r="AM751" s="26">
        <f t="shared" si="555"/>
        <v>-89.993820223649308</v>
      </c>
      <c r="AN751" s="26">
        <f t="shared" si="525"/>
        <v>-65.368706473427508</v>
      </c>
      <c r="AO751" s="26">
        <f t="shared" si="526"/>
        <v>-89.969119286244393</v>
      </c>
      <c r="AP751" s="26">
        <f t="shared" si="532"/>
        <v>-154.40024310040542</v>
      </c>
      <c r="AQ751" s="26">
        <f t="shared" si="533"/>
        <v>-179.96297040262652</v>
      </c>
      <c r="AR751" s="25">
        <f t="shared" si="527"/>
        <v>18.562359853877492</v>
      </c>
      <c r="AS751" s="25">
        <f t="shared" si="528"/>
        <v>-26.547178687726607</v>
      </c>
      <c r="AT751" s="56">
        <f t="shared" si="534"/>
        <v>-112.88572548630984</v>
      </c>
      <c r="AU751" s="57">
        <f t="shared" si="556"/>
        <v>-270.12948243666654</v>
      </c>
      <c r="AV751" s="26">
        <f t="shared" si="557"/>
        <v>9.8720294465833973</v>
      </c>
      <c r="AW751" s="26">
        <f t="shared" si="558"/>
        <v>71.281350327437991</v>
      </c>
      <c r="AX751" s="27">
        <f t="shared" si="559"/>
        <v>-9.8720294465833973</v>
      </c>
      <c r="AY751" s="26">
        <f t="shared" si="560"/>
        <v>-71.281350327437991</v>
      </c>
      <c r="AZ751" s="28">
        <f t="shared" si="561"/>
        <v>0</v>
      </c>
      <c r="BA751" s="29">
        <f t="shared" si="562"/>
        <v>0</v>
      </c>
      <c r="BB751" s="5">
        <f t="shared" si="535"/>
        <v>-275.5299731921798</v>
      </c>
      <c r="BC751" s="5">
        <f t="shared" si="536"/>
        <v>-535.93984660509864</v>
      </c>
      <c r="BD751" s="5">
        <f t="shared" si="563"/>
        <v>-355.93984660509864</v>
      </c>
      <c r="BE751" s="31"/>
      <c r="BF751" s="40">
        <f t="shared" si="564"/>
        <v>-276</v>
      </c>
      <c r="BG751" s="40">
        <f t="shared" si="565"/>
        <v>-536</v>
      </c>
      <c r="BH751" s="40">
        <f t="shared" si="566"/>
        <v>-356</v>
      </c>
      <c r="BL751" s="26">
        <f t="shared" si="529"/>
        <v>-57.404805087852566</v>
      </c>
      <c r="BM751" s="26">
        <f t="shared" si="530"/>
        <v>-89.92275284212063</v>
      </c>
      <c r="BO751" s="238" t="str">
        <f t="shared" si="537"/>
        <v>2951209226.66721i</v>
      </c>
      <c r="BP751" s="238" t="str">
        <f t="shared" si="538"/>
        <v>-0.000005456425743015-3.92307346490256E-07i</v>
      </c>
      <c r="BQ751" s="238">
        <f t="shared" si="539"/>
        <v>-105.23944261801742</v>
      </c>
      <c r="BR751" s="238">
        <f t="shared" si="540"/>
        <v>-175.88761132631149</v>
      </c>
    </row>
    <row r="752" spans="22:70" x14ac:dyDescent="0.35">
      <c r="V752" s="24">
        <v>8.4800000000001194</v>
      </c>
      <c r="W752" s="32">
        <f t="shared" si="541"/>
        <v>3019951720.4028554</v>
      </c>
      <c r="X752" s="25">
        <f t="shared" si="531"/>
        <v>26.994438391274116</v>
      </c>
      <c r="Y752" s="26">
        <f t="shared" si="542"/>
        <v>-117.21622615696569</v>
      </c>
      <c r="Z752" s="26">
        <f t="shared" si="543"/>
        <v>-89.999921057418433</v>
      </c>
      <c r="AA752" s="26">
        <f t="shared" si="544"/>
        <v>81.267218925816337</v>
      </c>
      <c r="AB752" s="26">
        <f t="shared" si="545"/>
        <v>-89.995048216063424</v>
      </c>
      <c r="AC752" s="26">
        <f t="shared" si="546"/>
        <v>50.669084697916411</v>
      </c>
      <c r="AD752" s="26">
        <f t="shared" si="547"/>
        <v>89.832247493491082</v>
      </c>
      <c r="AE752" s="26">
        <f t="shared" si="548"/>
        <v>41.714515858041175</v>
      </c>
      <c r="AF752" s="26">
        <f t="shared" si="549"/>
        <v>-90.162721779990761</v>
      </c>
      <c r="AG752" s="26">
        <f t="shared" si="524"/>
        <v>64.334182199278899</v>
      </c>
      <c r="AH752" s="26">
        <f t="shared" si="550"/>
        <v>-199.58631868901523</v>
      </c>
      <c r="AI752" s="26">
        <f t="shared" si="551"/>
        <v>-89.99999999399094</v>
      </c>
      <c r="AJ752" s="26">
        <f t="shared" si="552"/>
        <v>125.56359736716593</v>
      </c>
      <c r="AK752" s="26">
        <f t="shared" si="553"/>
        <v>89.999969804462552</v>
      </c>
      <c r="AL752" s="27">
        <f t="shared" si="554"/>
        <v>-79.542997502133673</v>
      </c>
      <c r="AM752" s="26">
        <f t="shared" si="555"/>
        <v>-89.993960892531874</v>
      </c>
      <c r="AN752" s="26">
        <f t="shared" si="525"/>
        <v>-65.568706416647203</v>
      </c>
      <c r="AO752" s="26">
        <f t="shared" si="526"/>
        <v>-89.969822216976823</v>
      </c>
      <c r="AP752" s="26">
        <f t="shared" si="532"/>
        <v>-154.80024304135128</v>
      </c>
      <c r="AQ752" s="26">
        <f t="shared" si="533"/>
        <v>-179.9638132990371</v>
      </c>
      <c r="AR752" s="25">
        <f t="shared" si="527"/>
        <v>18.562359853877492</v>
      </c>
      <c r="AS752" s="25">
        <f t="shared" si="528"/>
        <v>-26.547178687726607</v>
      </c>
      <c r="AT752" s="56">
        <f t="shared" si="534"/>
        <v>-113.0857271833101</v>
      </c>
      <c r="AU752" s="57">
        <f t="shared" si="556"/>
        <v>-270.12653507902786</v>
      </c>
      <c r="AV752" s="26">
        <f t="shared" si="557"/>
        <v>10.051851641317139</v>
      </c>
      <c r="AW752" s="26">
        <f t="shared" si="558"/>
        <v>71.678685802620862</v>
      </c>
      <c r="AX752" s="27">
        <f t="shared" si="559"/>
        <v>-10.051851641317139</v>
      </c>
      <c r="AY752" s="26">
        <f t="shared" si="560"/>
        <v>-71.678685802620862</v>
      </c>
      <c r="AZ752" s="28">
        <f t="shared" si="561"/>
        <v>0</v>
      </c>
      <c r="BA752" s="29">
        <f t="shared" si="562"/>
        <v>0</v>
      </c>
      <c r="BB752" s="5">
        <f t="shared" si="535"/>
        <v>-276.3289713209312</v>
      </c>
      <c r="BC752" s="5">
        <f t="shared" si="536"/>
        <v>-536.03195766675299</v>
      </c>
      <c r="BD752" s="5">
        <f t="shared" si="563"/>
        <v>-356.03195766675299</v>
      </c>
      <c r="BE752" s="31"/>
      <c r="BF752" s="40">
        <f t="shared" si="564"/>
        <v>-276</v>
      </c>
      <c r="BG752" s="40">
        <f t="shared" si="565"/>
        <v>-536</v>
      </c>
      <c r="BH752" s="40">
        <f t="shared" si="566"/>
        <v>-356</v>
      </c>
      <c r="BL752" s="26">
        <f t="shared" si="529"/>
        <v>-57.604804732558563</v>
      </c>
      <c r="BM752" s="26">
        <f t="shared" si="530"/>
        <v>-89.92451120004867</v>
      </c>
      <c r="BO752" s="238" t="str">
        <f t="shared" si="537"/>
        <v>3019951720.40286i</v>
      </c>
      <c r="BP752" s="238" t="str">
        <f t="shared" si="538"/>
        <v>-5.21205125308171E-06-3.66207101801698E-07i</v>
      </c>
      <c r="BQ752" s="238">
        <f t="shared" si="539"/>
        <v>-105.63843940506254</v>
      </c>
      <c r="BR752" s="238">
        <f t="shared" si="540"/>
        <v>-175.98091138767643</v>
      </c>
    </row>
    <row r="753" spans="22:70" x14ac:dyDescent="0.35">
      <c r="V753" s="24">
        <v>8.4900000000001192</v>
      </c>
      <c r="W753" s="30">
        <f t="shared" si="541"/>
        <v>3090295432.5144486</v>
      </c>
      <c r="X753" s="25">
        <f t="shared" si="531"/>
        <v>26.994438391274116</v>
      </c>
      <c r="Y753" s="26">
        <f t="shared" si="542"/>
        <v>-117.41622615696531</v>
      </c>
      <c r="Z753" s="26">
        <f t="shared" si="543"/>
        <v>-89.999922854370965</v>
      </c>
      <c r="AA753" s="26">
        <f t="shared" si="544"/>
        <v>81.467218924356345</v>
      </c>
      <c r="AB753" s="26">
        <f t="shared" si="545"/>
        <v>-89.995160932426501</v>
      </c>
      <c r="AC753" s="26">
        <f t="shared" si="546"/>
        <v>50.869083022356406</v>
      </c>
      <c r="AD753" s="26">
        <f t="shared" si="547"/>
        <v>89.836065985648261</v>
      </c>
      <c r="AE753" s="26">
        <f t="shared" si="548"/>
        <v>41.914514181021559</v>
      </c>
      <c r="AF753" s="26">
        <f t="shared" si="549"/>
        <v>-90.159017801149204</v>
      </c>
      <c r="AG753" s="26">
        <f t="shared" si="524"/>
        <v>64.334182199278899</v>
      </c>
      <c r="AH753" s="26">
        <f t="shared" si="550"/>
        <v>-199.78631868901522</v>
      </c>
      <c r="AI753" s="26">
        <f t="shared" si="551"/>
        <v>-89.999999994127734</v>
      </c>
      <c r="AJ753" s="26">
        <f t="shared" si="552"/>
        <v>125.76359736716586</v>
      </c>
      <c r="AK753" s="26">
        <f t="shared" si="553"/>
        <v>89.999970491796901</v>
      </c>
      <c r="AL753" s="27">
        <f t="shared" si="554"/>
        <v>-79.742997499962129</v>
      </c>
      <c r="AM753" s="26">
        <f t="shared" si="555"/>
        <v>-89.994098359399814</v>
      </c>
      <c r="AN753" s="26">
        <f t="shared" si="525"/>
        <v>-65.768706362422435</v>
      </c>
      <c r="AO753" s="26">
        <f t="shared" si="526"/>
        <v>-89.970509147061094</v>
      </c>
      <c r="AP753" s="26">
        <f t="shared" si="532"/>
        <v>-155.20024298495503</v>
      </c>
      <c r="AQ753" s="26">
        <f t="shared" si="533"/>
        <v>-179.96463700879173</v>
      </c>
      <c r="AR753" s="25">
        <f t="shared" si="527"/>
        <v>18.562359853877492</v>
      </c>
      <c r="AS753" s="25">
        <f t="shared" si="528"/>
        <v>-26.547178687726607</v>
      </c>
      <c r="AT753" s="56">
        <f t="shared" si="534"/>
        <v>-113.28572880393347</v>
      </c>
      <c r="AU753" s="57">
        <f t="shared" si="556"/>
        <v>-270.12365480994094</v>
      </c>
      <c r="AV753" s="26">
        <f t="shared" si="557"/>
        <v>10.232494076327042</v>
      </c>
      <c r="AW753" s="26">
        <f t="shared" si="558"/>
        <v>72.068748108696369</v>
      </c>
      <c r="AX753" s="27">
        <f t="shared" si="559"/>
        <v>-10.232494076327042</v>
      </c>
      <c r="AY753" s="26">
        <f t="shared" si="560"/>
        <v>-72.068748108696369</v>
      </c>
      <c r="AZ753" s="28">
        <f t="shared" si="561"/>
        <v>0</v>
      </c>
      <c r="BA753" s="29">
        <f t="shared" si="562"/>
        <v>0</v>
      </c>
      <c r="BB753" s="5">
        <f t="shared" si="535"/>
        <v>-277.12801432493916</v>
      </c>
      <c r="BC753" s="5">
        <f t="shared" si="536"/>
        <v>-536.12199259170927</v>
      </c>
      <c r="BD753" s="5">
        <f t="shared" si="563"/>
        <v>-356.12199259170927</v>
      </c>
      <c r="BE753" s="41"/>
      <c r="BF753" s="40">
        <f t="shared" si="564"/>
        <v>-277</v>
      </c>
      <c r="BG753" s="40">
        <f t="shared" si="565"/>
        <v>-536</v>
      </c>
      <c r="BH753" s="40">
        <f t="shared" si="566"/>
        <v>-356</v>
      </c>
      <c r="BL753" s="26">
        <f t="shared" si="529"/>
        <v>-57.804804393255395</v>
      </c>
      <c r="BM753" s="26">
        <f t="shared" si="530"/>
        <v>-89.926229533001106</v>
      </c>
      <c r="BO753" s="238" t="str">
        <f t="shared" si="537"/>
        <v>3090295432.51445i</v>
      </c>
      <c r="BP753" s="238" t="str">
        <f t="shared" si="538"/>
        <v>-4.97856988579365E-06-3.41839771878134E-07i</v>
      </c>
      <c r="BQ753" s="238">
        <f t="shared" si="539"/>
        <v>-106.03748112775028</v>
      </c>
      <c r="BR753" s="238">
        <f t="shared" si="540"/>
        <v>-176.07210824876725</v>
      </c>
    </row>
    <row r="754" spans="22:70" x14ac:dyDescent="0.35">
      <c r="V754" s="24">
        <v>8.5000000000001208</v>
      </c>
      <c r="W754" s="32">
        <f t="shared" si="541"/>
        <v>3162277660.1692681</v>
      </c>
      <c r="X754" s="25">
        <f t="shared" si="531"/>
        <v>26.994438391274116</v>
      </c>
      <c r="Y754" s="26">
        <f t="shared" si="542"/>
        <v>-117.61622615696498</v>
      </c>
      <c r="Z754" s="26">
        <f t="shared" si="543"/>
        <v>-89.999924610419882</v>
      </c>
      <c r="AA754" s="26">
        <f t="shared" si="544"/>
        <v>81.667218922962107</v>
      </c>
      <c r="AB754" s="26">
        <f t="shared" si="545"/>
        <v>-89.995271083051946</v>
      </c>
      <c r="AC754" s="26">
        <f t="shared" si="546"/>
        <v>51.069081422208448</v>
      </c>
      <c r="AD754" s="26">
        <f t="shared" si="547"/>
        <v>89.839797559719358</v>
      </c>
      <c r="AE754" s="26">
        <f t="shared" si="548"/>
        <v>42.114512579479687</v>
      </c>
      <c r="AF754" s="26">
        <f t="shared" si="549"/>
        <v>-90.15539813375247</v>
      </c>
      <c r="AG754" s="26">
        <f t="shared" si="524"/>
        <v>64.334182199278899</v>
      </c>
      <c r="AH754" s="26">
        <f t="shared" si="550"/>
        <v>-199.98631868901526</v>
      </c>
      <c r="AI754" s="26">
        <f t="shared" si="551"/>
        <v>-89.999999994261387</v>
      </c>
      <c r="AJ754" s="26">
        <f t="shared" si="552"/>
        <v>125.96359736716585</v>
      </c>
      <c r="AK754" s="26">
        <f t="shared" si="553"/>
        <v>89.999971163485597</v>
      </c>
      <c r="AL754" s="27">
        <f t="shared" si="554"/>
        <v>-79.942997497888342</v>
      </c>
      <c r="AM754" s="26">
        <f t="shared" si="555"/>
        <v>-89.994232697139864</v>
      </c>
      <c r="AN754" s="26">
        <f t="shared" si="525"/>
        <v>-65.968706310638211</v>
      </c>
      <c r="AO754" s="26">
        <f t="shared" si="526"/>
        <v>-89.971180440715813</v>
      </c>
      <c r="AP754" s="26">
        <f t="shared" si="532"/>
        <v>-155.60024293109706</v>
      </c>
      <c r="AQ754" s="26">
        <f t="shared" si="533"/>
        <v>-179.96544196863147</v>
      </c>
      <c r="AR754" s="25">
        <f t="shared" si="527"/>
        <v>18.562359853877492</v>
      </c>
      <c r="AS754" s="25">
        <f t="shared" si="528"/>
        <v>-26.547178687726607</v>
      </c>
      <c r="AT754" s="56">
        <f t="shared" si="534"/>
        <v>-113.48573035161738</v>
      </c>
      <c r="AU754" s="57">
        <f t="shared" si="556"/>
        <v>-270.12084010238391</v>
      </c>
      <c r="AV754" s="26">
        <f t="shared" si="557"/>
        <v>10.413926851584471</v>
      </c>
      <c r="AW754" s="26">
        <f t="shared" si="558"/>
        <v>72.451599386212337</v>
      </c>
      <c r="AX754" s="27">
        <f t="shared" si="559"/>
        <v>-10.413926851584471</v>
      </c>
      <c r="AY754" s="26">
        <f t="shared" si="560"/>
        <v>-72.451599386212337</v>
      </c>
      <c r="AZ754" s="28">
        <f t="shared" si="561"/>
        <v>0</v>
      </c>
      <c r="BA754" s="29">
        <f t="shared" si="562"/>
        <v>0</v>
      </c>
      <c r="BB754" s="5">
        <f t="shared" si="535"/>
        <v>-277.92710020343611</v>
      </c>
      <c r="BC754" s="5">
        <f t="shared" si="536"/>
        <v>-536.20999727432479</v>
      </c>
      <c r="BD754" s="5">
        <f t="shared" si="563"/>
        <v>-356.20999727432479</v>
      </c>
      <c r="BE754" s="31"/>
      <c r="BF754" s="40">
        <f t="shared" si="564"/>
        <v>-278</v>
      </c>
      <c r="BG754" s="40">
        <f t="shared" si="565"/>
        <v>-536</v>
      </c>
      <c r="BH754" s="40">
        <f t="shared" si="566"/>
        <v>-356</v>
      </c>
      <c r="BL754" s="26">
        <f t="shared" si="529"/>
        <v>-58.00480406922339</v>
      </c>
      <c r="BM754" s="26">
        <f t="shared" si="530"/>
        <v>-89.927908752048452</v>
      </c>
      <c r="BO754" s="238" t="str">
        <f t="shared" si="537"/>
        <v>3162277660.16927i</v>
      </c>
      <c r="BP754" s="238" t="str">
        <f t="shared" si="538"/>
        <v>-4.75550059256933E-06-3.19090683672357E-07i</v>
      </c>
      <c r="BQ754" s="238">
        <f t="shared" si="539"/>
        <v>-106.43656578259537</v>
      </c>
      <c r="BR754" s="238">
        <f t="shared" si="540"/>
        <v>-176.16124841989242</v>
      </c>
    </row>
    <row r="755" spans="22:70" x14ac:dyDescent="0.35">
      <c r="V755" s="24">
        <v>8.5100000000001206</v>
      </c>
      <c r="W755" s="32">
        <f t="shared" si="541"/>
        <v>3235936569.2971921</v>
      </c>
      <c r="X755" s="25">
        <f t="shared" si="531"/>
        <v>26.994438391274116</v>
      </c>
      <c r="Y755" s="26">
        <f t="shared" si="542"/>
        <v>-117.81622615696465</v>
      </c>
      <c r="Z755" s="26">
        <f t="shared" si="543"/>
        <v>-89.999926326496222</v>
      </c>
      <c r="AA755" s="26">
        <f t="shared" si="544"/>
        <v>81.867218921630581</v>
      </c>
      <c r="AB755" s="26">
        <f t="shared" si="545"/>
        <v>-89.995378726343091</v>
      </c>
      <c r="AC755" s="26">
        <f t="shared" si="546"/>
        <v>51.269079894078438</v>
      </c>
      <c r="AD755" s="26">
        <f t="shared" si="547"/>
        <v>89.843444194107619</v>
      </c>
      <c r="AE755" s="26">
        <f t="shared" si="548"/>
        <v>42.314511050018488</v>
      </c>
      <c r="AF755" s="26">
        <f t="shared" si="549"/>
        <v>-90.151860858731695</v>
      </c>
      <c r="AG755" s="26">
        <f t="shared" si="524"/>
        <v>64.334182199278899</v>
      </c>
      <c r="AH755" s="26">
        <f t="shared" si="550"/>
        <v>-200.18631868901525</v>
      </c>
      <c r="AI755" s="26">
        <f t="shared" si="551"/>
        <v>-89.999999994392027</v>
      </c>
      <c r="AJ755" s="26">
        <f t="shared" si="552"/>
        <v>126.16359736716578</v>
      </c>
      <c r="AK755" s="26">
        <f t="shared" si="553"/>
        <v>89.999971819884806</v>
      </c>
      <c r="AL755" s="27">
        <f t="shared" si="554"/>
        <v>-80.142997495907878</v>
      </c>
      <c r="AM755" s="26">
        <f t="shared" si="555"/>
        <v>-89.994363976979699</v>
      </c>
      <c r="AN755" s="26">
        <f t="shared" si="525"/>
        <v>-66.168706261184624</v>
      </c>
      <c r="AO755" s="26">
        <f t="shared" si="526"/>
        <v>-89.971836453869059</v>
      </c>
      <c r="AP755" s="26">
        <f t="shared" si="532"/>
        <v>-156.00024287966306</v>
      </c>
      <c r="AQ755" s="26">
        <f t="shared" si="533"/>
        <v>-179.96622860535598</v>
      </c>
      <c r="AR755" s="25">
        <f t="shared" si="527"/>
        <v>18.562359853877492</v>
      </c>
      <c r="AS755" s="25">
        <f t="shared" si="528"/>
        <v>-26.547178687726607</v>
      </c>
      <c r="AT755" s="56">
        <f t="shared" si="534"/>
        <v>-113.68573182964457</v>
      </c>
      <c r="AU755" s="57">
        <f t="shared" si="556"/>
        <v>-270.11808946408769</v>
      </c>
      <c r="AV755" s="26">
        <f t="shared" si="557"/>
        <v>10.596120879808293</v>
      </c>
      <c r="AW755" s="26">
        <f t="shared" si="558"/>
        <v>72.827305827548415</v>
      </c>
      <c r="AX755" s="27">
        <f t="shared" si="559"/>
        <v>-10.596120879808295</v>
      </c>
      <c r="AY755" s="26">
        <f t="shared" si="560"/>
        <v>-72.827305827548415</v>
      </c>
      <c r="AZ755" s="28">
        <f t="shared" si="561"/>
        <v>0</v>
      </c>
      <c r="BA755" s="29">
        <f t="shared" si="562"/>
        <v>0</v>
      </c>
      <c r="BB755" s="5">
        <f t="shared" si="535"/>
        <v>-278.72622704404756</v>
      </c>
      <c r="BC755" s="5">
        <f t="shared" si="536"/>
        <v>-536.29601665441669</v>
      </c>
      <c r="BD755" s="5">
        <f t="shared" si="563"/>
        <v>-356.29601665441669</v>
      </c>
      <c r="BE755" s="31"/>
      <c r="BF755" s="40">
        <f t="shared" si="564"/>
        <v>-279</v>
      </c>
      <c r="BG755" s="40">
        <f t="shared" si="565"/>
        <v>-536</v>
      </c>
      <c r="BH755" s="40">
        <f t="shared" si="566"/>
        <v>-356</v>
      </c>
      <c r="BL755" s="26">
        <f t="shared" si="529"/>
        <v>-58.204803759775174</v>
      </c>
      <c r="BM755" s="26">
        <f t="shared" si="530"/>
        <v>-89.929549747523339</v>
      </c>
      <c r="BO755" s="238" t="str">
        <f t="shared" si="537"/>
        <v>3235936569.29719i</v>
      </c>
      <c r="BP755" s="238" t="str">
        <f t="shared" si="538"/>
        <v>-4.54238317226456E-06-2.97852710986837E-07i</v>
      </c>
      <c r="BQ755" s="238">
        <f t="shared" si="539"/>
        <v>-106.83569145462782</v>
      </c>
      <c r="BR755" s="238">
        <f t="shared" si="540"/>
        <v>-176.24837744280563</v>
      </c>
    </row>
    <row r="756" spans="22:70" x14ac:dyDescent="0.35">
      <c r="V756" s="24">
        <v>8.5200000000001204</v>
      </c>
      <c r="W756" s="30">
        <f t="shared" si="541"/>
        <v>3311311214.8268294</v>
      </c>
      <c r="X756" s="25">
        <f t="shared" si="531"/>
        <v>26.994438391274116</v>
      </c>
      <c r="Y756" s="26">
        <f t="shared" si="542"/>
        <v>-118.01622615696429</v>
      </c>
      <c r="Z756" s="26">
        <f t="shared" si="543"/>
        <v>-89.999928003509922</v>
      </c>
      <c r="AA756" s="26">
        <f t="shared" si="544"/>
        <v>82.067218920358982</v>
      </c>
      <c r="AB756" s="26">
        <f t="shared" si="545"/>
        <v>-89.995483919373797</v>
      </c>
      <c r="AC756" s="26">
        <f t="shared" si="546"/>
        <v>51.469078434725063</v>
      </c>
      <c r="AD756" s="26">
        <f t="shared" si="547"/>
        <v>89.84700782218863</v>
      </c>
      <c r="AE756" s="26">
        <f t="shared" si="548"/>
        <v>42.514509589393867</v>
      </c>
      <c r="AF756" s="26">
        <f t="shared" si="549"/>
        <v>-90.148404100695075</v>
      </c>
      <c r="AG756" s="26">
        <f t="shared" si="524"/>
        <v>64.334182199278899</v>
      </c>
      <c r="AH756" s="26">
        <f t="shared" si="550"/>
        <v>-200.38631868901524</v>
      </c>
      <c r="AI756" s="26">
        <f t="shared" si="551"/>
        <v>-89.999999994519669</v>
      </c>
      <c r="AJ756" s="26">
        <f t="shared" si="552"/>
        <v>126.36359736716571</v>
      </c>
      <c r="AK756" s="26">
        <f t="shared" si="553"/>
        <v>89.999972461342551</v>
      </c>
      <c r="AL756" s="27">
        <f t="shared" si="554"/>
        <v>-80.342997494016515</v>
      </c>
      <c r="AM756" s="26">
        <f t="shared" si="555"/>
        <v>-89.99449226852559</v>
      </c>
      <c r="AN756" s="26">
        <f t="shared" si="525"/>
        <v>-66.368706213956784</v>
      </c>
      <c r="AO756" s="26">
        <f t="shared" si="526"/>
        <v>-89.972477534346964</v>
      </c>
      <c r="AP756" s="26">
        <f t="shared" si="532"/>
        <v>-156.40024283054393</v>
      </c>
      <c r="AQ756" s="26">
        <f t="shared" si="533"/>
        <v>-179.96699733604967</v>
      </c>
      <c r="AR756" s="25">
        <f t="shared" si="527"/>
        <v>18.562359853877492</v>
      </c>
      <c r="AS756" s="25">
        <f t="shared" si="528"/>
        <v>-26.547178687726607</v>
      </c>
      <c r="AT756" s="56">
        <f t="shared" si="534"/>
        <v>-113.88573324115006</v>
      </c>
      <c r="AU756" s="57">
        <f t="shared" si="556"/>
        <v>-270.11540143674472</v>
      </c>
      <c r="AV756" s="26">
        <f t="shared" si="557"/>
        <v>10.77904788715678</v>
      </c>
      <c r="AW756" s="26">
        <f t="shared" si="558"/>
        <v>73.195937352665865</v>
      </c>
      <c r="AX756" s="27">
        <f t="shared" si="559"/>
        <v>-10.77904788715678</v>
      </c>
      <c r="AY756" s="26">
        <f t="shared" si="560"/>
        <v>-73.195937352665865</v>
      </c>
      <c r="AZ756" s="28">
        <f t="shared" si="561"/>
        <v>0</v>
      </c>
      <c r="BA756" s="29">
        <f t="shared" si="562"/>
        <v>0</v>
      </c>
      <c r="BB756" s="5">
        <f t="shared" si="535"/>
        <v>-279.52539301895774</v>
      </c>
      <c r="BC756" s="5">
        <f t="shared" si="536"/>
        <v>-536.3800947330717</v>
      </c>
      <c r="BD756" s="5">
        <f t="shared" si="563"/>
        <v>-356.3800947330717</v>
      </c>
      <c r="BE756" s="41"/>
      <c r="BF756" s="40">
        <f t="shared" si="564"/>
        <v>-280</v>
      </c>
      <c r="BG756" s="40">
        <f t="shared" si="565"/>
        <v>-536</v>
      </c>
      <c r="BH756" s="40">
        <f t="shared" si="566"/>
        <v>-356</v>
      </c>
      <c r="BL756" s="26">
        <f t="shared" si="529"/>
        <v>-58.404803464254371</v>
      </c>
      <c r="BM756" s="26">
        <f t="shared" si="530"/>
        <v>-89.931153389492479</v>
      </c>
      <c r="BO756" s="238" t="str">
        <f t="shared" si="537"/>
        <v>3311311214.82683i</v>
      </c>
      <c r="BP756" s="238" t="str">
        <f t="shared" si="538"/>
        <v>-4.33877740251852E-06-2.78025782288425E-07i</v>
      </c>
      <c r="BQ756" s="238">
        <f t="shared" si="539"/>
        <v>-107.23485631355332</v>
      </c>
      <c r="BR756" s="238">
        <f t="shared" si="540"/>
        <v>-176.33353990683455</v>
      </c>
    </row>
    <row r="757" spans="22:70" x14ac:dyDescent="0.35">
      <c r="V757" s="24">
        <v>8.5300000000001202</v>
      </c>
      <c r="W757" s="32">
        <f t="shared" si="541"/>
        <v>3388441561.3929653</v>
      </c>
      <c r="X757" s="25">
        <f t="shared" si="531"/>
        <v>26.994438391274116</v>
      </c>
      <c r="Y757" s="26">
        <f t="shared" si="542"/>
        <v>-118.21622615696398</v>
      </c>
      <c r="Z757" s="26">
        <f t="shared" si="543"/>
        <v>-89.999929642350111</v>
      </c>
      <c r="AA757" s="26">
        <f t="shared" si="544"/>
        <v>82.267218919144625</v>
      </c>
      <c r="AB757" s="26">
        <f t="shared" si="545"/>
        <v>-89.995586717918826</v>
      </c>
      <c r="AC757" s="26">
        <f t="shared" si="546"/>
        <v>51.669077041052994</v>
      </c>
      <c r="AD757" s="26">
        <f t="shared" si="547"/>
        <v>89.850490333334847</v>
      </c>
      <c r="AE757" s="26">
        <f t="shared" si="548"/>
        <v>42.714508194507751</v>
      </c>
      <c r="AF757" s="26">
        <f t="shared" si="549"/>
        <v>-90.14502602693409</v>
      </c>
      <c r="AG757" s="26">
        <f t="shared" si="524"/>
        <v>64.334182199278899</v>
      </c>
      <c r="AH757" s="26">
        <f t="shared" si="550"/>
        <v>-200.58631868901526</v>
      </c>
      <c r="AI757" s="26">
        <f t="shared" si="551"/>
        <v>-89.999999994644412</v>
      </c>
      <c r="AJ757" s="26">
        <f t="shared" si="552"/>
        <v>126.56359736716567</v>
      </c>
      <c r="AK757" s="26">
        <f t="shared" si="553"/>
        <v>89.999973088198928</v>
      </c>
      <c r="AL757" s="27">
        <f t="shared" si="554"/>
        <v>-80.542997492210304</v>
      </c>
      <c r="AM757" s="26">
        <f t="shared" si="555"/>
        <v>-89.994617639799444</v>
      </c>
      <c r="AN757" s="26">
        <f t="shared" si="525"/>
        <v>-66.56870616885459</v>
      </c>
      <c r="AO757" s="26">
        <f t="shared" si="526"/>
        <v>-89.973104022058266</v>
      </c>
      <c r="AP757" s="26">
        <f t="shared" si="532"/>
        <v>-156.80024278363558</v>
      </c>
      <c r="AQ757" s="26">
        <f t="shared" si="533"/>
        <v>-179.96774856830319</v>
      </c>
      <c r="AR757" s="25">
        <f t="shared" si="527"/>
        <v>18.562359853877492</v>
      </c>
      <c r="AS757" s="25">
        <f t="shared" si="528"/>
        <v>-26.547178687726607</v>
      </c>
      <c r="AT757" s="56">
        <f t="shared" si="534"/>
        <v>-114.08573458912784</v>
      </c>
      <c r="AU757" s="57">
        <f t="shared" si="556"/>
        <v>-270.11277459523728</v>
      </c>
      <c r="AV757" s="26">
        <f t="shared" si="557"/>
        <v>10.962680411659383</v>
      </c>
      <c r="AW757" s="26">
        <f t="shared" si="558"/>
        <v>73.557567296321409</v>
      </c>
      <c r="AX757" s="27">
        <f t="shared" si="559"/>
        <v>-10.962680411659383</v>
      </c>
      <c r="AY757" s="26">
        <f t="shared" si="560"/>
        <v>-73.557567296321409</v>
      </c>
      <c r="AZ757" s="28">
        <f t="shared" si="561"/>
        <v>0</v>
      </c>
      <c r="BA757" s="29">
        <f t="shared" si="562"/>
        <v>0</v>
      </c>
      <c r="BB757" s="5">
        <f t="shared" si="535"/>
        <v>-280.32459638123652</v>
      </c>
      <c r="BC757" s="5">
        <f t="shared" si="536"/>
        <v>-536.46227458848261</v>
      </c>
      <c r="BD757" s="5">
        <f t="shared" si="563"/>
        <v>-356.46227458848261</v>
      </c>
      <c r="BE757" s="31"/>
      <c r="BF757" s="40">
        <f t="shared" si="564"/>
        <v>-280</v>
      </c>
      <c r="BG757" s="40">
        <f t="shared" si="565"/>
        <v>-536</v>
      </c>
      <c r="BH757" s="40">
        <f t="shared" si="566"/>
        <v>-356</v>
      </c>
      <c r="BL757" s="26">
        <f t="shared" si="529"/>
        <v>-58.60480318203421</v>
      </c>
      <c r="BM757" s="26">
        <f t="shared" si="530"/>
        <v>-89.932720528218056</v>
      </c>
      <c r="BO757" s="238" t="str">
        <f t="shared" si="537"/>
        <v>3388441561.39297i</v>
      </c>
      <c r="BP757" s="238" t="str">
        <f t="shared" si="538"/>
        <v>-4.14426220420214E-06-2.59516420136281E-07i</v>
      </c>
      <c r="BQ757" s="238">
        <f t="shared" si="539"/>
        <v>-107.63405861007449</v>
      </c>
      <c r="BR757" s="238">
        <f t="shared" si="540"/>
        <v>-176.4167794650273</v>
      </c>
    </row>
    <row r="758" spans="22:70" x14ac:dyDescent="0.35">
      <c r="V758" s="24">
        <v>8.5400000000001199</v>
      </c>
      <c r="W758" s="32">
        <f t="shared" si="541"/>
        <v>3467368504.5262775</v>
      </c>
      <c r="X758" s="25">
        <f t="shared" si="531"/>
        <v>26.994438391274116</v>
      </c>
      <c r="Y758" s="26">
        <f t="shared" si="542"/>
        <v>-118.41622615696369</v>
      </c>
      <c r="Z758" s="26">
        <f t="shared" si="543"/>
        <v>-89.999931243885754</v>
      </c>
      <c r="AA758" s="26">
        <f t="shared" si="544"/>
        <v>82.467218917984894</v>
      </c>
      <c r="AB758" s="26">
        <f t="shared" si="545"/>
        <v>-89.995687176483315</v>
      </c>
      <c r="AC758" s="26">
        <f t="shared" si="546"/>
        <v>51.869075710106074</v>
      </c>
      <c r="AD758" s="26">
        <f t="shared" si="547"/>
        <v>89.85389357391675</v>
      </c>
      <c r="AE758" s="26">
        <f t="shared" si="548"/>
        <v>42.914506862401396</v>
      </c>
      <c r="AF758" s="26">
        <f t="shared" si="549"/>
        <v>-90.141724846452306</v>
      </c>
      <c r="AG758" s="26">
        <f t="shared" si="524"/>
        <v>64.334182199278899</v>
      </c>
      <c r="AH758" s="26">
        <f t="shared" si="550"/>
        <v>-200.78631868901525</v>
      </c>
      <c r="AI758" s="26">
        <f t="shared" si="551"/>
        <v>-89.999999994766327</v>
      </c>
      <c r="AJ758" s="26">
        <f t="shared" si="552"/>
        <v>126.76359736716563</v>
      </c>
      <c r="AK758" s="26">
        <f t="shared" si="553"/>
        <v>89.999973700786299</v>
      </c>
      <c r="AL758" s="27">
        <f t="shared" si="554"/>
        <v>-80.742997490485365</v>
      </c>
      <c r="AM758" s="26">
        <f t="shared" si="555"/>
        <v>-89.994740157274734</v>
      </c>
      <c r="AN758" s="26">
        <f t="shared" si="525"/>
        <v>-66.768706125782316</v>
      </c>
      <c r="AO758" s="26">
        <f t="shared" si="526"/>
        <v>-89.973716249174444</v>
      </c>
      <c r="AP758" s="26">
        <f t="shared" si="532"/>
        <v>-157.2002427388384</v>
      </c>
      <c r="AQ758" s="26">
        <f t="shared" si="533"/>
        <v>-179.96848270042921</v>
      </c>
      <c r="AR758" s="25">
        <f t="shared" si="527"/>
        <v>18.562359853877492</v>
      </c>
      <c r="AS758" s="25">
        <f t="shared" si="528"/>
        <v>-26.547178687726607</v>
      </c>
      <c r="AT758" s="56">
        <f t="shared" si="534"/>
        <v>-114.285735876437</v>
      </c>
      <c r="AU758" s="57">
        <f t="shared" si="556"/>
        <v>-270.1102075468815</v>
      </c>
      <c r="AV758" s="26">
        <f t="shared" si="557"/>
        <v>11.146991799578638</v>
      </c>
      <c r="AW758" s="26">
        <f t="shared" si="558"/>
        <v>73.91227210707136</v>
      </c>
      <c r="AX758" s="27">
        <f t="shared" si="559"/>
        <v>-11.14699179957864</v>
      </c>
      <c r="AY758" s="26">
        <f t="shared" si="560"/>
        <v>-73.91227210707136</v>
      </c>
      <c r="AZ758" s="28">
        <f t="shared" si="561"/>
        <v>0</v>
      </c>
      <c r="BA758" s="29">
        <f t="shared" si="562"/>
        <v>0</v>
      </c>
      <c r="BB758" s="5">
        <f t="shared" si="535"/>
        <v>-281.12383546131809</v>
      </c>
      <c r="BC758" s="5">
        <f t="shared" si="536"/>
        <v>-536.54259839178053</v>
      </c>
      <c r="BD758" s="5">
        <f t="shared" si="563"/>
        <v>-356.54259839178053</v>
      </c>
      <c r="BE758" s="31"/>
      <c r="BF758" s="40">
        <f t="shared" si="564"/>
        <v>-281</v>
      </c>
      <c r="BG758" s="40">
        <f t="shared" si="565"/>
        <v>-537</v>
      </c>
      <c r="BH758" s="40">
        <f t="shared" si="566"/>
        <v>-357</v>
      </c>
      <c r="BL758" s="26">
        <f t="shared" si="529"/>
        <v>-58.804802912516024</v>
      </c>
      <c r="BM758" s="26">
        <f t="shared" si="530"/>
        <v>-89.934251994608346</v>
      </c>
      <c r="BO758" s="238" t="str">
        <f t="shared" si="537"/>
        <v>3467368504.52628i</v>
      </c>
      <c r="BP758" s="238" t="str">
        <f t="shared" si="538"/>
        <v>-3.95843483799007E-06-2.42237310245289E-07i</v>
      </c>
      <c r="BQ758" s="238">
        <f t="shared" si="539"/>
        <v>-108.03329667236508</v>
      </c>
      <c r="BR758" s="238">
        <f t="shared" si="540"/>
        <v>-176.49813885029067</v>
      </c>
    </row>
    <row r="759" spans="22:70" x14ac:dyDescent="0.35">
      <c r="V759" s="24">
        <v>8.5500000000001197</v>
      </c>
      <c r="W759" s="30">
        <f t="shared" si="541"/>
        <v>3548133892.3367381</v>
      </c>
      <c r="X759" s="25">
        <f t="shared" si="531"/>
        <v>26.994438391274116</v>
      </c>
      <c r="Y759" s="26">
        <f t="shared" si="542"/>
        <v>-118.61622615696341</v>
      </c>
      <c r="Z759" s="26">
        <f t="shared" si="543"/>
        <v>-89.999932808965994</v>
      </c>
      <c r="AA759" s="26">
        <f t="shared" si="544"/>
        <v>82.667218916877403</v>
      </c>
      <c r="AB759" s="26">
        <f t="shared" si="545"/>
        <v>-89.995785348331722</v>
      </c>
      <c r="AC759" s="26">
        <f t="shared" si="546"/>
        <v>52.069074439061261</v>
      </c>
      <c r="AD759" s="26">
        <f t="shared" si="547"/>
        <v>89.857219348281447</v>
      </c>
      <c r="AE759" s="26">
        <f t="shared" si="548"/>
        <v>43.114505590249372</v>
      </c>
      <c r="AF759" s="26">
        <f t="shared" si="549"/>
        <v>-90.138498809016269</v>
      </c>
      <c r="AG759" s="26">
        <f t="shared" si="524"/>
        <v>64.334182199278899</v>
      </c>
      <c r="AH759" s="26">
        <f t="shared" si="550"/>
        <v>-200.98631868901523</v>
      </c>
      <c r="AI759" s="26">
        <f t="shared" si="551"/>
        <v>-89.999999994885471</v>
      </c>
      <c r="AJ759" s="26">
        <f t="shared" si="552"/>
        <v>126.96359736716559</v>
      </c>
      <c r="AK759" s="26">
        <f t="shared" si="553"/>
        <v>89.999974299429496</v>
      </c>
      <c r="AL759" s="27">
        <f t="shared" si="554"/>
        <v>-80.942997488838103</v>
      </c>
      <c r="AM759" s="26">
        <f t="shared" si="555"/>
        <v>-89.994859885911836</v>
      </c>
      <c r="AN759" s="26">
        <f t="shared" si="525"/>
        <v>-66.968706084648616</v>
      </c>
      <c r="AO759" s="26">
        <f t="shared" si="526"/>
        <v>-89.974314540305841</v>
      </c>
      <c r="AP759" s="26">
        <f t="shared" si="532"/>
        <v>-157.60024269605748</v>
      </c>
      <c r="AQ759" s="26">
        <f t="shared" si="533"/>
        <v>-179.96920012167365</v>
      </c>
      <c r="AR759" s="25">
        <f t="shared" si="527"/>
        <v>18.562359853877492</v>
      </c>
      <c r="AS759" s="25">
        <f t="shared" si="528"/>
        <v>-26.547178687726607</v>
      </c>
      <c r="AT759" s="56">
        <f t="shared" si="534"/>
        <v>-114.48573710580811</v>
      </c>
      <c r="AU759" s="57">
        <f t="shared" si="556"/>
        <v>-270.10769893068993</v>
      </c>
      <c r="AV759" s="26">
        <f t="shared" si="557"/>
        <v>11.331956199886509</v>
      </c>
      <c r="AW759" s="26">
        <f t="shared" si="558"/>
        <v>74.260131058297304</v>
      </c>
      <c r="AX759" s="27">
        <f t="shared" si="559"/>
        <v>-11.331956199886511</v>
      </c>
      <c r="AY759" s="26">
        <f t="shared" si="560"/>
        <v>-74.260131058297304</v>
      </c>
      <c r="AZ759" s="28">
        <f t="shared" si="561"/>
        <v>0</v>
      </c>
      <c r="BA759" s="29">
        <f t="shared" si="562"/>
        <v>0</v>
      </c>
      <c r="BB759" s="5">
        <f t="shared" si="535"/>
        <v>-281.92310866362982</v>
      </c>
      <c r="BC759" s="5">
        <f t="shared" si="536"/>
        <v>-536.62110742284631</v>
      </c>
      <c r="BD759" s="5">
        <f t="shared" si="563"/>
        <v>-356.62110742284631</v>
      </c>
      <c r="BE759" s="41"/>
      <c r="BF759" s="40">
        <f t="shared" si="564"/>
        <v>-282</v>
      </c>
      <c r="BG759" s="40">
        <f t="shared" si="565"/>
        <v>-537</v>
      </c>
      <c r="BH759" s="40">
        <f t="shared" si="566"/>
        <v>-357</v>
      </c>
      <c r="BL759" s="26">
        <f t="shared" si="529"/>
        <v>-59.004802655128145</v>
      </c>
      <c r="BM759" s="26">
        <f t="shared" si="530"/>
        <v>-89.935748600658371</v>
      </c>
      <c r="BO759" s="238" t="str">
        <f t="shared" si="537"/>
        <v>3548133892.33674i</v>
      </c>
      <c r="BP759" s="238" t="str">
        <f t="shared" si="538"/>
        <v>-3.78091013207687E-06-2.26106898324976E-07i</v>
      </c>
      <c r="BQ759" s="238">
        <f t="shared" si="539"/>
        <v>-108.43256890269356</v>
      </c>
      <c r="BR759" s="238">
        <f t="shared" si="540"/>
        <v>-176.57765989149806</v>
      </c>
    </row>
    <row r="760" spans="22:70" x14ac:dyDescent="0.35">
      <c r="V760" s="24">
        <v>8.5600000000001195</v>
      </c>
      <c r="W760" s="32">
        <f t="shared" si="541"/>
        <v>3630780547.7020192</v>
      </c>
      <c r="X760" s="25">
        <f t="shared" si="531"/>
        <v>26.994438391274116</v>
      </c>
      <c r="Y760" s="26">
        <f t="shared" si="542"/>
        <v>-118.81622615696314</v>
      </c>
      <c r="Z760" s="26">
        <f t="shared" si="543"/>
        <v>-89.999934338420658</v>
      </c>
      <c r="AA760" s="26">
        <f t="shared" si="544"/>
        <v>82.867218915819748</v>
      </c>
      <c r="AB760" s="26">
        <f t="shared" si="545"/>
        <v>-89.995881285516063</v>
      </c>
      <c r="AC760" s="26">
        <f t="shared" si="546"/>
        <v>52.269073225222527</v>
      </c>
      <c r="AD760" s="26">
        <f t="shared" si="547"/>
        <v>89.860469419708849</v>
      </c>
      <c r="AE760" s="26">
        <f t="shared" si="548"/>
        <v>43.314504375353252</v>
      </c>
      <c r="AF760" s="26">
        <f t="shared" si="549"/>
        <v>-90.135346204227872</v>
      </c>
      <c r="AG760" s="26">
        <f t="shared" si="524"/>
        <v>64.334182199278899</v>
      </c>
      <c r="AH760" s="26">
        <f t="shared" si="550"/>
        <v>-201.18631868901525</v>
      </c>
      <c r="AI760" s="26">
        <f t="shared" si="551"/>
        <v>-89.999999995001886</v>
      </c>
      <c r="AJ760" s="26">
        <f t="shared" si="552"/>
        <v>127.16359736716555</v>
      </c>
      <c r="AK760" s="26">
        <f t="shared" si="553"/>
        <v>89.999974884445891</v>
      </c>
      <c r="AL760" s="27">
        <f t="shared" si="554"/>
        <v>-81.14299748726495</v>
      </c>
      <c r="AM760" s="26">
        <f t="shared" si="555"/>
        <v>-89.994976889192486</v>
      </c>
      <c r="AN760" s="26">
        <f t="shared" si="525"/>
        <v>-67.16870604536625</v>
      </c>
      <c r="AO760" s="26">
        <f t="shared" si="526"/>
        <v>-89.974899212673833</v>
      </c>
      <c r="AP760" s="26">
        <f t="shared" si="532"/>
        <v>-158.00024265520199</v>
      </c>
      <c r="AQ760" s="26">
        <f t="shared" si="533"/>
        <v>-179.96990121242231</v>
      </c>
      <c r="AR760" s="25">
        <f t="shared" si="527"/>
        <v>18.562359853877492</v>
      </c>
      <c r="AS760" s="25">
        <f t="shared" si="528"/>
        <v>-26.547178687726607</v>
      </c>
      <c r="AT760" s="56">
        <f t="shared" si="534"/>
        <v>-114.68573827984874</v>
      </c>
      <c r="AU760" s="57">
        <f t="shared" si="556"/>
        <v>-270.10524741665017</v>
      </c>
      <c r="AV760" s="26">
        <f t="shared" si="557"/>
        <v>11.517548557031445</v>
      </c>
      <c r="AW760" s="26">
        <f t="shared" si="558"/>
        <v>74.601225971397028</v>
      </c>
      <c r="AX760" s="27">
        <f t="shared" si="559"/>
        <v>-11.517548557031445</v>
      </c>
      <c r="AY760" s="26">
        <f t="shared" si="560"/>
        <v>-74.601225971397028</v>
      </c>
      <c r="AZ760" s="28">
        <f t="shared" si="561"/>
        <v>0</v>
      </c>
      <c r="BA760" s="29">
        <f t="shared" si="562"/>
        <v>0</v>
      </c>
      <c r="BB760" s="5">
        <f t="shared" si="535"/>
        <v>-282.7224144633617</v>
      </c>
      <c r="BC760" s="5">
        <f t="shared" si="536"/>
        <v>-536.69784208607655</v>
      </c>
      <c r="BD760" s="5">
        <f t="shared" si="563"/>
        <v>-356.69784208607655</v>
      </c>
      <c r="BE760" s="31"/>
      <c r="BF760" s="40">
        <f t="shared" si="564"/>
        <v>-283</v>
      </c>
      <c r="BG760" s="40">
        <f t="shared" si="565"/>
        <v>-537</v>
      </c>
      <c r="BH760" s="40">
        <f t="shared" si="566"/>
        <v>-357</v>
      </c>
      <c r="BL760" s="26">
        <f t="shared" si="529"/>
        <v>-59.204802409324614</v>
      </c>
      <c r="BM760" s="26">
        <f t="shared" si="530"/>
        <v>-89.93721113988029</v>
      </c>
      <c r="BO760" s="238" t="str">
        <f t="shared" si="537"/>
        <v>3630780547.70202i</v>
      </c>
      <c r="BP760" s="238" t="str">
        <f t="shared" si="538"/>
        <v>-3.61131974006495E-06-2.11049012945806E-07i</v>
      </c>
      <c r="BQ760" s="238">
        <f t="shared" si="539"/>
        <v>-108.83187377418835</v>
      </c>
      <c r="BR760" s="238">
        <f t="shared" si="540"/>
        <v>-176.65538352954613</v>
      </c>
    </row>
    <row r="761" spans="22:70" x14ac:dyDescent="0.35">
      <c r="V761" s="24">
        <v>8.5700000000001193</v>
      </c>
      <c r="W761" s="32">
        <f t="shared" si="541"/>
        <v>3715352290.9727545</v>
      </c>
      <c r="X761" s="25">
        <f t="shared" si="531"/>
        <v>26.994438391274116</v>
      </c>
      <c r="Y761" s="26">
        <f t="shared" si="542"/>
        <v>-119.01622615696289</v>
      </c>
      <c r="Z761" s="26">
        <f t="shared" si="543"/>
        <v>-89.999935833060675</v>
      </c>
      <c r="AA761" s="26">
        <f t="shared" si="544"/>
        <v>83.067218914809686</v>
      </c>
      <c r="AB761" s="26">
        <f t="shared" si="545"/>
        <v>-89.995975038903495</v>
      </c>
      <c r="AC761" s="26">
        <f t="shared" si="546"/>
        <v>52.469072066015237</v>
      </c>
      <c r="AD761" s="26">
        <f t="shared" si="547"/>
        <v>89.863645511346135</v>
      </c>
      <c r="AE761" s="26">
        <f t="shared" si="548"/>
        <v>43.514503215136152</v>
      </c>
      <c r="AF761" s="26">
        <f t="shared" si="549"/>
        <v>-90.132265360618021</v>
      </c>
      <c r="AG761" s="26">
        <f t="shared" si="524"/>
        <v>64.334182199278899</v>
      </c>
      <c r="AH761" s="26">
        <f t="shared" si="550"/>
        <v>-201.38631868901524</v>
      </c>
      <c r="AI761" s="26">
        <f t="shared" si="551"/>
        <v>-89.999999995115658</v>
      </c>
      <c r="AJ761" s="26">
        <f t="shared" si="552"/>
        <v>127.36359736716551</v>
      </c>
      <c r="AK761" s="26">
        <f t="shared" si="553"/>
        <v>89.999975456145719</v>
      </c>
      <c r="AL761" s="27">
        <f t="shared" si="554"/>
        <v>-81.342997485762609</v>
      </c>
      <c r="AM761" s="26">
        <f t="shared" si="555"/>
        <v>-89.995091229153346</v>
      </c>
      <c r="AN761" s="26">
        <f t="shared" si="525"/>
        <v>-67.368706007851856</v>
      </c>
      <c r="AO761" s="26">
        <f t="shared" si="526"/>
        <v>-89.975470576278937</v>
      </c>
      <c r="AP761" s="26">
        <f t="shared" si="532"/>
        <v>-158.4002426161853</v>
      </c>
      <c r="AQ761" s="26">
        <f t="shared" si="533"/>
        <v>-179.97058634440222</v>
      </c>
      <c r="AR761" s="25">
        <f t="shared" si="527"/>
        <v>18.562359853877492</v>
      </c>
      <c r="AS761" s="25">
        <f t="shared" si="528"/>
        <v>-26.547178687726607</v>
      </c>
      <c r="AT761" s="56">
        <f t="shared" si="534"/>
        <v>-114.88573940104914</v>
      </c>
      <c r="AU761" s="57">
        <f t="shared" si="556"/>
        <v>-270.10285170502027</v>
      </c>
      <c r="AV761" s="26">
        <f t="shared" si="557"/>
        <v>11.703744602165592</v>
      </c>
      <c r="AW761" s="26">
        <f t="shared" si="558"/>
        <v>74.935640951206338</v>
      </c>
      <c r="AX761" s="27">
        <f t="shared" si="559"/>
        <v>-11.703744602165592</v>
      </c>
      <c r="AY761" s="26">
        <f t="shared" si="560"/>
        <v>-74.935640951206338</v>
      </c>
      <c r="AZ761" s="28">
        <f t="shared" si="561"/>
        <v>0</v>
      </c>
      <c r="BA761" s="29">
        <f t="shared" si="562"/>
        <v>0</v>
      </c>
      <c r="BB761" s="5">
        <f t="shared" si="535"/>
        <v>-283.5217514033738</v>
      </c>
      <c r="BC761" s="5">
        <f t="shared" si="536"/>
        <v>-536.77284192608522</v>
      </c>
      <c r="BD761" s="5">
        <f t="shared" si="563"/>
        <v>-356.77284192608522</v>
      </c>
      <c r="BE761" s="31"/>
      <c r="BF761" s="40">
        <f t="shared" si="564"/>
        <v>-284</v>
      </c>
      <c r="BG761" s="40">
        <f t="shared" si="565"/>
        <v>-537</v>
      </c>
      <c r="BH761" s="40">
        <f t="shared" si="566"/>
        <v>-357</v>
      </c>
      <c r="BL761" s="26">
        <f t="shared" si="529"/>
        <v>-59.404802174584042</v>
      </c>
      <c r="BM761" s="26">
        <f t="shared" si="530"/>
        <v>-89.938640387724121</v>
      </c>
      <c r="BO761" s="238" t="str">
        <f t="shared" si="537"/>
        <v>3715352290.97275i</v>
      </c>
      <c r="BP761" s="238" t="str">
        <f t="shared" si="538"/>
        <v>-3.44931142805786E-06-1.96992512789952E-07i</v>
      </c>
      <c r="BQ761" s="238">
        <f t="shared" si="539"/>
        <v>-109.23120982774063</v>
      </c>
      <c r="BR761" s="238">
        <f t="shared" si="540"/>
        <v>-176.7313498333408</v>
      </c>
    </row>
    <row r="762" spans="22:70" x14ac:dyDescent="0.35">
      <c r="V762" s="24">
        <v>8.5800000000001209</v>
      </c>
      <c r="W762" s="30">
        <f t="shared" si="541"/>
        <v>3801893963.2066779</v>
      </c>
      <c r="X762" s="25">
        <f t="shared" si="531"/>
        <v>26.994438391274116</v>
      </c>
      <c r="Y762" s="26">
        <f t="shared" si="542"/>
        <v>-119.21622615696266</v>
      </c>
      <c r="Z762" s="26">
        <f t="shared" si="543"/>
        <v>-89.999937293678528</v>
      </c>
      <c r="AA762" s="26">
        <f t="shared" si="544"/>
        <v>83.267218913845099</v>
      </c>
      <c r="AB762" s="26">
        <f t="shared" si="545"/>
        <v>-89.996066658203304</v>
      </c>
      <c r="AC762" s="26">
        <f t="shared" si="546"/>
        <v>52.669070958980598</v>
      </c>
      <c r="AD762" s="26">
        <f t="shared" si="547"/>
        <v>89.866749307120983</v>
      </c>
      <c r="AE762" s="26">
        <f t="shared" si="548"/>
        <v>43.71450210713715</v>
      </c>
      <c r="AF762" s="26">
        <f t="shared" si="549"/>
        <v>-90.129254644760863</v>
      </c>
      <c r="AG762" s="26">
        <f t="shared" si="524"/>
        <v>64.334182199278899</v>
      </c>
      <c r="AH762" s="26">
        <f t="shared" si="550"/>
        <v>-201.58631868901526</v>
      </c>
      <c r="AI762" s="26">
        <f t="shared" si="551"/>
        <v>-89.999999995226844</v>
      </c>
      <c r="AJ762" s="26">
        <f t="shared" si="552"/>
        <v>127.56359736716549</v>
      </c>
      <c r="AK762" s="26">
        <f t="shared" si="553"/>
        <v>89.999976014832043</v>
      </c>
      <c r="AL762" s="27">
        <f t="shared" si="554"/>
        <v>-81.542997484327913</v>
      </c>
      <c r="AM762" s="26">
        <f t="shared" si="555"/>
        <v>-89.995202966418987</v>
      </c>
      <c r="AN762" s="26">
        <f t="shared" si="525"/>
        <v>-67.568705972025938</v>
      </c>
      <c r="AO762" s="26">
        <f t="shared" si="526"/>
        <v>-89.976028934065269</v>
      </c>
      <c r="AP762" s="26">
        <f t="shared" si="532"/>
        <v>-158.80024257892472</v>
      </c>
      <c r="AQ762" s="26">
        <f t="shared" si="533"/>
        <v>-179.97125588087906</v>
      </c>
      <c r="AR762" s="25">
        <f t="shared" si="527"/>
        <v>18.562359853877492</v>
      </c>
      <c r="AS762" s="25">
        <f t="shared" si="528"/>
        <v>-26.547178687726607</v>
      </c>
      <c r="AT762" s="56">
        <f t="shared" si="534"/>
        <v>-115.08574047178757</v>
      </c>
      <c r="AU762" s="57">
        <f t="shared" si="556"/>
        <v>-270.10051052563995</v>
      </c>
      <c r="AV762" s="26">
        <f t="shared" si="557"/>
        <v>11.89052084299332</v>
      </c>
      <c r="AW762" s="26">
        <f t="shared" si="558"/>
        <v>75.263462133647081</v>
      </c>
      <c r="AX762" s="27">
        <f t="shared" si="559"/>
        <v>-11.89052084299332</v>
      </c>
      <c r="AY762" s="26">
        <f t="shared" si="560"/>
        <v>-75.263462133647081</v>
      </c>
      <c r="AZ762" s="28">
        <f t="shared" si="561"/>
        <v>0</v>
      </c>
      <c r="BA762" s="29">
        <f t="shared" si="562"/>
        <v>0</v>
      </c>
      <c r="BB762" s="5">
        <f t="shared" si="535"/>
        <v>-284.32111809123404</v>
      </c>
      <c r="BC762" s="5">
        <f t="shared" si="536"/>
        <v>-536.84614564332446</v>
      </c>
      <c r="BD762" s="5">
        <f t="shared" si="563"/>
        <v>-356.84614564332446</v>
      </c>
      <c r="BE762" s="41"/>
      <c r="BF762" s="40">
        <f t="shared" si="564"/>
        <v>-284</v>
      </c>
      <c r="BG762" s="40">
        <f t="shared" si="565"/>
        <v>-537</v>
      </c>
      <c r="BH762" s="40">
        <f t="shared" si="566"/>
        <v>-357</v>
      </c>
      <c r="BL762" s="26">
        <f t="shared" si="529"/>
        <v>-59.604801950408572</v>
      </c>
      <c r="BM762" s="26">
        <f t="shared" si="530"/>
        <v>-89.940037101988864</v>
      </c>
      <c r="BO762" s="238" t="str">
        <f t="shared" si="537"/>
        <v>3801893963.20668i</v>
      </c>
      <c r="BP762" s="238" t="str">
        <f t="shared" si="538"/>
        <v>-0.0000032945483900043-1.83870956743436E-07i</v>
      </c>
      <c r="BQ762" s="238">
        <f t="shared" si="539"/>
        <v>-109.63057566903791</v>
      </c>
      <c r="BR762" s="238">
        <f t="shared" si="540"/>
        <v>-176.80559801569561</v>
      </c>
    </row>
    <row r="763" spans="22:70" x14ac:dyDescent="0.35">
      <c r="V763" s="24">
        <v>8.5900000000001207</v>
      </c>
      <c r="W763" s="32">
        <f t="shared" si="541"/>
        <v>3890451449.9438963</v>
      </c>
      <c r="X763" s="25">
        <f t="shared" si="531"/>
        <v>26.994438391274116</v>
      </c>
      <c r="Y763" s="26">
        <f t="shared" si="542"/>
        <v>-119.41622615696244</v>
      </c>
      <c r="Z763" s="26">
        <f t="shared" si="543"/>
        <v>-89.999938721048679</v>
      </c>
      <c r="AA763" s="26">
        <f t="shared" si="544"/>
        <v>83.467218912923926</v>
      </c>
      <c r="AB763" s="26">
        <f t="shared" si="545"/>
        <v>-89.996156191993265</v>
      </c>
      <c r="AC763" s="26">
        <f t="shared" si="546"/>
        <v>52.869069901770438</v>
      </c>
      <c r="AD763" s="26">
        <f t="shared" si="547"/>
        <v>89.869782452634098</v>
      </c>
      <c r="AE763" s="26">
        <f t="shared" si="548"/>
        <v>43.914501049006041</v>
      </c>
      <c r="AF763" s="26">
        <f t="shared" si="549"/>
        <v>-90.126312460407831</v>
      </c>
      <c r="AG763" s="26">
        <f t="shared" si="524"/>
        <v>64.334182199278899</v>
      </c>
      <c r="AH763" s="26">
        <f t="shared" si="550"/>
        <v>-201.78631868901527</v>
      </c>
      <c r="AI763" s="26">
        <f t="shared" si="551"/>
        <v>-89.999999995335486</v>
      </c>
      <c r="AJ763" s="26">
        <f t="shared" si="552"/>
        <v>127.76359736716546</v>
      </c>
      <c r="AK763" s="26">
        <f t="shared" si="553"/>
        <v>89.999976560801116</v>
      </c>
      <c r="AL763" s="27">
        <f t="shared" si="554"/>
        <v>-81.742997482957747</v>
      </c>
      <c r="AM763" s="26">
        <f t="shared" si="555"/>
        <v>-89.995312160233951</v>
      </c>
      <c r="AN763" s="26">
        <f t="shared" si="525"/>
        <v>-67.768705937812413</v>
      </c>
      <c r="AO763" s="26">
        <f t="shared" si="526"/>
        <v>-89.976574582081085</v>
      </c>
      <c r="AP763" s="26">
        <f t="shared" si="532"/>
        <v>-159.20024254334106</v>
      </c>
      <c r="AQ763" s="26">
        <f t="shared" si="533"/>
        <v>-179.97191017684941</v>
      </c>
      <c r="AR763" s="25">
        <f t="shared" si="527"/>
        <v>18.562359853877492</v>
      </c>
      <c r="AS763" s="25">
        <f t="shared" si="528"/>
        <v>-26.547178687726607</v>
      </c>
      <c r="AT763" s="56">
        <f t="shared" si="534"/>
        <v>-115.28574149433501</v>
      </c>
      <c r="AU763" s="57">
        <f t="shared" si="556"/>
        <v>-270.09822263725721</v>
      </c>
      <c r="AV763" s="26">
        <f t="shared" si="557"/>
        <v>12.077854552393887</v>
      </c>
      <c r="AW763" s="26">
        <f t="shared" si="558"/>
        <v>75.584777445533618</v>
      </c>
      <c r="AX763" s="27">
        <f t="shared" si="559"/>
        <v>-12.077854552393887</v>
      </c>
      <c r="AY763" s="26">
        <f t="shared" si="560"/>
        <v>-75.584777445533618</v>
      </c>
      <c r="AZ763" s="28">
        <f t="shared" si="561"/>
        <v>0</v>
      </c>
      <c r="BA763" s="29">
        <f t="shared" si="562"/>
        <v>0</v>
      </c>
      <c r="BB763" s="5">
        <f t="shared" si="535"/>
        <v>-285.12051319638158</v>
      </c>
      <c r="BC763" s="5">
        <f t="shared" si="536"/>
        <v>-536.91779110960783</v>
      </c>
      <c r="BD763" s="5">
        <f t="shared" si="563"/>
        <v>-356.91779110960783</v>
      </c>
      <c r="BE763" s="31"/>
      <c r="BF763" s="40">
        <f t="shared" si="564"/>
        <v>-285</v>
      </c>
      <c r="BG763" s="40">
        <f t="shared" si="565"/>
        <v>-537</v>
      </c>
      <c r="BH763" s="40">
        <f t="shared" si="566"/>
        <v>-357</v>
      </c>
      <c r="BL763" s="26">
        <f t="shared" si="529"/>
        <v>-59.804801736322602</v>
      </c>
      <c r="BM763" s="26">
        <f t="shared" si="530"/>
        <v>-89.941402023224271</v>
      </c>
      <c r="BO763" s="238" t="str">
        <f t="shared" si="537"/>
        <v>3890451449.9439i</v>
      </c>
      <c r="BP763" s="238" t="str">
        <f t="shared" si="538"/>
        <v>-3.14670859034986E-06-1.71622295380409E-07i</v>
      </c>
      <c r="BQ763" s="238">
        <f t="shared" si="539"/>
        <v>-110.02996996572398</v>
      </c>
      <c r="BR763" s="238">
        <f t="shared" si="540"/>
        <v>-176.87816644912638</v>
      </c>
    </row>
    <row r="764" spans="22:70" x14ac:dyDescent="0.35">
      <c r="V764" s="24">
        <v>8.6000000000001204</v>
      </c>
      <c r="W764" s="32">
        <f t="shared" si="541"/>
        <v>3981071705.5360885</v>
      </c>
      <c r="X764" s="25">
        <f t="shared" si="531"/>
        <v>26.994438391274116</v>
      </c>
      <c r="Y764" s="26">
        <f t="shared" si="542"/>
        <v>-119.61622615696221</v>
      </c>
      <c r="Z764" s="26">
        <f t="shared" si="543"/>
        <v>-89.999940115927899</v>
      </c>
      <c r="AA764" s="26">
        <f t="shared" si="544"/>
        <v>83.667218912044206</v>
      </c>
      <c r="AB764" s="26">
        <f t="shared" si="545"/>
        <v>-89.996243687745348</v>
      </c>
      <c r="AC764" s="26">
        <f t="shared" si="546"/>
        <v>53.069068892142333</v>
      </c>
      <c r="AD764" s="26">
        <f t="shared" si="547"/>
        <v>89.872746556031359</v>
      </c>
      <c r="AE764" s="26">
        <f t="shared" si="548"/>
        <v>44.114500038498441</v>
      </c>
      <c r="AF764" s="26">
        <f t="shared" si="549"/>
        <v>-90.123437247641903</v>
      </c>
      <c r="AG764" s="26">
        <f t="shared" si="524"/>
        <v>64.334182199278899</v>
      </c>
      <c r="AH764" s="26">
        <f t="shared" si="550"/>
        <v>-201.98631868901526</v>
      </c>
      <c r="AI764" s="26">
        <f t="shared" si="551"/>
        <v>-89.999999995441669</v>
      </c>
      <c r="AJ764" s="26">
        <f t="shared" si="552"/>
        <v>127.96359736716542</v>
      </c>
      <c r="AK764" s="26">
        <f t="shared" si="553"/>
        <v>89.999977094342427</v>
      </c>
      <c r="AL764" s="27">
        <f t="shared" si="554"/>
        <v>-81.942997481649257</v>
      </c>
      <c r="AM764" s="26">
        <f t="shared" si="555"/>
        <v>-89.995418868494284</v>
      </c>
      <c r="AN764" s="26">
        <f t="shared" si="525"/>
        <v>-67.968705905138748</v>
      </c>
      <c r="AO764" s="26">
        <f t="shared" si="526"/>
        <v>-89.977107809635783</v>
      </c>
      <c r="AP764" s="26">
        <f t="shared" si="532"/>
        <v>-159.60024250935896</v>
      </c>
      <c r="AQ764" s="26">
        <f t="shared" si="533"/>
        <v>-179.97254957922931</v>
      </c>
      <c r="AR764" s="25">
        <f t="shared" si="527"/>
        <v>18.562359853877492</v>
      </c>
      <c r="AS764" s="25">
        <f t="shared" si="528"/>
        <v>-26.547178687726607</v>
      </c>
      <c r="AT764" s="56">
        <f t="shared" si="534"/>
        <v>-115.48574247086052</v>
      </c>
      <c r="AU764" s="57">
        <f t="shared" si="556"/>
        <v>-270.09598682687124</v>
      </c>
      <c r="AV764" s="26">
        <f t="shared" si="557"/>
        <v>12.265723755963315</v>
      </c>
      <c r="AW764" s="26">
        <f t="shared" si="558"/>
        <v>75.89967637641459</v>
      </c>
      <c r="AX764" s="27">
        <f t="shared" si="559"/>
        <v>-12.265723755963315</v>
      </c>
      <c r="AY764" s="26">
        <f t="shared" si="560"/>
        <v>-75.89967637641459</v>
      </c>
      <c r="AZ764" s="28">
        <f t="shared" si="561"/>
        <v>0</v>
      </c>
      <c r="BA764" s="29">
        <f t="shared" si="562"/>
        <v>0</v>
      </c>
      <c r="BB764" s="5">
        <f t="shared" si="535"/>
        <v>-285.91993544741297</v>
      </c>
      <c r="BC764" s="5">
        <f t="shared" si="536"/>
        <v>-536.98781538352262</v>
      </c>
      <c r="BD764" s="5">
        <f t="shared" si="563"/>
        <v>-356.98781538352262</v>
      </c>
      <c r="BE764" s="31"/>
      <c r="BF764" s="40">
        <f t="shared" si="564"/>
        <v>-286</v>
      </c>
      <c r="BG764" s="40">
        <f t="shared" si="565"/>
        <v>-537</v>
      </c>
      <c r="BH764" s="40">
        <f t="shared" si="566"/>
        <v>-357</v>
      </c>
      <c r="BL764" s="26">
        <f t="shared" si="529"/>
        <v>-60.00480153187209</v>
      </c>
      <c r="BM764" s="26">
        <f t="shared" si="530"/>
        <v>-89.942735875123461</v>
      </c>
      <c r="BO764" s="238" t="str">
        <f t="shared" si="537"/>
        <v>3981071705.53609i</v>
      </c>
      <c r="BP764" s="238" t="str">
        <f t="shared" si="538"/>
        <v>-3.00548413306837E-06-1.60188582479081E-07i</v>
      </c>
      <c r="BQ764" s="238">
        <f t="shared" si="539"/>
        <v>-110.42939144468039</v>
      </c>
      <c r="BR764" s="238">
        <f t="shared" si="540"/>
        <v>-176.94909268152796</v>
      </c>
    </row>
    <row r="765" spans="22:70" x14ac:dyDescent="0.35">
      <c r="V765" s="24">
        <v>8.6100000000001202</v>
      </c>
      <c r="W765" s="30">
        <f t="shared" si="541"/>
        <v>4073802778.0422688</v>
      </c>
      <c r="X765" s="25">
        <f t="shared" si="531"/>
        <v>26.994438391274116</v>
      </c>
      <c r="Y765" s="26">
        <f t="shared" si="542"/>
        <v>-119.81622615696199</v>
      </c>
      <c r="Z765" s="26">
        <f t="shared" si="543"/>
        <v>-89.999941479055806</v>
      </c>
      <c r="AA765" s="26">
        <f t="shared" si="544"/>
        <v>83.867218911204077</v>
      </c>
      <c r="AB765" s="26">
        <f t="shared" si="545"/>
        <v>-89.99632919185099</v>
      </c>
      <c r="AC765" s="26">
        <f t="shared" si="546"/>
        <v>53.269067927954758</v>
      </c>
      <c r="AD765" s="26">
        <f t="shared" si="547"/>
        <v>89.875643188856117</v>
      </c>
      <c r="AE765" s="26">
        <f t="shared" si="548"/>
        <v>44.314499073470962</v>
      </c>
      <c r="AF765" s="26">
        <f t="shared" si="549"/>
        <v>-90.120627482050679</v>
      </c>
      <c r="AG765" s="26">
        <f t="shared" si="524"/>
        <v>64.334182199278899</v>
      </c>
      <c r="AH765" s="26">
        <f t="shared" si="550"/>
        <v>-202.18631868901525</v>
      </c>
      <c r="AI765" s="26">
        <f t="shared" si="551"/>
        <v>-89.999999995545423</v>
      </c>
      <c r="AJ765" s="26">
        <f t="shared" si="552"/>
        <v>128.16359736716538</v>
      </c>
      <c r="AK765" s="26">
        <f t="shared" si="553"/>
        <v>89.999977615738842</v>
      </c>
      <c r="AL765" s="27">
        <f t="shared" si="554"/>
        <v>-82.142997480399686</v>
      </c>
      <c r="AM765" s="26">
        <f t="shared" si="555"/>
        <v>-89.995523147778087</v>
      </c>
      <c r="AN765" s="26">
        <f t="shared" si="525"/>
        <v>-68.16870587393565</v>
      </c>
      <c r="AO765" s="26">
        <f t="shared" si="526"/>
        <v>-89.977628899453308</v>
      </c>
      <c r="AP765" s="26">
        <f t="shared" si="532"/>
        <v>-160.00024247690629</v>
      </c>
      <c r="AQ765" s="26">
        <f t="shared" si="533"/>
        <v>-179.97317442703797</v>
      </c>
      <c r="AR765" s="25">
        <f t="shared" si="527"/>
        <v>18.562359853877492</v>
      </c>
      <c r="AS765" s="25">
        <f t="shared" si="528"/>
        <v>-26.547178687726607</v>
      </c>
      <c r="AT765" s="56">
        <f t="shared" si="534"/>
        <v>-115.68574340343534</v>
      </c>
      <c r="AU765" s="57">
        <f t="shared" si="556"/>
        <v>-270.09380190908865</v>
      </c>
      <c r="AV765" s="26">
        <f t="shared" si="557"/>
        <v>12.454107218611043</v>
      </c>
      <c r="AW765" s="26">
        <f t="shared" si="558"/>
        <v>76.208249762277674</v>
      </c>
      <c r="AX765" s="27">
        <f t="shared" si="559"/>
        <v>-12.454107218611043</v>
      </c>
      <c r="AY765" s="26">
        <f t="shared" si="560"/>
        <v>-76.208249762277674</v>
      </c>
      <c r="AZ765" s="28">
        <f t="shared" si="561"/>
        <v>0</v>
      </c>
      <c r="BA765" s="29">
        <f t="shared" si="562"/>
        <v>0</v>
      </c>
      <c r="BB765" s="5">
        <f t="shared" si="535"/>
        <v>-286.71938362948276</v>
      </c>
      <c r="BC765" s="5">
        <f t="shared" si="536"/>
        <v>-537.05625472571546</v>
      </c>
      <c r="BD765" s="5">
        <f t="shared" si="563"/>
        <v>-357.05625472571546</v>
      </c>
      <c r="BE765" s="41"/>
      <c r="BF765" s="40">
        <f t="shared" si="564"/>
        <v>-287</v>
      </c>
      <c r="BG765" s="40">
        <f t="shared" si="565"/>
        <v>-537</v>
      </c>
      <c r="BH765" s="40">
        <f t="shared" si="566"/>
        <v>-357</v>
      </c>
      <c r="BL765" s="26">
        <f t="shared" si="529"/>
        <v>-60.204801336623355</v>
      </c>
      <c r="BM765" s="26">
        <f t="shared" si="530"/>
        <v>-89.944039364906558</v>
      </c>
      <c r="BO765" s="238" t="str">
        <f t="shared" si="537"/>
        <v>4073802778.04227i</v>
      </c>
      <c r="BP765" s="238" t="str">
        <f t="shared" si="538"/>
        <v>-0.0000028705806561613-1.49515705292439E-07i</v>
      </c>
      <c r="BQ765" s="238">
        <f t="shared" si="539"/>
        <v>-110.82883888942408</v>
      </c>
      <c r="BR765" s="238">
        <f t="shared" si="540"/>
        <v>-177.01841345172025</v>
      </c>
    </row>
    <row r="766" spans="22:70" x14ac:dyDescent="0.35">
      <c r="V766" s="24">
        <v>8.62000000000012</v>
      </c>
      <c r="W766" s="32">
        <f t="shared" si="541"/>
        <v>4168693834.7045064</v>
      </c>
      <c r="X766" s="25">
        <f t="shared" si="531"/>
        <v>26.994438391274116</v>
      </c>
      <c r="Y766" s="26">
        <f t="shared" si="542"/>
        <v>-120.01622615696176</v>
      </c>
      <c r="Z766" s="26">
        <f t="shared" si="543"/>
        <v>-89.999942811155123</v>
      </c>
      <c r="AA766" s="26">
        <f t="shared" si="544"/>
        <v>84.067218910401721</v>
      </c>
      <c r="AB766" s="26">
        <f t="shared" si="545"/>
        <v>-89.996412749645586</v>
      </c>
      <c r="AC766" s="26">
        <f t="shared" si="546"/>
        <v>53.469067007162543</v>
      </c>
      <c r="AD766" s="26">
        <f t="shared" si="547"/>
        <v>89.878473886882148</v>
      </c>
      <c r="AE766" s="26">
        <f t="shared" si="548"/>
        <v>44.514498151876616</v>
      </c>
      <c r="AF766" s="26">
        <f t="shared" si="549"/>
        <v>-90.117881673918561</v>
      </c>
      <c r="AG766" s="26">
        <f t="shared" si="524"/>
        <v>64.334182199278899</v>
      </c>
      <c r="AH766" s="26">
        <f t="shared" si="550"/>
        <v>-202.38631868901524</v>
      </c>
      <c r="AI766" s="26">
        <f t="shared" si="551"/>
        <v>-89.999999995646832</v>
      </c>
      <c r="AJ766" s="26">
        <f t="shared" si="552"/>
        <v>128.36359736716534</v>
      </c>
      <c r="AK766" s="26">
        <f t="shared" si="553"/>
        <v>89.999978125266836</v>
      </c>
      <c r="AL766" s="27">
        <f t="shared" si="554"/>
        <v>-82.342997479206289</v>
      </c>
      <c r="AM766" s="26">
        <f t="shared" si="555"/>
        <v>-89.995625053375633</v>
      </c>
      <c r="AN766" s="26">
        <f t="shared" si="525"/>
        <v>-68.368705844136883</v>
      </c>
      <c r="AO766" s="26">
        <f t="shared" si="526"/>
        <v>-89.978138127822021</v>
      </c>
      <c r="AP766" s="26">
        <f t="shared" si="532"/>
        <v>-160.40024244591416</v>
      </c>
      <c r="AQ766" s="26">
        <f t="shared" si="533"/>
        <v>-179.97378505157764</v>
      </c>
      <c r="AR766" s="25">
        <f t="shared" si="527"/>
        <v>18.562359853877492</v>
      </c>
      <c r="AS766" s="25">
        <f t="shared" si="528"/>
        <v>-26.547178687726607</v>
      </c>
      <c r="AT766" s="56">
        <f t="shared" si="534"/>
        <v>-115.88574429403755</v>
      </c>
      <c r="AU766" s="57">
        <f t="shared" si="556"/>
        <v>-270.09166672549622</v>
      </c>
      <c r="AV766" s="26">
        <f t="shared" si="557"/>
        <v>12.642984430339517</v>
      </c>
      <c r="AW766" s="26">
        <f t="shared" si="558"/>
        <v>76.5105895809033</v>
      </c>
      <c r="AX766" s="27">
        <f t="shared" si="559"/>
        <v>-12.642984430339517</v>
      </c>
      <c r="AY766" s="26">
        <f t="shared" si="560"/>
        <v>-76.5105895809033</v>
      </c>
      <c r="AZ766" s="28">
        <f t="shared" si="561"/>
        <v>0</v>
      </c>
      <c r="BA766" s="29">
        <f t="shared" si="562"/>
        <v>0</v>
      </c>
      <c r="BB766" s="5">
        <f t="shared" si="535"/>
        <v>-287.51885658181573</v>
      </c>
      <c r="BC766" s="5">
        <f t="shared" si="536"/>
        <v>-537.12314461404378</v>
      </c>
      <c r="BD766" s="5">
        <f t="shared" si="563"/>
        <v>-357.12314461404378</v>
      </c>
      <c r="BE766" s="31"/>
      <c r="BF766" s="40">
        <f t="shared" si="564"/>
        <v>-288</v>
      </c>
      <c r="BG766" s="40">
        <f t="shared" si="565"/>
        <v>-537</v>
      </c>
      <c r="BH766" s="40">
        <f t="shared" si="566"/>
        <v>-357</v>
      </c>
      <c r="BL766" s="26">
        <f t="shared" si="529"/>
        <v>-60.404801150162221</v>
      </c>
      <c r="BM766" s="26">
        <f t="shared" si="530"/>
        <v>-89.945313183695717</v>
      </c>
      <c r="BO766" s="238" t="str">
        <f t="shared" si="537"/>
        <v>4168693834.70451i</v>
      </c>
      <c r="BP766" s="238" t="str">
        <f t="shared" si="538"/>
        <v>-2.74171675073115E-06-1.39553132375704E-07i</v>
      </c>
      <c r="BQ766" s="238">
        <f t="shared" si="539"/>
        <v>-111.22831113761598</v>
      </c>
      <c r="BR766" s="238">
        <f t="shared" si="540"/>
        <v>-177.08616470485185</v>
      </c>
    </row>
    <row r="767" spans="22:70" x14ac:dyDescent="0.35">
      <c r="V767" s="24">
        <v>8.6300000000001198</v>
      </c>
      <c r="W767" s="32">
        <f t="shared" si="541"/>
        <v>4265795188.0171056</v>
      </c>
      <c r="X767" s="25">
        <f t="shared" si="531"/>
        <v>26.994438391274116</v>
      </c>
      <c r="Y767" s="26">
        <f t="shared" si="542"/>
        <v>-120.21622615696157</v>
      </c>
      <c r="Z767" s="26">
        <f t="shared" si="543"/>
        <v>-89.99994411293217</v>
      </c>
      <c r="AA767" s="26">
        <f t="shared" si="544"/>
        <v>84.267218909635503</v>
      </c>
      <c r="AB767" s="26">
        <f t="shared" si="545"/>
        <v>-89.996494405432557</v>
      </c>
      <c r="AC767" s="26">
        <f t="shared" si="546"/>
        <v>53.669066127812648</v>
      </c>
      <c r="AD767" s="26">
        <f t="shared" si="547"/>
        <v>89.881240150927738</v>
      </c>
      <c r="AE767" s="26">
        <f t="shared" si="548"/>
        <v>44.714497271760699</v>
      </c>
      <c r="AF767" s="26">
        <f t="shared" si="549"/>
        <v>-90.115198367436989</v>
      </c>
      <c r="AG767" s="26">
        <f t="shared" si="524"/>
        <v>64.334182199278899</v>
      </c>
      <c r="AH767" s="26">
        <f t="shared" si="550"/>
        <v>-202.58631868901523</v>
      </c>
      <c r="AI767" s="26">
        <f t="shared" si="551"/>
        <v>-89.999999995745924</v>
      </c>
      <c r="AJ767" s="26">
        <f t="shared" si="552"/>
        <v>128.5635973671653</v>
      </c>
      <c r="AK767" s="26">
        <f t="shared" si="553"/>
        <v>89.999978623196554</v>
      </c>
      <c r="AL767" s="27">
        <f t="shared" si="554"/>
        <v>-82.542997478066638</v>
      </c>
      <c r="AM767" s="26">
        <f t="shared" si="555"/>
        <v>-89.995724639318595</v>
      </c>
      <c r="AN767" s="26">
        <f t="shared" si="525"/>
        <v>-68.568705815679309</v>
      </c>
      <c r="AO767" s="26">
        <f t="shared" si="526"/>
        <v>-89.978635764741242</v>
      </c>
      <c r="AP767" s="26">
        <f t="shared" si="532"/>
        <v>-160.80024241631696</v>
      </c>
      <c r="AQ767" s="26">
        <f t="shared" si="533"/>
        <v>-179.97438177660922</v>
      </c>
      <c r="AR767" s="25">
        <f t="shared" si="527"/>
        <v>18.562359853877492</v>
      </c>
      <c r="AS767" s="25">
        <f t="shared" si="528"/>
        <v>-26.547178687726607</v>
      </c>
      <c r="AT767" s="56">
        <f t="shared" si="534"/>
        <v>-116.08574514455626</v>
      </c>
      <c r="AU767" s="57">
        <f t="shared" si="556"/>
        <v>-270.08958014404618</v>
      </c>
      <c r="AV767" s="26">
        <f t="shared" si="557"/>
        <v>12.8323355913261</v>
      </c>
      <c r="AW767" s="26">
        <f t="shared" si="558"/>
        <v>76.806788758616875</v>
      </c>
      <c r="AX767" s="27">
        <f t="shared" si="559"/>
        <v>-12.832335591326103</v>
      </c>
      <c r="AY767" s="26">
        <f t="shared" si="560"/>
        <v>-76.806788758616875</v>
      </c>
      <c r="AZ767" s="28">
        <f t="shared" si="561"/>
        <v>0</v>
      </c>
      <c r="BA767" s="29">
        <f t="shared" si="562"/>
        <v>0</v>
      </c>
      <c r="BB767" s="5">
        <f t="shared" si="535"/>
        <v>-288.31835319532718</v>
      </c>
      <c r="BC767" s="5">
        <f t="shared" si="536"/>
        <v>-537.18851975857785</v>
      </c>
      <c r="BD767" s="5">
        <f t="shared" si="563"/>
        <v>-357.18851975857785</v>
      </c>
      <c r="BE767" s="31"/>
      <c r="BF767" s="40">
        <f t="shared" si="564"/>
        <v>-288</v>
      </c>
      <c r="BG767" s="40">
        <f t="shared" si="565"/>
        <v>-537</v>
      </c>
      <c r="BH767" s="40">
        <f t="shared" si="566"/>
        <v>-357</v>
      </c>
      <c r="BL767" s="26">
        <f t="shared" si="529"/>
        <v>-60.604800972093244</v>
      </c>
      <c r="BM767" s="26">
        <f t="shared" si="530"/>
        <v>-89.946558006881475</v>
      </c>
      <c r="BO767" s="238" t="str">
        <f t="shared" si="537"/>
        <v>4265795188.01711i</v>
      </c>
      <c r="BP767" s="238" t="str">
        <f t="shared" si="538"/>
        <v>-2.61862340375296E-06-1.30253677846635E-07i</v>
      </c>
      <c r="BQ767" s="238">
        <f t="shared" si="539"/>
        <v>-111.62780707867765</v>
      </c>
      <c r="BR767" s="238">
        <f t="shared" si="540"/>
        <v>-177.15238160765026</v>
      </c>
    </row>
    <row r="768" spans="22:70" x14ac:dyDescent="0.35">
      <c r="V768" s="24">
        <v>8.6400000000001196</v>
      </c>
      <c r="W768" s="30">
        <f t="shared" si="541"/>
        <v>4365158322.4028664</v>
      </c>
      <c r="X768" s="25">
        <f t="shared" si="531"/>
        <v>26.994438391274116</v>
      </c>
      <c r="Y768" s="26">
        <f t="shared" si="542"/>
        <v>-120.41622615696139</v>
      </c>
      <c r="Z768" s="26">
        <f t="shared" si="543"/>
        <v>-89.99994538507714</v>
      </c>
      <c r="AA768" s="26">
        <f t="shared" si="544"/>
        <v>84.467218908903789</v>
      </c>
      <c r="AB768" s="26">
        <f t="shared" si="545"/>
        <v>-89.99657420250692</v>
      </c>
      <c r="AC768" s="26">
        <f t="shared" si="546"/>
        <v>53.869065288039849</v>
      </c>
      <c r="AD768" s="26">
        <f t="shared" si="547"/>
        <v>89.883943447651063</v>
      </c>
      <c r="AE768" s="26">
        <f t="shared" si="548"/>
        <v>44.914496431256367</v>
      </c>
      <c r="AF768" s="26">
        <f t="shared" si="549"/>
        <v>-90.112576139932997</v>
      </c>
      <c r="AG768" s="26">
        <f t="shared" si="524"/>
        <v>64.334182199278899</v>
      </c>
      <c r="AH768" s="26">
        <f t="shared" si="550"/>
        <v>-202.78631868901525</v>
      </c>
      <c r="AI768" s="26">
        <f t="shared" si="551"/>
        <v>-89.999999995842742</v>
      </c>
      <c r="AJ768" s="26">
        <f t="shared" si="552"/>
        <v>128.76359736716529</v>
      </c>
      <c r="AK768" s="26">
        <f t="shared" si="553"/>
        <v>89.999979109792022</v>
      </c>
      <c r="AL768" s="27">
        <f t="shared" si="554"/>
        <v>-82.742997476978303</v>
      </c>
      <c r="AM768" s="26">
        <f t="shared" si="555"/>
        <v>-89.995821958408769</v>
      </c>
      <c r="AN768" s="26">
        <f t="shared" si="525"/>
        <v>-68.768705788502558</v>
      </c>
      <c r="AO768" s="26">
        <f t="shared" si="526"/>
        <v>-89.979122074064335</v>
      </c>
      <c r="AP768" s="26">
        <f t="shared" si="532"/>
        <v>-161.20024238805192</v>
      </c>
      <c r="AQ768" s="26">
        <f t="shared" si="533"/>
        <v>-179.97496491852382</v>
      </c>
      <c r="AR768" s="25">
        <f t="shared" si="527"/>
        <v>18.562359853877492</v>
      </c>
      <c r="AS768" s="25">
        <f t="shared" si="528"/>
        <v>-26.547178687726607</v>
      </c>
      <c r="AT768" s="56">
        <f t="shared" si="534"/>
        <v>-116.28574595679555</v>
      </c>
      <c r="AU768" s="57">
        <f t="shared" si="556"/>
        <v>-270.08754105845685</v>
      </c>
      <c r="AV768" s="26">
        <f t="shared" si="557"/>
        <v>13.02214159641813</v>
      </c>
      <c r="AW768" s="26">
        <f t="shared" si="558"/>
        <v>77.096940988157698</v>
      </c>
      <c r="AX768" s="27">
        <f t="shared" si="559"/>
        <v>-13.02214159641813</v>
      </c>
      <c r="AY768" s="26">
        <f t="shared" si="560"/>
        <v>-77.096940988157698</v>
      </c>
      <c r="AZ768" s="28">
        <f t="shared" si="561"/>
        <v>0</v>
      </c>
      <c r="BA768" s="29">
        <f t="shared" si="562"/>
        <v>0</v>
      </c>
      <c r="BB768" s="5">
        <f t="shared" si="535"/>
        <v>-289.11787241034421</v>
      </c>
      <c r="BC768" s="5">
        <f t="shared" si="536"/>
        <v>-537.25241411644845</v>
      </c>
      <c r="BD768" s="5">
        <f t="shared" si="563"/>
        <v>-357.25241411644845</v>
      </c>
      <c r="BE768" s="41"/>
      <c r="BF768" s="40">
        <f t="shared" si="564"/>
        <v>-289</v>
      </c>
      <c r="BG768" s="40">
        <f t="shared" si="565"/>
        <v>-537</v>
      </c>
      <c r="BH768" s="40">
        <f t="shared" si="566"/>
        <v>-357</v>
      </c>
      <c r="BL768" s="26">
        <f t="shared" si="529"/>
        <v>-60.804800802038685</v>
      </c>
      <c r="BM768" s="26">
        <f t="shared" si="530"/>
        <v>-89.947774494480853</v>
      </c>
      <c r="BO768" s="238" t="str">
        <f t="shared" si="537"/>
        <v>4365158322.40287i</v>
      </c>
      <c r="BP768" s="238" t="str">
        <f t="shared" si="538"/>
        <v>-0.0000025010434636889-1.21573281024748E-07i</v>
      </c>
      <c r="BQ768" s="238">
        <f t="shared" si="539"/>
        <v>-112.02732565150997</v>
      </c>
      <c r="BR768" s="238">
        <f t="shared" si="540"/>
        <v>-177.21709856351072</v>
      </c>
    </row>
    <row r="769" spans="22:70" x14ac:dyDescent="0.35">
      <c r="V769" s="24">
        <v>8.6500000000001194</v>
      </c>
      <c r="W769" s="32">
        <f t="shared" si="541"/>
        <v>4466835921.5108652</v>
      </c>
      <c r="X769" s="25">
        <f t="shared" si="531"/>
        <v>26.994438391274116</v>
      </c>
      <c r="Y769" s="26">
        <f t="shared" si="542"/>
        <v>-120.6162261569612</v>
      </c>
      <c r="Z769" s="26">
        <f t="shared" si="543"/>
        <v>-89.999946628264567</v>
      </c>
      <c r="AA769" s="26">
        <f t="shared" si="544"/>
        <v>84.667218908205001</v>
      </c>
      <c r="AB769" s="26">
        <f t="shared" si="545"/>
        <v>-89.996652183178142</v>
      </c>
      <c r="AC769" s="26">
        <f t="shared" si="546"/>
        <v>54.069064486062913</v>
      </c>
      <c r="AD769" s="26">
        <f t="shared" si="547"/>
        <v>89.886585210327681</v>
      </c>
      <c r="AE769" s="26">
        <f t="shared" si="548"/>
        <v>45.114495628580826</v>
      </c>
      <c r="AF769" s="26">
        <f t="shared" si="549"/>
        <v>-90.110013601115028</v>
      </c>
      <c r="AG769" s="26">
        <f t="shared" si="524"/>
        <v>64.334182199278899</v>
      </c>
      <c r="AH769" s="26">
        <f t="shared" si="550"/>
        <v>-202.98631868901523</v>
      </c>
      <c r="AI769" s="26">
        <f t="shared" si="551"/>
        <v>-89.999999995937372</v>
      </c>
      <c r="AJ769" s="26">
        <f t="shared" si="552"/>
        <v>128.96359736716525</v>
      </c>
      <c r="AK769" s="26">
        <f t="shared" si="553"/>
        <v>89.999979585311195</v>
      </c>
      <c r="AL769" s="27">
        <f t="shared" si="554"/>
        <v>-82.942997475938938</v>
      </c>
      <c r="AM769" s="26">
        <f t="shared" si="555"/>
        <v>-89.995917062246022</v>
      </c>
      <c r="AN769" s="26">
        <f t="shared" si="525"/>
        <v>-68.968705762548936</v>
      </c>
      <c r="AO769" s="26">
        <f t="shared" si="526"/>
        <v>-89.979597313638664</v>
      </c>
      <c r="AP769" s="26">
        <f t="shared" si="532"/>
        <v>-161.60024236105897</v>
      </c>
      <c r="AQ769" s="26">
        <f t="shared" si="533"/>
        <v>-179.97553478651088</v>
      </c>
      <c r="AR769" s="25">
        <f t="shared" si="527"/>
        <v>18.562359853877492</v>
      </c>
      <c r="AS769" s="25">
        <f t="shared" si="528"/>
        <v>-26.547178687726607</v>
      </c>
      <c r="AT769" s="56">
        <f t="shared" si="534"/>
        <v>-116.48574673247815</v>
      </c>
      <c r="AU769" s="57">
        <f t="shared" si="556"/>
        <v>-270.08554838762592</v>
      </c>
      <c r="AV769" s="26">
        <f t="shared" si="557"/>
        <v>13.212384019144839</v>
      </c>
      <c r="AW769" s="26">
        <f t="shared" si="558"/>
        <v>77.381140557358648</v>
      </c>
      <c r="AX769" s="27">
        <f t="shared" si="559"/>
        <v>-13.212384019144839</v>
      </c>
      <c r="AY769" s="26">
        <f t="shared" si="560"/>
        <v>-77.381140557358648</v>
      </c>
      <c r="AZ769" s="28">
        <f t="shared" si="561"/>
        <v>0</v>
      </c>
      <c r="BA769" s="29">
        <f t="shared" si="562"/>
        <v>0</v>
      </c>
      <c r="BB769" s="5">
        <f t="shared" si="535"/>
        <v>-289.91741321442623</v>
      </c>
      <c r="BC769" s="5">
        <f t="shared" si="536"/>
        <v>-537.31486090652675</v>
      </c>
      <c r="BD769" s="5">
        <f t="shared" si="563"/>
        <v>-357.31486090652675</v>
      </c>
      <c r="BE769" s="31"/>
      <c r="BF769" s="40">
        <f t="shared" si="564"/>
        <v>-290</v>
      </c>
      <c r="BG769" s="40">
        <f t="shared" si="565"/>
        <v>-537</v>
      </c>
      <c r="BH769" s="40">
        <f t="shared" si="566"/>
        <v>-357</v>
      </c>
      <c r="BL769" s="26">
        <f t="shared" si="529"/>
        <v>-61.004800639637828</v>
      </c>
      <c r="BM769" s="26">
        <f t="shared" si="530"/>
        <v>-89.948963291487303</v>
      </c>
      <c r="BO769" s="238" t="str">
        <f t="shared" si="537"/>
        <v>4466835921.51087i</v>
      </c>
      <c r="BP769" s="238" t="str">
        <f t="shared" si="538"/>
        <v>-2.38873112811052E-06-1.13470800461224E-07i</v>
      </c>
      <c r="BQ769" s="238">
        <f t="shared" si="539"/>
        <v>-112.42686584231025</v>
      </c>
      <c r="BR769" s="238">
        <f t="shared" si="540"/>
        <v>-177.28034922741355</v>
      </c>
    </row>
    <row r="770" spans="22:70" x14ac:dyDescent="0.35">
      <c r="V770" s="24">
        <v>8.6600000000001192</v>
      </c>
      <c r="W770" s="32">
        <f t="shared" si="541"/>
        <v>4570881896.150012</v>
      </c>
      <c r="X770" s="25">
        <f t="shared" si="531"/>
        <v>26.994438391274116</v>
      </c>
      <c r="Y770" s="26">
        <f t="shared" si="542"/>
        <v>-120.81622615696104</v>
      </c>
      <c r="Z770" s="26">
        <f t="shared" si="543"/>
        <v>-89.999947843153592</v>
      </c>
      <c r="AA770" s="26">
        <f t="shared" si="544"/>
        <v>84.867218907537648</v>
      </c>
      <c r="AB770" s="26">
        <f t="shared" si="545"/>
        <v>-89.996728388792562</v>
      </c>
      <c r="AC770" s="26">
        <f t="shared" si="546"/>
        <v>54.269063720180739</v>
      </c>
      <c r="AD770" s="26">
        <f t="shared" si="547"/>
        <v>89.889166839610141</v>
      </c>
      <c r="AE770" s="26">
        <f t="shared" si="548"/>
        <v>45.314494862031466</v>
      </c>
      <c r="AF770" s="26">
        <f t="shared" si="549"/>
        <v>-90.107509392335999</v>
      </c>
      <c r="AG770" s="26">
        <f t="shared" si="524"/>
        <v>64.334182199278899</v>
      </c>
      <c r="AH770" s="26">
        <f t="shared" si="550"/>
        <v>-203.18631868901522</v>
      </c>
      <c r="AI770" s="26">
        <f t="shared" si="551"/>
        <v>-89.999999996029857</v>
      </c>
      <c r="AJ770" s="26">
        <f t="shared" si="552"/>
        <v>129.16359736716521</v>
      </c>
      <c r="AK770" s="26">
        <f t="shared" si="553"/>
        <v>89.999980050006258</v>
      </c>
      <c r="AL770" s="27">
        <f t="shared" si="554"/>
        <v>-83.142997474946327</v>
      </c>
      <c r="AM770" s="26">
        <f t="shared" si="555"/>
        <v>-89.996010001255669</v>
      </c>
      <c r="AN770" s="26">
        <f t="shared" si="525"/>
        <v>-69.168705737763432</v>
      </c>
      <c r="AO770" s="26">
        <f t="shared" si="526"/>
        <v>-89.980061735442277</v>
      </c>
      <c r="AP770" s="26">
        <f t="shared" si="532"/>
        <v>-162.00024233528086</v>
      </c>
      <c r="AQ770" s="26">
        <f t="shared" si="533"/>
        <v>-179.97609168272155</v>
      </c>
      <c r="AR770" s="25">
        <f t="shared" si="527"/>
        <v>18.562359853877492</v>
      </c>
      <c r="AS770" s="25">
        <f t="shared" si="528"/>
        <v>-26.547178687726607</v>
      </c>
      <c r="AT770" s="56">
        <f t="shared" si="534"/>
        <v>-116.68574747324939</v>
      </c>
      <c r="AU770" s="57">
        <f t="shared" si="556"/>
        <v>-270.08360107505757</v>
      </c>
      <c r="AV770" s="26">
        <f t="shared" si="557"/>
        <v>13.403045095341193</v>
      </c>
      <c r="AW770" s="26">
        <f t="shared" si="558"/>
        <v>77.659482188308402</v>
      </c>
      <c r="AX770" s="27">
        <f t="shared" si="559"/>
        <v>-13.403045095341193</v>
      </c>
      <c r="AY770" s="26">
        <f t="shared" si="560"/>
        <v>-77.659482188308402</v>
      </c>
      <c r="AZ770" s="28">
        <f t="shared" si="561"/>
        <v>0</v>
      </c>
      <c r="BA770" s="29">
        <f t="shared" si="562"/>
        <v>0</v>
      </c>
      <c r="BB770" s="5">
        <f t="shared" si="535"/>
        <v>-290.71697464027955</v>
      </c>
      <c r="BC770" s="5">
        <f t="shared" si="536"/>
        <v>-537.37589262393408</v>
      </c>
      <c r="BD770" s="5">
        <f t="shared" si="563"/>
        <v>-357.37589262393408</v>
      </c>
      <c r="BE770" s="31"/>
      <c r="BF770" s="40">
        <f t="shared" si="564"/>
        <v>-291</v>
      </c>
      <c r="BG770" s="40">
        <f t="shared" si="565"/>
        <v>-537</v>
      </c>
      <c r="BH770" s="40">
        <f t="shared" si="566"/>
        <v>-357</v>
      </c>
      <c r="BL770" s="26">
        <f t="shared" si="529"/>
        <v>-61.204800484546212</v>
      </c>
      <c r="BM770" s="26">
        <f t="shared" si="530"/>
        <v>-89.950125028212611</v>
      </c>
      <c r="BO770" s="238" t="str">
        <f t="shared" si="537"/>
        <v>4570881896.15001i</v>
      </c>
      <c r="BP770" s="238" t="str">
        <f t="shared" si="538"/>
        <v>-2.28145145251466E-06-1.05907821433157E-07i</v>
      </c>
      <c r="BQ770" s="238">
        <f t="shared" si="539"/>
        <v>-112.82642668248391</v>
      </c>
      <c r="BR770" s="238">
        <f t="shared" si="540"/>
        <v>-177.34216652066397</v>
      </c>
    </row>
    <row r="771" spans="22:70" x14ac:dyDescent="0.35">
      <c r="V771" s="24">
        <v>8.6700000000001207</v>
      </c>
      <c r="W771" s="30">
        <f t="shared" si="541"/>
        <v>4677351412.8732891</v>
      </c>
      <c r="X771" s="25">
        <f t="shared" si="531"/>
        <v>26.994438391274116</v>
      </c>
      <c r="Y771" s="26">
        <f t="shared" si="542"/>
        <v>-121.01622615696088</v>
      </c>
      <c r="Z771" s="26">
        <f t="shared" si="543"/>
        <v>-89.99994903038835</v>
      </c>
      <c r="AA771" s="26">
        <f t="shared" si="544"/>
        <v>85.067218906900379</v>
      </c>
      <c r="AB771" s="26">
        <f t="shared" si="545"/>
        <v>-89.996802859755448</v>
      </c>
      <c r="AC771" s="26">
        <f t="shared" si="546"/>
        <v>54.46906298876884</v>
      </c>
      <c r="AD771" s="26">
        <f t="shared" si="547"/>
        <v>89.891689704270561</v>
      </c>
      <c r="AE771" s="26">
        <f t="shared" si="548"/>
        <v>45.514494129982452</v>
      </c>
      <c r="AF771" s="26">
        <f t="shared" si="549"/>
        <v>-90.105062185873237</v>
      </c>
      <c r="AG771" s="26">
        <f t="shared" si="524"/>
        <v>64.334182199278899</v>
      </c>
      <c r="AH771" s="26">
        <f t="shared" si="550"/>
        <v>-203.38631868901527</v>
      </c>
      <c r="AI771" s="26">
        <f t="shared" si="551"/>
        <v>-89.999999996120238</v>
      </c>
      <c r="AJ771" s="26">
        <f t="shared" si="552"/>
        <v>129.36359736716523</v>
      </c>
      <c r="AK771" s="26">
        <f t="shared" si="553"/>
        <v>89.999980504123556</v>
      </c>
      <c r="AL771" s="27">
        <f t="shared" si="554"/>
        <v>-83.342997473998466</v>
      </c>
      <c r="AM771" s="26">
        <f t="shared" si="555"/>
        <v>-89.996100824715199</v>
      </c>
      <c r="AN771" s="26">
        <f t="shared" si="525"/>
        <v>-69.36870571409348</v>
      </c>
      <c r="AO771" s="26">
        <f t="shared" si="526"/>
        <v>-89.980515585717541</v>
      </c>
      <c r="AP771" s="26">
        <f t="shared" si="532"/>
        <v>-162.40024231066309</v>
      </c>
      <c r="AQ771" s="26">
        <f t="shared" si="533"/>
        <v>-179.97663590242942</v>
      </c>
      <c r="AR771" s="25">
        <f t="shared" si="527"/>
        <v>18.562359853877492</v>
      </c>
      <c r="AS771" s="25">
        <f t="shared" si="528"/>
        <v>-26.547178687726607</v>
      </c>
      <c r="AT771" s="56">
        <f t="shared" si="534"/>
        <v>-116.88574818068064</v>
      </c>
      <c r="AU771" s="57">
        <f t="shared" si="556"/>
        <v>-270.08169808830269</v>
      </c>
      <c r="AV771" s="26">
        <f t="shared" si="557"/>
        <v>13.594107706471732</v>
      </c>
      <c r="AW771" s="26">
        <f t="shared" si="558"/>
        <v>77.93206088665238</v>
      </c>
      <c r="AX771" s="27">
        <f t="shared" si="559"/>
        <v>-13.59410770647173</v>
      </c>
      <c r="AY771" s="26">
        <f t="shared" si="560"/>
        <v>-77.93206088665238</v>
      </c>
      <c r="AZ771" s="28">
        <f t="shared" si="561"/>
        <v>0</v>
      </c>
      <c r="BA771" s="29">
        <f t="shared" si="562"/>
        <v>0</v>
      </c>
      <c r="BB771" s="5">
        <f t="shared" si="535"/>
        <v>-291.51655576376248</v>
      </c>
      <c r="BC771" s="5">
        <f t="shared" si="536"/>
        <v>-537.43554105437181</v>
      </c>
      <c r="BD771" s="5">
        <f t="shared" si="563"/>
        <v>-357.43554105437181</v>
      </c>
      <c r="BE771" s="41"/>
      <c r="BF771" s="40">
        <f t="shared" si="564"/>
        <v>-292</v>
      </c>
      <c r="BG771" s="40">
        <f t="shared" si="565"/>
        <v>-537</v>
      </c>
      <c r="BH771" s="40">
        <f t="shared" si="566"/>
        <v>-357</v>
      </c>
      <c r="BL771" s="26">
        <f t="shared" si="529"/>
        <v>-61.404800336434903</v>
      </c>
      <c r="BM771" s="26">
        <f t="shared" si="530"/>
        <v>-89.951260320621188</v>
      </c>
      <c r="BO771" s="238" t="str">
        <f t="shared" si="537"/>
        <v>4677351412.87329i</v>
      </c>
      <c r="BP771" s="238" t="str">
        <f t="shared" si="538"/>
        <v>-2.17897987954049E-06-9.88484760339506E-08i</v>
      </c>
      <c r="BQ771" s="238">
        <f t="shared" si="539"/>
        <v>-113.22600724664693</v>
      </c>
      <c r="BR771" s="238">
        <f t="shared" si="540"/>
        <v>-177.40258264544792</v>
      </c>
    </row>
    <row r="772" spans="22:70" x14ac:dyDescent="0.35">
      <c r="V772" s="24">
        <v>8.6800000000001294</v>
      </c>
      <c r="W772" s="32">
        <f t="shared" si="541"/>
        <v>4786300923.2278233</v>
      </c>
      <c r="X772" s="25">
        <f t="shared" si="531"/>
        <v>26.994438391274116</v>
      </c>
      <c r="Y772" s="26">
        <f t="shared" si="542"/>
        <v>-121.21622615696091</v>
      </c>
      <c r="Z772" s="26">
        <f t="shared" si="543"/>
        <v>-89.999950190598369</v>
      </c>
      <c r="AA772" s="26">
        <f t="shared" si="544"/>
        <v>85.267218906291959</v>
      </c>
      <c r="AB772" s="26">
        <f t="shared" si="545"/>
        <v>-89.996875635552243</v>
      </c>
      <c r="AC772" s="26">
        <f t="shared" si="546"/>
        <v>54.669062290275946</v>
      </c>
      <c r="AD772" s="26">
        <f t="shared" si="547"/>
        <v>89.894155141925964</v>
      </c>
      <c r="AE772" s="26">
        <f t="shared" si="548"/>
        <v>45.714493430881106</v>
      </c>
      <c r="AF772" s="26">
        <f t="shared" si="549"/>
        <v>-90.102670684224634</v>
      </c>
      <c r="AG772" s="26">
        <f t="shared" ref="AG772:AG822" si="567">DC_gain_comp</f>
        <v>64.334182199278899</v>
      </c>
      <c r="AH772" s="26">
        <f t="shared" si="550"/>
        <v>-203.58631868901543</v>
      </c>
      <c r="AI772" s="26">
        <f t="shared" si="551"/>
        <v>-89.99999999620853</v>
      </c>
      <c r="AJ772" s="26">
        <f t="shared" si="552"/>
        <v>129.56359736716539</v>
      </c>
      <c r="AK772" s="26">
        <f t="shared" si="553"/>
        <v>89.999980947903879</v>
      </c>
      <c r="AL772" s="27">
        <f t="shared" si="554"/>
        <v>-83.542997473093394</v>
      </c>
      <c r="AM772" s="26">
        <f t="shared" si="555"/>
        <v>-89.996189580780381</v>
      </c>
      <c r="AN772" s="26">
        <f t="shared" ref="AN772:AN822" si="568">20*LOG(1/SQRT((W772/fp3p)^2+1))</f>
        <v>-69.568705691489015</v>
      </c>
      <c r="AO772" s="26">
        <f t="shared" ref="AO772:AO822" si="569">-180/PI()*ATAN(W772/fp3p)</f>
        <v>-89.980959105101618</v>
      </c>
      <c r="AP772" s="26">
        <f t="shared" si="532"/>
        <v>-162.80024228715354</v>
      </c>
      <c r="AQ772" s="26">
        <f t="shared" si="533"/>
        <v>-179.97716773418665</v>
      </c>
      <c r="AR772" s="25">
        <f t="shared" ref="AR772:AR822" si="570">-20*LOG(GmPS*Rsns)</f>
        <v>18.562359853877492</v>
      </c>
      <c r="AS772" s="25">
        <f t="shared" ref="AS772:AS822" si="571">20*LOG(Vref/Vout)</f>
        <v>-26.547178687726607</v>
      </c>
      <c r="AT772" s="56">
        <f t="shared" si="534"/>
        <v>-117.08574885627243</v>
      </c>
      <c r="AU772" s="57">
        <f t="shared" si="556"/>
        <v>-270.07983841841127</v>
      </c>
      <c r="AV772" s="26">
        <f t="shared" si="557"/>
        <v>13.785555362735034</v>
      </c>
      <c r="AW772" s="26">
        <f t="shared" si="558"/>
        <v>78.198971800675679</v>
      </c>
      <c r="AX772" s="27">
        <f t="shared" si="559"/>
        <v>-13.785555362735034</v>
      </c>
      <c r="AY772" s="26">
        <f t="shared" si="560"/>
        <v>-78.198971800675679</v>
      </c>
      <c r="AZ772" s="28">
        <f t="shared" si="561"/>
        <v>0</v>
      </c>
      <c r="BA772" s="29">
        <f t="shared" si="562"/>
        <v>0</v>
      </c>
      <c r="BB772" s="5">
        <f t="shared" si="535"/>
        <v>-292.31615570197653</v>
      </c>
      <c r="BC772" s="5">
        <f t="shared" si="536"/>
        <v>-537.49383728826456</v>
      </c>
      <c r="BD772" s="5">
        <f t="shared" si="563"/>
        <v>-357.49383728826456</v>
      </c>
      <c r="BE772" s="31"/>
      <c r="BF772" s="40">
        <f t="shared" si="564"/>
        <v>-292</v>
      </c>
      <c r="BG772" s="40">
        <f t="shared" si="565"/>
        <v>-537</v>
      </c>
      <c r="BH772" s="40">
        <f t="shared" si="566"/>
        <v>-357</v>
      </c>
      <c r="BL772" s="26">
        <f t="shared" ref="BL772:BL822" si="572">20*LOG(1/SQRT((W772/fp_comp2p)^2+1))</f>
        <v>-61.604800194989835</v>
      </c>
      <c r="BM772" s="26">
        <f t="shared" ref="BM772:BM822" si="573">-180/PI()*ATAN(W772/fp_comp2p)</f>
        <v>-89.952369770656475</v>
      </c>
      <c r="BO772" s="238" t="str">
        <f t="shared" si="537"/>
        <v>4786300923.22782i</v>
      </c>
      <c r="BP772" s="238" t="str">
        <f t="shared" si="538"/>
        <v>-0.0000020811017878173-9.22592750463818E-08i</v>
      </c>
      <c r="BQ772" s="238">
        <f t="shared" si="539"/>
        <v>-113.62560665071426</v>
      </c>
      <c r="BR772" s="238">
        <f t="shared" si="540"/>
        <v>-177.46162909919681</v>
      </c>
    </row>
    <row r="773" spans="22:70" x14ac:dyDescent="0.35">
      <c r="V773" s="24">
        <v>8.6900000000001292</v>
      </c>
      <c r="W773" s="32">
        <f t="shared" si="541"/>
        <v>4897788193.6859341</v>
      </c>
      <c r="X773" s="25">
        <f t="shared" ref="X773:X822" si="574">DC_gain_power</f>
        <v>26.994438391274116</v>
      </c>
      <c r="Y773" s="26">
        <f t="shared" si="542"/>
        <v>-121.41622615696078</v>
      </c>
      <c r="Z773" s="26">
        <f t="shared" si="543"/>
        <v>-89.999951324398779</v>
      </c>
      <c r="AA773" s="26">
        <f t="shared" si="544"/>
        <v>85.467218905710723</v>
      </c>
      <c r="AB773" s="26">
        <f t="shared" si="545"/>
        <v>-89.996946754769695</v>
      </c>
      <c r="AC773" s="26">
        <f t="shared" si="546"/>
        <v>54.869061623220134</v>
      </c>
      <c r="AD773" s="26">
        <f t="shared" si="547"/>
        <v>89.896564459747538</v>
      </c>
      <c r="AE773" s="26">
        <f t="shared" si="548"/>
        <v>45.914492763244198</v>
      </c>
      <c r="AF773" s="26">
        <f t="shared" si="549"/>
        <v>-90.100333619420951</v>
      </c>
      <c r="AG773" s="26">
        <f t="shared" si="567"/>
        <v>64.334182199278899</v>
      </c>
      <c r="AH773" s="26">
        <f t="shared" si="550"/>
        <v>-203.78631868901545</v>
      </c>
      <c r="AI773" s="26">
        <f t="shared" si="551"/>
        <v>-89.999999996294846</v>
      </c>
      <c r="AJ773" s="26">
        <f t="shared" si="552"/>
        <v>129.76359736716537</v>
      </c>
      <c r="AK773" s="26">
        <f t="shared" si="553"/>
        <v>89.999981381582529</v>
      </c>
      <c r="AL773" s="27">
        <f t="shared" si="554"/>
        <v>-83.742997472228893</v>
      </c>
      <c r="AM773" s="26">
        <f t="shared" si="555"/>
        <v>-89.996276316510901</v>
      </c>
      <c r="AN773" s="26">
        <f t="shared" si="568"/>
        <v>-69.768705669901735</v>
      </c>
      <c r="AO773" s="26">
        <f t="shared" si="569"/>
        <v>-89.981392528754171</v>
      </c>
      <c r="AP773" s="26">
        <f t="shared" ref="AP773:AP822" si="575">AG773+AH773+AJ773+AL773+AN773</f>
        <v>-163.20024226470179</v>
      </c>
      <c r="AQ773" s="26">
        <f t="shared" ref="AQ773:AQ822" si="576">AI773+AK773+AM773+AO773</f>
        <v>-179.9776874599774</v>
      </c>
      <c r="AR773" s="25">
        <f t="shared" si="570"/>
        <v>18.562359853877492</v>
      </c>
      <c r="AS773" s="25">
        <f t="shared" si="571"/>
        <v>-26.547178687726607</v>
      </c>
      <c r="AT773" s="56">
        <f t="shared" ref="AT773:AT822" si="577">AE773+AP773</f>
        <v>-117.28574950145759</v>
      </c>
      <c r="AU773" s="57">
        <f t="shared" si="556"/>
        <v>-270.07802107939835</v>
      </c>
      <c r="AV773" s="26">
        <f t="shared" si="557"/>
        <v>13.977372186022098</v>
      </c>
      <c r="AW773" s="26">
        <f t="shared" si="558"/>
        <v>78.460310089801411</v>
      </c>
      <c r="AX773" s="27">
        <f t="shared" si="559"/>
        <v>-13.977372186022098</v>
      </c>
      <c r="AY773" s="26">
        <f t="shared" si="560"/>
        <v>-78.460310089801411</v>
      </c>
      <c r="AZ773" s="28">
        <f t="shared" si="561"/>
        <v>0</v>
      </c>
      <c r="BA773" s="29">
        <f t="shared" si="562"/>
        <v>0</v>
      </c>
      <c r="BB773" s="5">
        <f t="shared" ref="BB773:BB822" si="578">AT773+AZ773+BL773+BQ773</f>
        <v>-293.11577361143952</v>
      </c>
      <c r="BC773" s="5">
        <f t="shared" ref="BC773:BC822" si="579">AU773+BA773+BM773+BR773</f>
        <v>-537.55081173471649</v>
      </c>
      <c r="BD773" s="5">
        <f t="shared" si="563"/>
        <v>-357.55081173471649</v>
      </c>
      <c r="BE773" s="31"/>
      <c r="BF773" s="40">
        <f t="shared" si="564"/>
        <v>-293</v>
      </c>
      <c r="BG773" s="40">
        <f t="shared" si="565"/>
        <v>-538</v>
      </c>
      <c r="BH773" s="40">
        <f t="shared" si="566"/>
        <v>-358</v>
      </c>
      <c r="BL773" s="26">
        <f t="shared" si="572"/>
        <v>-61.804800059910676</v>
      </c>
      <c r="BM773" s="26">
        <f t="shared" si="573"/>
        <v>-89.953453966560261</v>
      </c>
      <c r="BO773" s="238" t="str">
        <f t="shared" ref="BO773:BO822" si="580">COMPLEX(0,W773)</f>
        <v>4897788193.68593i</v>
      </c>
      <c r="BP773" s="238" t="str">
        <f t="shared" ref="BP773:BP822" si="581">IMDIV(1,IMSUM(1,IMPRODUCT($BO$1,BO773),IMPRODUCT(IMPOWER(BO773,2),$BN$1)))</f>
        <v>-1.98761205969422E-06-8.61089508361765E-08i</v>
      </c>
      <c r="BQ773" s="238">
        <f t="shared" ref="BQ773:BQ822" si="582">20*LOG(IMABS(BP773))</f>
        <v>-114.02522405007122</v>
      </c>
      <c r="BR773" s="238">
        <f t="shared" ref="BR773:BR822" si="583">IMARGUMENT(BP773)*180/PI()</f>
        <v>-177.5193366887579</v>
      </c>
    </row>
    <row r="774" spans="22:70" x14ac:dyDescent="0.35">
      <c r="V774" s="24">
        <v>8.7000000000001307</v>
      </c>
      <c r="W774" s="30">
        <f t="shared" si="541"/>
        <v>5011872336.2742472</v>
      </c>
      <c r="X774" s="25">
        <f t="shared" si="574"/>
        <v>26.994438391274116</v>
      </c>
      <c r="Y774" s="26">
        <f t="shared" si="542"/>
        <v>-121.61622615696066</v>
      </c>
      <c r="Z774" s="26">
        <f t="shared" si="543"/>
        <v>-89.999952432390728</v>
      </c>
      <c r="AA774" s="26">
        <f t="shared" si="544"/>
        <v>85.667218905155678</v>
      </c>
      <c r="AB774" s="26">
        <f t="shared" si="545"/>
        <v>-89.997016255116108</v>
      </c>
      <c r="AC774" s="26">
        <f t="shared" si="546"/>
        <v>55.069060986186706</v>
      </c>
      <c r="AD774" s="26">
        <f t="shared" si="547"/>
        <v>89.898918935153347</v>
      </c>
      <c r="AE774" s="26">
        <f t="shared" si="548"/>
        <v>46.114492125655836</v>
      </c>
      <c r="AF774" s="26">
        <f t="shared" si="549"/>
        <v>-90.098049752353489</v>
      </c>
      <c r="AG774" s="26">
        <f t="shared" si="567"/>
        <v>64.334182199278899</v>
      </c>
      <c r="AH774" s="26">
        <f t="shared" si="550"/>
        <v>-203.98631868901546</v>
      </c>
      <c r="AI774" s="26">
        <f t="shared" si="551"/>
        <v>-89.999999996379174</v>
      </c>
      <c r="AJ774" s="26">
        <f t="shared" si="552"/>
        <v>129.96359736716539</v>
      </c>
      <c r="AK774" s="26">
        <f t="shared" si="553"/>
        <v>89.999981805389453</v>
      </c>
      <c r="AL774" s="27">
        <f t="shared" si="554"/>
        <v>-83.942997471403316</v>
      </c>
      <c r="AM774" s="26">
        <f t="shared" si="555"/>
        <v>-89.996361077895173</v>
      </c>
      <c r="AN774" s="26">
        <f t="shared" si="568"/>
        <v>-69.968705649286079</v>
      </c>
      <c r="AO774" s="26">
        <f t="shared" si="569"/>
        <v>-89.981816086481928</v>
      </c>
      <c r="AP774" s="26">
        <f t="shared" si="575"/>
        <v>-163.60024224326057</v>
      </c>
      <c r="AQ774" s="26">
        <f t="shared" si="576"/>
        <v>-179.97819535536684</v>
      </c>
      <c r="AR774" s="25">
        <f t="shared" si="570"/>
        <v>18.562359853877492</v>
      </c>
      <c r="AS774" s="25">
        <f t="shared" si="571"/>
        <v>-26.547178687726607</v>
      </c>
      <c r="AT774" s="56">
        <f t="shared" si="577"/>
        <v>-117.48575011760474</v>
      </c>
      <c r="AU774" s="57">
        <f t="shared" si="556"/>
        <v>-270.0762451077203</v>
      </c>
      <c r="AV774" s="26">
        <f t="shared" si="557"/>
        <v>14.169542892797871</v>
      </c>
      <c r="AW774" s="26">
        <f t="shared" si="558"/>
        <v>78.716170802135537</v>
      </c>
      <c r="AX774" s="27">
        <f t="shared" si="559"/>
        <v>-14.169542892797871</v>
      </c>
      <c r="AY774" s="26">
        <f t="shared" si="560"/>
        <v>-78.716170802135537</v>
      </c>
      <c r="AZ774" s="28">
        <f t="shared" si="561"/>
        <v>0</v>
      </c>
      <c r="BA774" s="29">
        <f t="shared" si="562"/>
        <v>0</v>
      </c>
      <c r="BB774" s="5">
        <f t="shared" si="578"/>
        <v>-293.91540868634246</v>
      </c>
      <c r="BC774" s="5">
        <f t="shared" si="579"/>
        <v>-537.60649413527074</v>
      </c>
      <c r="BD774" s="5">
        <f t="shared" si="563"/>
        <v>-357.60649413527074</v>
      </c>
      <c r="BE774" s="41"/>
      <c r="BF774" s="40">
        <f t="shared" si="564"/>
        <v>-294</v>
      </c>
      <c r="BG774" s="40">
        <f t="shared" si="565"/>
        <v>-538</v>
      </c>
      <c r="BH774" s="40">
        <f t="shared" si="566"/>
        <v>-358</v>
      </c>
      <c r="BL774" s="26">
        <f t="shared" si="572"/>
        <v>-62.004799930911105</v>
      </c>
      <c r="BM774" s="26">
        <f t="shared" si="573"/>
        <v>-89.954513483184485</v>
      </c>
      <c r="BO774" s="238" t="str">
        <f t="shared" si="580"/>
        <v>5011872336.27425i</v>
      </c>
      <c r="BP774" s="238" t="str">
        <f t="shared" si="581"/>
        <v>-1.89831466712485E-06-8.03683105521888E-08i</v>
      </c>
      <c r="BQ774" s="238">
        <f t="shared" si="582"/>
        <v>-114.42485863782662</v>
      </c>
      <c r="BR774" s="238">
        <f t="shared" si="583"/>
        <v>-177.57573554436598</v>
      </c>
    </row>
    <row r="775" spans="22:70" x14ac:dyDescent="0.35">
      <c r="V775" s="24">
        <v>8.7100000000001305</v>
      </c>
      <c r="W775" s="32">
        <f t="shared" si="541"/>
        <v>5128613839.9152079</v>
      </c>
      <c r="X775" s="25">
        <f t="shared" si="574"/>
        <v>26.994438391274116</v>
      </c>
      <c r="Y775" s="26">
        <f t="shared" si="542"/>
        <v>-121.81622615696054</v>
      </c>
      <c r="Z775" s="26">
        <f t="shared" si="543"/>
        <v>-89.999953515161707</v>
      </c>
      <c r="AA775" s="26">
        <f t="shared" si="544"/>
        <v>85.867218904625588</v>
      </c>
      <c r="AB775" s="26">
        <f t="shared" si="545"/>
        <v>-89.997084173441507</v>
      </c>
      <c r="AC775" s="26">
        <f t="shared" si="546"/>
        <v>55.269060377824388</v>
      </c>
      <c r="AD775" s="26">
        <f t="shared" si="547"/>
        <v>89.901219816485607</v>
      </c>
      <c r="AE775" s="26">
        <f t="shared" si="548"/>
        <v>46.314491516763553</v>
      </c>
      <c r="AF775" s="26">
        <f t="shared" si="549"/>
        <v>-90.095817872117593</v>
      </c>
      <c r="AG775" s="26">
        <f t="shared" si="567"/>
        <v>64.334182199278899</v>
      </c>
      <c r="AH775" s="26">
        <f t="shared" si="550"/>
        <v>-204.18631868901545</v>
      </c>
      <c r="AI775" s="26">
        <f t="shared" si="551"/>
        <v>-89.999999996461611</v>
      </c>
      <c r="AJ775" s="26">
        <f t="shared" si="552"/>
        <v>130.16359736716535</v>
      </c>
      <c r="AK775" s="26">
        <f t="shared" si="553"/>
        <v>89.999982219549352</v>
      </c>
      <c r="AL775" s="27">
        <f t="shared" si="554"/>
        <v>-84.142997470614887</v>
      </c>
      <c r="AM775" s="26">
        <f t="shared" si="555"/>
        <v>-89.996443909874785</v>
      </c>
      <c r="AN775" s="26">
        <f t="shared" si="568"/>
        <v>-70.16870562959825</v>
      </c>
      <c r="AO775" s="26">
        <f t="shared" si="569"/>
        <v>-89.982230002860661</v>
      </c>
      <c r="AP775" s="26">
        <f t="shared" si="575"/>
        <v>-164.00024222278432</v>
      </c>
      <c r="AQ775" s="26">
        <f t="shared" si="576"/>
        <v>-179.97869168964769</v>
      </c>
      <c r="AR775" s="25">
        <f t="shared" si="570"/>
        <v>18.562359853877492</v>
      </c>
      <c r="AS775" s="25">
        <f t="shared" si="571"/>
        <v>-26.547178687726607</v>
      </c>
      <c r="AT775" s="56">
        <f t="shared" si="577"/>
        <v>-117.68575070602077</v>
      </c>
      <c r="AU775" s="57">
        <f t="shared" si="556"/>
        <v>-270.0745095617653</v>
      </c>
      <c r="AV775" s="26">
        <f t="shared" si="557"/>
        <v>14.362052776963649</v>
      </c>
      <c r="AW775" s="26">
        <f t="shared" si="558"/>
        <v>78.966648760678908</v>
      </c>
      <c r="AX775" s="27">
        <f t="shared" si="559"/>
        <v>-14.362052776963649</v>
      </c>
      <c r="AY775" s="26">
        <f t="shared" si="560"/>
        <v>-78.966648760678908</v>
      </c>
      <c r="AZ775" s="28">
        <f t="shared" si="561"/>
        <v>0</v>
      </c>
      <c r="BA775" s="29">
        <f t="shared" si="562"/>
        <v>0</v>
      </c>
      <c r="BB775" s="5">
        <f t="shared" si="578"/>
        <v>-294.71506015687697</v>
      </c>
      <c r="BC775" s="5">
        <f t="shared" si="579"/>
        <v>-537.66091357747257</v>
      </c>
      <c r="BD775" s="5">
        <f t="shared" si="563"/>
        <v>-357.66091357747257</v>
      </c>
      <c r="BE775" s="31"/>
      <c r="BF775" s="40">
        <f t="shared" si="564"/>
        <v>-295</v>
      </c>
      <c r="BG775" s="40">
        <f t="shared" si="565"/>
        <v>-538</v>
      </c>
      <c r="BH775" s="40">
        <f t="shared" si="566"/>
        <v>-358</v>
      </c>
      <c r="BL775" s="26">
        <f t="shared" si="572"/>
        <v>-62.204799807717436</v>
      </c>
      <c r="BM775" s="26">
        <f t="shared" si="573"/>
        <v>-89.955548882295943</v>
      </c>
      <c r="BO775" s="238" t="str">
        <f t="shared" si="580"/>
        <v>5128613839.91521i</v>
      </c>
      <c r="BP775" s="238" t="str">
        <f t="shared" si="581"/>
        <v>-1.81302227500365E-06-7.50100989647191E-08i</v>
      </c>
      <c r="BQ775" s="238">
        <f t="shared" si="582"/>
        <v>-114.82450964313877</v>
      </c>
      <c r="BR775" s="238">
        <f t="shared" si="583"/>
        <v>-177.63085513341133</v>
      </c>
    </row>
    <row r="776" spans="22:70" x14ac:dyDescent="0.35">
      <c r="V776" s="24">
        <v>8.7200000000001303</v>
      </c>
      <c r="W776" s="32">
        <f t="shared" si="541"/>
        <v>5248074602.4993029</v>
      </c>
      <c r="X776" s="25">
        <f t="shared" si="574"/>
        <v>26.994438391274116</v>
      </c>
      <c r="Y776" s="26">
        <f t="shared" si="542"/>
        <v>-122.01622615696037</v>
      </c>
      <c r="Z776" s="26">
        <f t="shared" si="543"/>
        <v>-89.999954573285805</v>
      </c>
      <c r="AA776" s="26">
        <f t="shared" si="544"/>
        <v>86.067218904119329</v>
      </c>
      <c r="AB776" s="26">
        <f t="shared" si="545"/>
        <v>-89.99715054575708</v>
      </c>
      <c r="AC776" s="26">
        <f t="shared" si="546"/>
        <v>55.469059796842771</v>
      </c>
      <c r="AD776" s="26">
        <f t="shared" si="547"/>
        <v>89.903468323672342</v>
      </c>
      <c r="AE776" s="26">
        <f t="shared" si="548"/>
        <v>46.514490935275845</v>
      </c>
      <c r="AF776" s="26">
        <f t="shared" si="549"/>
        <v>-90.093636795370543</v>
      </c>
      <c r="AG776" s="26">
        <f t="shared" si="567"/>
        <v>64.334182199278899</v>
      </c>
      <c r="AH776" s="26">
        <f t="shared" si="550"/>
        <v>-204.38631868901547</v>
      </c>
      <c r="AI776" s="26">
        <f t="shared" si="551"/>
        <v>-89.999999996542158</v>
      </c>
      <c r="AJ776" s="26">
        <f t="shared" si="552"/>
        <v>130.36359736716531</v>
      </c>
      <c r="AK776" s="26">
        <f t="shared" si="553"/>
        <v>89.999982624281827</v>
      </c>
      <c r="AL776" s="27">
        <f t="shared" si="554"/>
        <v>-84.342997469861899</v>
      </c>
      <c r="AM776" s="26">
        <f t="shared" si="555"/>
        <v>-89.996524856368367</v>
      </c>
      <c r="AN776" s="26">
        <f t="shared" si="568"/>
        <v>-70.368705610796496</v>
      </c>
      <c r="AO776" s="26">
        <f t="shared" si="569"/>
        <v>-89.982634497354098</v>
      </c>
      <c r="AP776" s="26">
        <f t="shared" si="575"/>
        <v>-164.40024220322965</v>
      </c>
      <c r="AQ776" s="26">
        <f t="shared" si="576"/>
        <v>-179.9791767259828</v>
      </c>
      <c r="AR776" s="25">
        <f t="shared" si="570"/>
        <v>18.562359853877492</v>
      </c>
      <c r="AS776" s="25">
        <f t="shared" si="571"/>
        <v>-26.547178687726607</v>
      </c>
      <c r="AT776" s="56">
        <f t="shared" si="577"/>
        <v>-117.88575126795381</v>
      </c>
      <c r="AU776" s="57">
        <f t="shared" si="556"/>
        <v>-270.07281352135334</v>
      </c>
      <c r="AV776" s="26">
        <f t="shared" si="557"/>
        <v>14.554887692758374</v>
      </c>
      <c r="AW776" s="26">
        <f t="shared" si="558"/>
        <v>79.211838457834958</v>
      </c>
      <c r="AX776" s="27">
        <f t="shared" si="559"/>
        <v>-14.554887692758374</v>
      </c>
      <c r="AY776" s="26">
        <f t="shared" si="560"/>
        <v>-79.211838457834958</v>
      </c>
      <c r="AZ776" s="28">
        <f t="shared" si="561"/>
        <v>0</v>
      </c>
      <c r="BA776" s="29">
        <f t="shared" si="562"/>
        <v>0</v>
      </c>
      <c r="BB776" s="5">
        <f t="shared" si="578"/>
        <v>-295.51472728763952</v>
      </c>
      <c r="BC776" s="5">
        <f t="shared" si="579"/>
        <v>-537.71409850823034</v>
      </c>
      <c r="BD776" s="5">
        <f t="shared" si="563"/>
        <v>-357.71409850823034</v>
      </c>
      <c r="BE776" s="31"/>
      <c r="BF776" s="40">
        <f t="shared" si="564"/>
        <v>-296</v>
      </c>
      <c r="BG776" s="40">
        <f t="shared" si="565"/>
        <v>-538</v>
      </c>
      <c r="BH776" s="40">
        <f t="shared" si="566"/>
        <v>-358</v>
      </c>
      <c r="BL776" s="26">
        <f t="shared" si="572"/>
        <v>-62.404799690068359</v>
      </c>
      <c r="BM776" s="26">
        <f t="shared" si="573"/>
        <v>-89.95656071287425</v>
      </c>
      <c r="BO776" s="238" t="str">
        <f t="shared" si="580"/>
        <v>5248074602.4993i</v>
      </c>
      <c r="BP776" s="238" t="str">
        <f t="shared" si="581"/>
        <v>-1.73155586127028E-06-7.00088703158517E-08i</v>
      </c>
      <c r="BQ776" s="238">
        <f t="shared" si="582"/>
        <v>-115.22417632961735</v>
      </c>
      <c r="BR776" s="238">
        <f t="shared" si="583"/>
        <v>-177.68472427400272</v>
      </c>
    </row>
    <row r="777" spans="22:70" x14ac:dyDescent="0.35">
      <c r="V777" s="24">
        <v>8.7300000000001301</v>
      </c>
      <c r="W777" s="30">
        <f t="shared" si="541"/>
        <v>5370317963.7041397</v>
      </c>
      <c r="X777" s="25">
        <f t="shared" si="574"/>
        <v>26.994438391274116</v>
      </c>
      <c r="Y777" s="26">
        <f t="shared" si="542"/>
        <v>-122.21622615696023</v>
      </c>
      <c r="Z777" s="26">
        <f t="shared" si="543"/>
        <v>-89.999955607324068</v>
      </c>
      <c r="AA777" s="26">
        <f t="shared" si="544"/>
        <v>86.267218903635893</v>
      </c>
      <c r="AB777" s="26">
        <f t="shared" si="545"/>
        <v>-89.997215407254302</v>
      </c>
      <c r="AC777" s="26">
        <f t="shared" si="546"/>
        <v>55.669059242009602</v>
      </c>
      <c r="AD777" s="26">
        <f t="shared" si="547"/>
        <v>89.90566564887412</v>
      </c>
      <c r="AE777" s="26">
        <f t="shared" si="548"/>
        <v>46.714490379959379</v>
      </c>
      <c r="AF777" s="26">
        <f t="shared" si="549"/>
        <v>-90.091505365704265</v>
      </c>
      <c r="AG777" s="26">
        <f t="shared" si="567"/>
        <v>64.334182199278899</v>
      </c>
      <c r="AH777" s="26">
        <f t="shared" si="550"/>
        <v>-204.58631868901546</v>
      </c>
      <c r="AI777" s="26">
        <f t="shared" si="551"/>
        <v>-89.999999996620858</v>
      </c>
      <c r="AJ777" s="26">
        <f t="shared" si="552"/>
        <v>130.56359736716527</v>
      </c>
      <c r="AK777" s="26">
        <f t="shared" si="553"/>
        <v>89.999983019801462</v>
      </c>
      <c r="AL777" s="27">
        <f t="shared" si="554"/>
        <v>-84.542997469142819</v>
      </c>
      <c r="AM777" s="26">
        <f t="shared" si="555"/>
        <v>-89.996603960294806</v>
      </c>
      <c r="AN777" s="26">
        <f t="shared" si="568"/>
        <v>-70.568705592840985</v>
      </c>
      <c r="AO777" s="26">
        <f t="shared" si="569"/>
        <v>-89.983029784430428</v>
      </c>
      <c r="AP777" s="26">
        <f t="shared" si="575"/>
        <v>-164.80024218455509</v>
      </c>
      <c r="AQ777" s="26">
        <f t="shared" si="576"/>
        <v>-179.97965072154463</v>
      </c>
      <c r="AR777" s="25">
        <f t="shared" si="570"/>
        <v>18.562359853877492</v>
      </c>
      <c r="AS777" s="25">
        <f t="shared" si="571"/>
        <v>-26.547178687726607</v>
      </c>
      <c r="AT777" s="56">
        <f t="shared" si="577"/>
        <v>-118.0857518045957</v>
      </c>
      <c r="AU777" s="57">
        <f t="shared" si="556"/>
        <v>-270.07115608724888</v>
      </c>
      <c r="AV777" s="26">
        <f t="shared" si="557"/>
        <v>14.74803403774686</v>
      </c>
      <c r="AW777" s="26">
        <f t="shared" si="558"/>
        <v>79.451833957837309</v>
      </c>
      <c r="AX777" s="27">
        <f t="shared" si="559"/>
        <v>-14.748034037746859</v>
      </c>
      <c r="AY777" s="26">
        <f t="shared" si="560"/>
        <v>-79.451833957837309</v>
      </c>
      <c r="AZ777" s="28">
        <f t="shared" si="561"/>
        <v>0</v>
      </c>
      <c r="BA777" s="29">
        <f t="shared" si="562"/>
        <v>0</v>
      </c>
      <c r="BB777" s="5">
        <f t="shared" si="578"/>
        <v>-296.31440937610392</v>
      </c>
      <c r="BC777" s="5">
        <f t="shared" si="579"/>
        <v>-537.76607674697414</v>
      </c>
      <c r="BD777" s="5">
        <f t="shared" si="563"/>
        <v>-357.76607674697414</v>
      </c>
      <c r="BE777" s="41"/>
      <c r="BF777" s="40">
        <f t="shared" si="564"/>
        <v>-296</v>
      </c>
      <c r="BG777" s="40">
        <f t="shared" si="565"/>
        <v>-538</v>
      </c>
      <c r="BH777" s="40">
        <f t="shared" si="566"/>
        <v>-358</v>
      </c>
      <c r="BL777" s="26">
        <f t="shared" si="572"/>
        <v>-62.604799577714388</v>
      </c>
      <c r="BM777" s="26">
        <f t="shared" si="573"/>
        <v>-89.95754951140286</v>
      </c>
      <c r="BO777" s="238" t="str">
        <f t="shared" si="580"/>
        <v>5370317963.70414i</v>
      </c>
      <c r="BP777" s="238" t="str">
        <f t="shared" si="581"/>
        <v>-1.65374435312221E-06-6.53408685957801E-08i</v>
      </c>
      <c r="BQ777" s="238">
        <f t="shared" si="582"/>
        <v>-115.62385799379382</v>
      </c>
      <c r="BR777" s="238">
        <f t="shared" si="583"/>
        <v>-177.73737114832238</v>
      </c>
    </row>
    <row r="778" spans="22:70" x14ac:dyDescent="0.35">
      <c r="V778" s="24">
        <v>8.7400000000001299</v>
      </c>
      <c r="W778" s="32">
        <f t="shared" si="541"/>
        <v>5495408738.5778952</v>
      </c>
      <c r="X778" s="25">
        <f t="shared" si="574"/>
        <v>26.994438391274116</v>
      </c>
      <c r="Y778" s="26">
        <f t="shared" si="542"/>
        <v>-122.41622615696014</v>
      </c>
      <c r="Z778" s="26">
        <f t="shared" si="543"/>
        <v>-89.999956617824736</v>
      </c>
      <c r="AA778" s="26">
        <f t="shared" si="544"/>
        <v>86.467218903174214</v>
      </c>
      <c r="AB778" s="26">
        <f t="shared" si="545"/>
        <v>-89.997278792323613</v>
      </c>
      <c r="AC778" s="26">
        <f t="shared" si="546"/>
        <v>55.869058712147968</v>
      </c>
      <c r="AD778" s="26">
        <f t="shared" si="547"/>
        <v>89.907812957115979</v>
      </c>
      <c r="AE778" s="26">
        <f t="shared" si="548"/>
        <v>46.914489849636162</v>
      </c>
      <c r="AF778" s="26">
        <f t="shared" si="549"/>
        <v>-90.089422453032356</v>
      </c>
      <c r="AG778" s="26">
        <f t="shared" si="567"/>
        <v>64.334182199278899</v>
      </c>
      <c r="AH778" s="26">
        <f t="shared" si="550"/>
        <v>-204.78631868901545</v>
      </c>
      <c r="AI778" s="26">
        <f t="shared" si="551"/>
        <v>-89.999999996697781</v>
      </c>
      <c r="AJ778" s="26">
        <f t="shared" si="552"/>
        <v>130.76359736716529</v>
      </c>
      <c r="AK778" s="26">
        <f t="shared" si="553"/>
        <v>89.999983406317966</v>
      </c>
      <c r="AL778" s="27">
        <f t="shared" si="554"/>
        <v>-84.74299746845611</v>
      </c>
      <c r="AM778" s="26">
        <f t="shared" si="555"/>
        <v>-89.996681263596074</v>
      </c>
      <c r="AN778" s="26">
        <f t="shared" si="568"/>
        <v>-70.768705575693602</v>
      </c>
      <c r="AO778" s="26">
        <f t="shared" si="569"/>
        <v>-89.98341607367594</v>
      </c>
      <c r="AP778" s="26">
        <f t="shared" si="575"/>
        <v>-165.20024216672095</v>
      </c>
      <c r="AQ778" s="26">
        <f t="shared" si="576"/>
        <v>-179.98011392765181</v>
      </c>
      <c r="AR778" s="25">
        <f t="shared" si="570"/>
        <v>18.562359853877492</v>
      </c>
      <c r="AS778" s="25">
        <f t="shared" si="571"/>
        <v>-26.547178687726607</v>
      </c>
      <c r="AT778" s="56">
        <f t="shared" si="577"/>
        <v>-118.28575231708479</v>
      </c>
      <c r="AU778" s="57">
        <f t="shared" si="556"/>
        <v>-270.06953638068416</v>
      </c>
      <c r="AV778" s="26">
        <f t="shared" si="557"/>
        <v>14.941478735939441</v>
      </c>
      <c r="AW778" s="26">
        <f t="shared" si="558"/>
        <v>79.68672880672672</v>
      </c>
      <c r="AX778" s="27">
        <f t="shared" si="559"/>
        <v>-14.941478735939441</v>
      </c>
      <c r="AY778" s="26">
        <f t="shared" si="560"/>
        <v>-79.68672880672672</v>
      </c>
      <c r="AZ778" s="28">
        <f t="shared" si="561"/>
        <v>0</v>
      </c>
      <c r="BA778" s="29">
        <f t="shared" si="562"/>
        <v>0</v>
      </c>
      <c r="BB778" s="5">
        <f t="shared" si="578"/>
        <v>-297.11410575116071</v>
      </c>
      <c r="BC778" s="5">
        <f t="shared" si="579"/>
        <v>-537.81687549860862</v>
      </c>
      <c r="BD778" s="5">
        <f t="shared" si="563"/>
        <v>-357.81687549860862</v>
      </c>
      <c r="BE778" s="31"/>
      <c r="BF778" s="40">
        <f t="shared" si="564"/>
        <v>-297</v>
      </c>
      <c r="BG778" s="40">
        <f t="shared" si="565"/>
        <v>-538</v>
      </c>
      <c r="BH778" s="40">
        <f t="shared" si="566"/>
        <v>-358</v>
      </c>
      <c r="BL778" s="26">
        <f t="shared" si="572"/>
        <v>-62.804799470417187</v>
      </c>
      <c r="BM778" s="26">
        <f t="shared" si="573"/>
        <v>-89.958515802153471</v>
      </c>
      <c r="BO778" s="238" t="str">
        <f t="shared" si="580"/>
        <v>5495408738.5779i</v>
      </c>
      <c r="BP778" s="238" t="str">
        <f t="shared" si="581"/>
        <v>-1.57942427869634E-06-6.09839156964686E-08i</v>
      </c>
      <c r="BQ778" s="238">
        <f t="shared" si="582"/>
        <v>-116.02355396365873</v>
      </c>
      <c r="BR778" s="238">
        <f t="shared" si="583"/>
        <v>-177.78882331577091</v>
      </c>
    </row>
    <row r="779" spans="22:70" x14ac:dyDescent="0.35">
      <c r="V779" s="24">
        <v>8.7500000000001297</v>
      </c>
      <c r="W779" s="32">
        <f t="shared" si="541"/>
        <v>5623413251.9051781</v>
      </c>
      <c r="X779" s="25">
        <f t="shared" si="574"/>
        <v>26.994438391274116</v>
      </c>
      <c r="Y779" s="26">
        <f t="shared" si="542"/>
        <v>-122.61622615696001</v>
      </c>
      <c r="Z779" s="26">
        <f t="shared" si="543"/>
        <v>-89.999957605323601</v>
      </c>
      <c r="AA779" s="26">
        <f t="shared" si="544"/>
        <v>86.667218902733296</v>
      </c>
      <c r="AB779" s="26">
        <f t="shared" si="545"/>
        <v>-89.997340734572589</v>
      </c>
      <c r="AC779" s="26">
        <f t="shared" si="546"/>
        <v>56.069058206133981</v>
      </c>
      <c r="AD779" s="26">
        <f t="shared" si="547"/>
        <v>89.909911386905023</v>
      </c>
      <c r="AE779" s="26">
        <f t="shared" si="548"/>
        <v>47.114489343181383</v>
      </c>
      <c r="AF779" s="26">
        <f t="shared" si="549"/>
        <v>-90.087386952991167</v>
      </c>
      <c r="AG779" s="26">
        <f t="shared" si="567"/>
        <v>64.334182199278899</v>
      </c>
      <c r="AH779" s="26">
        <f t="shared" si="550"/>
        <v>-204.98631868901543</v>
      </c>
      <c r="AI779" s="26">
        <f t="shared" si="551"/>
        <v>-89.999999996772942</v>
      </c>
      <c r="AJ779" s="26">
        <f t="shared" si="552"/>
        <v>130.96359736716525</v>
      </c>
      <c r="AK779" s="26">
        <f t="shared" si="553"/>
        <v>89.999983784036274</v>
      </c>
      <c r="AL779" s="27">
        <f t="shared" si="554"/>
        <v>-84.942997467800325</v>
      </c>
      <c r="AM779" s="26">
        <f t="shared" si="555"/>
        <v>-89.996756807259374</v>
      </c>
      <c r="AN779" s="26">
        <f t="shared" si="568"/>
        <v>-70.968705559317982</v>
      </c>
      <c r="AO779" s="26">
        <f t="shared" si="569"/>
        <v>-89.983793569906169</v>
      </c>
      <c r="AP779" s="26">
        <f t="shared" si="575"/>
        <v>-165.60024214968959</v>
      </c>
      <c r="AQ779" s="26">
        <f t="shared" si="576"/>
        <v>-179.9805665899022</v>
      </c>
      <c r="AR779" s="25">
        <f t="shared" si="570"/>
        <v>18.562359853877492</v>
      </c>
      <c r="AS779" s="25">
        <f t="shared" si="571"/>
        <v>-26.547178687726607</v>
      </c>
      <c r="AT779" s="56">
        <f t="shared" si="577"/>
        <v>-118.4857528065082</v>
      </c>
      <c r="AU779" s="57">
        <f t="shared" si="556"/>
        <v>-270.06795354289335</v>
      </c>
      <c r="AV779" s="26">
        <f t="shared" si="557"/>
        <v>15.135209221082908</v>
      </c>
      <c r="AW779" s="26">
        <f t="shared" si="558"/>
        <v>79.916615949513115</v>
      </c>
      <c r="AX779" s="27">
        <f t="shared" si="559"/>
        <v>-15.135209221082908</v>
      </c>
      <c r="AY779" s="26">
        <f t="shared" si="560"/>
        <v>-79.916615949513115</v>
      </c>
      <c r="AZ779" s="28">
        <f t="shared" si="561"/>
        <v>0</v>
      </c>
      <c r="BA779" s="29">
        <f t="shared" si="562"/>
        <v>0</v>
      </c>
      <c r="BB779" s="5">
        <f t="shared" si="578"/>
        <v>-297.91381577172137</v>
      </c>
      <c r="BC779" s="5">
        <f t="shared" si="579"/>
        <v>-537.86652136625821</v>
      </c>
      <c r="BD779" s="5">
        <f t="shared" si="563"/>
        <v>-357.86652136625821</v>
      </c>
      <c r="BE779" s="31"/>
      <c r="BF779" s="40">
        <f t="shared" si="564"/>
        <v>-298</v>
      </c>
      <c r="BG779" s="40">
        <f t="shared" si="565"/>
        <v>-538</v>
      </c>
      <c r="BH779" s="40">
        <f t="shared" si="566"/>
        <v>-358</v>
      </c>
      <c r="BL779" s="26">
        <f t="shared" si="572"/>
        <v>-63.004799367949147</v>
      </c>
      <c r="BM779" s="26">
        <f t="shared" si="573"/>
        <v>-89.959460097464046</v>
      </c>
      <c r="BO779" s="238" t="str">
        <f t="shared" si="580"/>
        <v>5623413251.90518i</v>
      </c>
      <c r="BP779" s="238" t="str">
        <f t="shared" si="581"/>
        <v>-1.50843943360183E-06-5.69173069291462E-08i</v>
      </c>
      <c r="BQ779" s="238">
        <f t="shared" si="582"/>
        <v>-116.42326359726405</v>
      </c>
      <c r="BR779" s="238">
        <f t="shared" si="583"/>
        <v>-177.83910772590087</v>
      </c>
    </row>
    <row r="780" spans="22:70" x14ac:dyDescent="0.35">
      <c r="V780" s="24">
        <v>8.7600000000001295</v>
      </c>
      <c r="W780" s="30">
        <f t="shared" si="541"/>
        <v>5754399373.3732967</v>
      </c>
      <c r="X780" s="25">
        <f t="shared" si="574"/>
        <v>26.994438391274116</v>
      </c>
      <c r="Y780" s="26">
        <f t="shared" si="542"/>
        <v>-122.81622615695991</v>
      </c>
      <c r="Z780" s="26">
        <f t="shared" si="543"/>
        <v>-89.999958570344262</v>
      </c>
      <c r="AA780" s="26">
        <f t="shared" si="544"/>
        <v>86.867218902312246</v>
      </c>
      <c r="AB780" s="26">
        <f t="shared" si="545"/>
        <v>-89.997401266843852</v>
      </c>
      <c r="AC780" s="26">
        <f t="shared" si="546"/>
        <v>56.269057722894317</v>
      </c>
      <c r="AD780" s="26">
        <f t="shared" si="547"/>
        <v>89.911962050833964</v>
      </c>
      <c r="AE780" s="26">
        <f t="shared" si="548"/>
        <v>47.314488859520765</v>
      </c>
      <c r="AF780" s="26">
        <f t="shared" si="549"/>
        <v>-90.085397786354164</v>
      </c>
      <c r="AG780" s="26">
        <f t="shared" si="567"/>
        <v>64.334182199278899</v>
      </c>
      <c r="AH780" s="26">
        <f t="shared" si="550"/>
        <v>-205.18631868901542</v>
      </c>
      <c r="AI780" s="26">
        <f t="shared" si="551"/>
        <v>-89.999999996846398</v>
      </c>
      <c r="AJ780" s="26">
        <f t="shared" si="552"/>
        <v>131.16359736716524</v>
      </c>
      <c r="AK780" s="26">
        <f t="shared" si="553"/>
        <v>89.999984153156689</v>
      </c>
      <c r="AL780" s="27">
        <f t="shared" si="554"/>
        <v>-85.142997467174041</v>
      </c>
      <c r="AM780" s="26">
        <f t="shared" si="555"/>
        <v>-89.996830631338966</v>
      </c>
      <c r="AN780" s="26">
        <f t="shared" si="568"/>
        <v>-71.16870554367938</v>
      </c>
      <c r="AO780" s="26">
        <f t="shared" si="569"/>
        <v>-89.98416247327448</v>
      </c>
      <c r="AP780" s="26">
        <f t="shared" si="575"/>
        <v>-166.00024213342471</v>
      </c>
      <c r="AQ780" s="26">
        <f t="shared" si="576"/>
        <v>-179.98100894830316</v>
      </c>
      <c r="AR780" s="25">
        <f t="shared" si="570"/>
        <v>18.562359853877492</v>
      </c>
      <c r="AS780" s="25">
        <f t="shared" si="571"/>
        <v>-26.547178687726607</v>
      </c>
      <c r="AT780" s="56">
        <f t="shared" si="577"/>
        <v>-118.68575327390394</v>
      </c>
      <c r="AU780" s="57">
        <f t="shared" si="556"/>
        <v>-270.06640673465733</v>
      </c>
      <c r="AV780" s="26">
        <f t="shared" si="557"/>
        <v>15.329213420157132</v>
      </c>
      <c r="AW780" s="26">
        <f t="shared" si="558"/>
        <v>80.14158765416262</v>
      </c>
      <c r="AX780" s="27">
        <f t="shared" si="559"/>
        <v>-15.329213420157132</v>
      </c>
      <c r="AY780" s="26">
        <f t="shared" si="560"/>
        <v>-80.14158765416262</v>
      </c>
      <c r="AZ780" s="28">
        <f t="shared" si="561"/>
        <v>0</v>
      </c>
      <c r="BA780" s="29">
        <f t="shared" si="562"/>
        <v>0</v>
      </c>
      <c r="BB780" s="5">
        <f t="shared" si="578"/>
        <v>-298.7135388253829</v>
      </c>
      <c r="BC780" s="5">
        <f t="shared" si="579"/>
        <v>-537.91504036380593</v>
      </c>
      <c r="BD780" s="5">
        <f t="shared" si="563"/>
        <v>-357.91504036380593</v>
      </c>
      <c r="BE780" s="41"/>
      <c r="BF780" s="40">
        <f t="shared" si="564"/>
        <v>-299</v>
      </c>
      <c r="BG780" s="40">
        <f t="shared" si="565"/>
        <v>-538</v>
      </c>
      <c r="BH780" s="40">
        <f t="shared" si="566"/>
        <v>-358</v>
      </c>
      <c r="BL780" s="26">
        <f t="shared" si="572"/>
        <v>-63.20479927009292</v>
      </c>
      <c r="BM780" s="26">
        <f t="shared" si="573"/>
        <v>-89.960382898010394</v>
      </c>
      <c r="BO780" s="238" t="str">
        <f t="shared" si="580"/>
        <v>5754399373.3733i</v>
      </c>
      <c r="BP780" s="238" t="str">
        <f t="shared" si="581"/>
        <v>-1.44064056170784E-06-5.31217134250981E-08i</v>
      </c>
      <c r="BQ780" s="238">
        <f t="shared" si="582"/>
        <v>-116.82298628138605</v>
      </c>
      <c r="BR780" s="238">
        <f t="shared" si="583"/>
        <v>-177.88825073113821</v>
      </c>
    </row>
    <row r="781" spans="22:70" x14ac:dyDescent="0.35">
      <c r="V781" s="24">
        <v>8.7700000000001292</v>
      </c>
      <c r="W781" s="32">
        <f t="shared" si="541"/>
        <v>5888436553.5576553</v>
      </c>
      <c r="X781" s="25">
        <f t="shared" si="574"/>
        <v>26.994438391274116</v>
      </c>
      <c r="Y781" s="26">
        <f t="shared" si="542"/>
        <v>-123.01622615695979</v>
      </c>
      <c r="Z781" s="26">
        <f t="shared" si="543"/>
        <v>-89.999959513398352</v>
      </c>
      <c r="AA781" s="26">
        <f t="shared" si="544"/>
        <v>87.067218901910124</v>
      </c>
      <c r="AB781" s="26">
        <f t="shared" si="545"/>
        <v>-89.997460421232404</v>
      </c>
      <c r="AC781" s="26">
        <f t="shared" si="546"/>
        <v>56.469057261403961</v>
      </c>
      <c r="AD781" s="26">
        <f t="shared" si="547"/>
        <v>89.913966036170962</v>
      </c>
      <c r="AE781" s="26">
        <f t="shared" si="548"/>
        <v>47.514488397628412</v>
      </c>
      <c r="AF781" s="26">
        <f t="shared" si="549"/>
        <v>-90.083453898459794</v>
      </c>
      <c r="AG781" s="26">
        <f t="shared" si="567"/>
        <v>64.334182199278899</v>
      </c>
      <c r="AH781" s="26">
        <f t="shared" si="550"/>
        <v>-205.38631868901544</v>
      </c>
      <c r="AI781" s="26">
        <f t="shared" si="551"/>
        <v>-89.999999996918177</v>
      </c>
      <c r="AJ781" s="26">
        <f t="shared" si="552"/>
        <v>131.36359736716523</v>
      </c>
      <c r="AK781" s="26">
        <f t="shared" si="553"/>
        <v>89.999984513874878</v>
      </c>
      <c r="AL781" s="27">
        <f t="shared" si="554"/>
        <v>-85.342997466575952</v>
      </c>
      <c r="AM781" s="26">
        <f t="shared" si="555"/>
        <v>-89.996902774977372</v>
      </c>
      <c r="AN781" s="26">
        <f t="shared" si="568"/>
        <v>-71.368705528744627</v>
      </c>
      <c r="AO781" s="26">
        <f t="shared" si="569"/>
        <v>-89.984522979378198</v>
      </c>
      <c r="AP781" s="26">
        <f t="shared" si="575"/>
        <v>-166.40024211789188</v>
      </c>
      <c r="AQ781" s="26">
        <f t="shared" si="576"/>
        <v>-179.98144123739888</v>
      </c>
      <c r="AR781" s="25">
        <f t="shared" si="570"/>
        <v>18.562359853877492</v>
      </c>
      <c r="AS781" s="25">
        <f t="shared" si="571"/>
        <v>-26.547178687726607</v>
      </c>
      <c r="AT781" s="56">
        <f t="shared" si="577"/>
        <v>-118.88575372026347</v>
      </c>
      <c r="AU781" s="57">
        <f t="shared" si="556"/>
        <v>-270.06489513585871</v>
      </c>
      <c r="AV781" s="26">
        <f t="shared" si="557"/>
        <v>15.523479737108195</v>
      </c>
      <c r="AW781" s="26">
        <f t="shared" si="558"/>
        <v>80.36173544205927</v>
      </c>
      <c r="AX781" s="27">
        <f t="shared" si="559"/>
        <v>-15.523479737108195</v>
      </c>
      <c r="AY781" s="26">
        <f t="shared" si="560"/>
        <v>-80.36173544205927</v>
      </c>
      <c r="AZ781" s="28">
        <f t="shared" si="561"/>
        <v>0</v>
      </c>
      <c r="BA781" s="29">
        <f t="shared" si="562"/>
        <v>0</v>
      </c>
      <c r="BB781" s="5">
        <f t="shared" si="578"/>
        <v>-299.51327432715175</v>
      </c>
      <c r="BC781" s="5">
        <f t="shared" si="579"/>
        <v>-537.96245792822151</v>
      </c>
      <c r="BD781" s="5">
        <f t="shared" si="563"/>
        <v>-357.96245792822151</v>
      </c>
      <c r="BE781" s="31"/>
      <c r="BF781" s="40">
        <f t="shared" si="564"/>
        <v>-300</v>
      </c>
      <c r="BG781" s="40">
        <f t="shared" si="565"/>
        <v>-538</v>
      </c>
      <c r="BH781" s="40">
        <f t="shared" si="566"/>
        <v>-358</v>
      </c>
      <c r="BL781" s="26">
        <f t="shared" si="572"/>
        <v>-63.40479917664095</v>
      </c>
      <c r="BM781" s="26">
        <f t="shared" si="573"/>
        <v>-89.961284693071661</v>
      </c>
      <c r="BO781" s="238" t="str">
        <f t="shared" si="580"/>
        <v>5888436553.55766i</v>
      </c>
      <c r="BP781" s="238" t="str">
        <f t="shared" si="581"/>
        <v>-1.37588504960994E-06-4.95790909700927E-08i</v>
      </c>
      <c r="BQ781" s="238">
        <f t="shared" si="582"/>
        <v>-117.22272143024736</v>
      </c>
      <c r="BR781" s="238">
        <f t="shared" si="583"/>
        <v>-177.93627809929114</v>
      </c>
    </row>
    <row r="782" spans="22:70" x14ac:dyDescent="0.35">
      <c r="V782" s="24">
        <v>8.7800000000001308</v>
      </c>
      <c r="W782" s="32">
        <f t="shared" si="541"/>
        <v>6025595860.7454052</v>
      </c>
      <c r="X782" s="25">
        <f t="shared" si="574"/>
        <v>26.994438391274116</v>
      </c>
      <c r="Y782" s="26">
        <f t="shared" si="542"/>
        <v>-123.21622615695973</v>
      </c>
      <c r="Z782" s="26">
        <f t="shared" si="543"/>
        <v>-89.999960434985937</v>
      </c>
      <c r="AA782" s="26">
        <f t="shared" si="544"/>
        <v>87.267218901526149</v>
      </c>
      <c r="AB782" s="26">
        <f t="shared" si="545"/>
        <v>-89.997518229102681</v>
      </c>
      <c r="AC782" s="26">
        <f t="shared" si="546"/>
        <v>56.669056820684091</v>
      </c>
      <c r="AD782" s="26">
        <f t="shared" si="547"/>
        <v>89.915924405435916</v>
      </c>
      <c r="AE782" s="26">
        <f t="shared" si="548"/>
        <v>47.714487956524621</v>
      </c>
      <c r="AF782" s="26">
        <f t="shared" si="549"/>
        <v>-90.081554258652702</v>
      </c>
      <c r="AG782" s="26">
        <f t="shared" si="567"/>
        <v>64.334182199278899</v>
      </c>
      <c r="AH782" s="26">
        <f t="shared" si="550"/>
        <v>-205.58631868901546</v>
      </c>
      <c r="AI782" s="26">
        <f t="shared" si="551"/>
        <v>-89.999999996988336</v>
      </c>
      <c r="AJ782" s="26">
        <f t="shared" si="552"/>
        <v>131.56359736716524</v>
      </c>
      <c r="AK782" s="26">
        <f t="shared" si="553"/>
        <v>89.999984866382121</v>
      </c>
      <c r="AL782" s="27">
        <f t="shared" si="554"/>
        <v>-85.542997466004806</v>
      </c>
      <c r="AM782" s="26">
        <f t="shared" si="555"/>
        <v>-89.996973276426075</v>
      </c>
      <c r="AN782" s="26">
        <f t="shared" si="568"/>
        <v>-71.56870551448209</v>
      </c>
      <c r="AO782" s="26">
        <f t="shared" si="569"/>
        <v>-89.984875279362313</v>
      </c>
      <c r="AP782" s="26">
        <f t="shared" si="575"/>
        <v>-166.80024210305822</v>
      </c>
      <c r="AQ782" s="26">
        <f t="shared" si="576"/>
        <v>-179.9818636863946</v>
      </c>
      <c r="AR782" s="25">
        <f t="shared" si="570"/>
        <v>18.562359853877492</v>
      </c>
      <c r="AS782" s="25">
        <f t="shared" si="571"/>
        <v>-26.547178687726607</v>
      </c>
      <c r="AT782" s="56">
        <f t="shared" si="577"/>
        <v>-119.0857541465336</v>
      </c>
      <c r="AU782" s="57">
        <f t="shared" si="556"/>
        <v>-270.06341794504732</v>
      </c>
      <c r="AV782" s="26">
        <f t="shared" si="557"/>
        <v>15.717997036844755</v>
      </c>
      <c r="AW782" s="26">
        <f t="shared" si="558"/>
        <v>80.577150024598382</v>
      </c>
      <c r="AX782" s="27">
        <f t="shared" si="559"/>
        <v>-15.717997036844753</v>
      </c>
      <c r="AY782" s="26">
        <f t="shared" si="560"/>
        <v>-80.577150024598382</v>
      </c>
      <c r="AZ782" s="28">
        <f t="shared" si="561"/>
        <v>0</v>
      </c>
      <c r="BA782" s="29">
        <f t="shared" si="562"/>
        <v>0</v>
      </c>
      <c r="BB782" s="5">
        <f t="shared" si="578"/>
        <v>-300.31302171822358</v>
      </c>
      <c r="BC782" s="5">
        <f t="shared" si="579"/>
        <v>-538.00879893168246</v>
      </c>
      <c r="BD782" s="5">
        <f t="shared" si="563"/>
        <v>-358.00879893168246</v>
      </c>
      <c r="BE782" s="31"/>
      <c r="BF782" s="40">
        <f t="shared" si="564"/>
        <v>-300</v>
      </c>
      <c r="BG782" s="40">
        <f t="shared" si="565"/>
        <v>-538</v>
      </c>
      <c r="BH782" s="40">
        <f t="shared" si="566"/>
        <v>-358</v>
      </c>
      <c r="BL782" s="26">
        <f t="shared" si="572"/>
        <v>-63.604799087395051</v>
      </c>
      <c r="BM782" s="26">
        <f t="shared" si="573"/>
        <v>-89.962165960789733</v>
      </c>
      <c r="BO782" s="238" t="str">
        <f t="shared" si="580"/>
        <v>6025595860.74541i</v>
      </c>
      <c r="BP782" s="238" t="str">
        <f t="shared" si="581"/>
        <v>-1.31403663421959E-06-4.62725948517573E-08i</v>
      </c>
      <c r="BQ782" s="238">
        <f t="shared" si="582"/>
        <v>-117.62246848429491</v>
      </c>
      <c r="BR782" s="238">
        <f t="shared" si="583"/>
        <v>-177.98321502584545</v>
      </c>
    </row>
    <row r="783" spans="22:70" x14ac:dyDescent="0.35">
      <c r="V783" s="24">
        <v>8.7900000000001306</v>
      </c>
      <c r="W783" s="30">
        <f t="shared" si="541"/>
        <v>6165950018.6166916</v>
      </c>
      <c r="X783" s="25">
        <f t="shared" si="574"/>
        <v>26.994438391274116</v>
      </c>
      <c r="Y783" s="26">
        <f t="shared" si="542"/>
        <v>-123.41622615695965</v>
      </c>
      <c r="Z783" s="26">
        <f t="shared" si="543"/>
        <v>-89.9999613355956</v>
      </c>
      <c r="AA783" s="26">
        <f t="shared" si="544"/>
        <v>87.467218901159413</v>
      </c>
      <c r="AB783" s="26">
        <f t="shared" si="545"/>
        <v>-89.997574721105195</v>
      </c>
      <c r="AC783" s="26">
        <f t="shared" si="546"/>
        <v>56.869056399799803</v>
      </c>
      <c r="AD783" s="26">
        <f t="shared" si="547"/>
        <v>89.917838196963814</v>
      </c>
      <c r="AE783" s="26">
        <f t="shared" si="548"/>
        <v>47.914487535273679</v>
      </c>
      <c r="AF783" s="26">
        <f t="shared" si="549"/>
        <v>-90.079697859736982</v>
      </c>
      <c r="AG783" s="26">
        <f t="shared" si="567"/>
        <v>64.334182199278899</v>
      </c>
      <c r="AH783" s="26">
        <f t="shared" si="550"/>
        <v>-205.78631868901545</v>
      </c>
      <c r="AI783" s="26">
        <f t="shared" si="551"/>
        <v>-89.999999997056889</v>
      </c>
      <c r="AJ783" s="26">
        <f t="shared" si="552"/>
        <v>131.76359736716523</v>
      </c>
      <c r="AK783" s="26">
        <f t="shared" si="553"/>
        <v>89.999985210865319</v>
      </c>
      <c r="AL783" s="27">
        <f t="shared" si="554"/>
        <v>-85.742997465459339</v>
      </c>
      <c r="AM783" s="26">
        <f t="shared" si="555"/>
        <v>-89.997042173065893</v>
      </c>
      <c r="AN783" s="26">
        <f t="shared" si="568"/>
        <v>-71.768705500861444</v>
      </c>
      <c r="AO783" s="26">
        <f t="shared" si="569"/>
        <v>-89.985219560020852</v>
      </c>
      <c r="AP783" s="26">
        <f t="shared" si="575"/>
        <v>-167.20024208889208</v>
      </c>
      <c r="AQ783" s="26">
        <f t="shared" si="576"/>
        <v>-179.98227651927832</v>
      </c>
      <c r="AR783" s="25">
        <f t="shared" si="570"/>
        <v>18.562359853877492</v>
      </c>
      <c r="AS783" s="25">
        <f t="shared" si="571"/>
        <v>-26.547178687726607</v>
      </c>
      <c r="AT783" s="56">
        <f t="shared" si="577"/>
        <v>-119.2857545536184</v>
      </c>
      <c r="AU783" s="57">
        <f t="shared" si="556"/>
        <v>-270.06197437901528</v>
      </c>
      <c r="AV783" s="26">
        <f t="shared" si="557"/>
        <v>15.91275462952038</v>
      </c>
      <c r="AW783" s="26">
        <f t="shared" si="558"/>
        <v>80.787921245578772</v>
      </c>
      <c r="AX783" s="27">
        <f t="shared" si="559"/>
        <v>-15.91275462952038</v>
      </c>
      <c r="AY783" s="26">
        <f t="shared" si="560"/>
        <v>-80.787921245578772</v>
      </c>
      <c r="AZ783" s="28">
        <f t="shared" si="561"/>
        <v>0</v>
      </c>
      <c r="BA783" s="29">
        <f t="shared" si="562"/>
        <v>0</v>
      </c>
      <c r="BB783" s="5">
        <f t="shared" si="578"/>
        <v>-301.11278046481652</v>
      </c>
      <c r="BC783" s="5">
        <f t="shared" si="579"/>
        <v>-538.05408769348549</v>
      </c>
      <c r="BD783" s="5">
        <f t="shared" si="563"/>
        <v>-358.05408769348549</v>
      </c>
      <c r="BE783" s="41"/>
      <c r="BF783" s="40">
        <f t="shared" si="564"/>
        <v>-301</v>
      </c>
      <c r="BG783" s="40">
        <f t="shared" si="565"/>
        <v>-538</v>
      </c>
      <c r="BH783" s="40">
        <f t="shared" si="566"/>
        <v>-358</v>
      </c>
      <c r="BL783" s="26">
        <f t="shared" si="572"/>
        <v>-63.804799002165836</v>
      </c>
      <c r="BM783" s="26">
        <f t="shared" si="573"/>
        <v>-89.963027168422769</v>
      </c>
      <c r="BO783" s="238" t="str">
        <f t="shared" si="580"/>
        <v>6165950018.61669i</v>
      </c>
      <c r="BP783" s="238" t="str">
        <f t="shared" si="581"/>
        <v>-1.25496512294068E-06-4.31865003263383E-08i</v>
      </c>
      <c r="BQ783" s="238">
        <f t="shared" si="582"/>
        <v>-118.02222690903227</v>
      </c>
      <c r="BR783" s="238">
        <f t="shared" si="583"/>
        <v>-178.02908614604749</v>
      </c>
    </row>
    <row r="784" spans="22:70" x14ac:dyDescent="0.35">
      <c r="V784" s="24">
        <v>8.8000000000001304</v>
      </c>
      <c r="W784" s="32">
        <f t="shared" si="541"/>
        <v>6309573444.8038464</v>
      </c>
      <c r="X784" s="25">
        <f t="shared" si="574"/>
        <v>26.994438391274116</v>
      </c>
      <c r="Y784" s="26">
        <f t="shared" si="542"/>
        <v>-123.61622615695956</v>
      </c>
      <c r="Z784" s="26">
        <f t="shared" si="543"/>
        <v>-89.999962215704883</v>
      </c>
      <c r="AA784" s="26">
        <f t="shared" si="544"/>
        <v>87.667218900809175</v>
      </c>
      <c r="AB784" s="26">
        <f t="shared" si="545"/>
        <v>-89.997629927192719</v>
      </c>
      <c r="AC784" s="26">
        <f t="shared" si="546"/>
        <v>57.069055997858399</v>
      </c>
      <c r="AD784" s="26">
        <f t="shared" si="547"/>
        <v>89.919708425455198</v>
      </c>
      <c r="AE784" s="26">
        <f t="shared" si="548"/>
        <v>48.114487132982134</v>
      </c>
      <c r="AF784" s="26">
        <f t="shared" si="549"/>
        <v>-90.07788371744239</v>
      </c>
      <c r="AG784" s="26">
        <f t="shared" si="567"/>
        <v>64.334182199278899</v>
      </c>
      <c r="AH784" s="26">
        <f t="shared" si="550"/>
        <v>-205.98631868901546</v>
      </c>
      <c r="AI784" s="26">
        <f t="shared" si="551"/>
        <v>-89.999999997123894</v>
      </c>
      <c r="AJ784" s="26">
        <f t="shared" si="552"/>
        <v>131.96359736716522</v>
      </c>
      <c r="AK784" s="26">
        <f t="shared" si="553"/>
        <v>89.999985547507123</v>
      </c>
      <c r="AL784" s="27">
        <f t="shared" si="554"/>
        <v>-85.942997464938429</v>
      </c>
      <c r="AM784" s="26">
        <f t="shared" si="555"/>
        <v>-89.997109501426735</v>
      </c>
      <c r="AN784" s="26">
        <f t="shared" si="568"/>
        <v>-71.968705487853825</v>
      </c>
      <c r="AO784" s="26">
        <f t="shared" si="569"/>
        <v>-89.985556003895852</v>
      </c>
      <c r="AP784" s="26">
        <f t="shared" si="575"/>
        <v>-167.60024207536361</v>
      </c>
      <c r="AQ784" s="26">
        <f t="shared" si="576"/>
        <v>-179.98267995493936</v>
      </c>
      <c r="AR784" s="25">
        <f t="shared" si="570"/>
        <v>18.562359853877492</v>
      </c>
      <c r="AS784" s="25">
        <f t="shared" si="571"/>
        <v>-26.547178687726607</v>
      </c>
      <c r="AT784" s="56">
        <f t="shared" si="577"/>
        <v>-119.48575494238148</v>
      </c>
      <c r="AU784" s="57">
        <f t="shared" si="556"/>
        <v>-270.06056367238176</v>
      </c>
      <c r="AV784" s="26">
        <f t="shared" si="557"/>
        <v>16.10774225512214</v>
      </c>
      <c r="AW784" s="26">
        <f t="shared" si="558"/>
        <v>80.994138029071181</v>
      </c>
      <c r="AX784" s="27">
        <f t="shared" si="559"/>
        <v>-16.10774225512214</v>
      </c>
      <c r="AY784" s="26">
        <f t="shared" si="560"/>
        <v>-80.994138029071181</v>
      </c>
      <c r="AZ784" s="28">
        <f t="shared" si="561"/>
        <v>0</v>
      </c>
      <c r="BA784" s="29">
        <f t="shared" si="562"/>
        <v>0</v>
      </c>
      <c r="BB784" s="5">
        <f t="shared" si="578"/>
        <v>-301.91255005705693</v>
      </c>
      <c r="BC784" s="5">
        <f t="shared" si="579"/>
        <v>-538.09834799174882</v>
      </c>
      <c r="BD784" s="5">
        <f t="shared" si="563"/>
        <v>-358.09834799174882</v>
      </c>
      <c r="BE784" s="31"/>
      <c r="BF784" s="40">
        <f t="shared" si="564"/>
        <v>-302</v>
      </c>
      <c r="BG784" s="40">
        <f t="shared" si="565"/>
        <v>-538</v>
      </c>
      <c r="BH784" s="40">
        <f t="shared" si="566"/>
        <v>-358</v>
      </c>
      <c r="BL784" s="26">
        <f t="shared" si="572"/>
        <v>-64.004798920772572</v>
      </c>
      <c r="BM784" s="26">
        <f t="shared" si="573"/>
        <v>-89.963868772592875</v>
      </c>
      <c r="BO784" s="238" t="str">
        <f t="shared" si="580"/>
        <v>6309573444.80385i</v>
      </c>
      <c r="BP784" s="238" t="str">
        <f t="shared" si="581"/>
        <v>-1.19854612591667E-06-4.03061283367215E-08i</v>
      </c>
      <c r="BQ784" s="238">
        <f t="shared" si="582"/>
        <v>-118.42199619390291</v>
      </c>
      <c r="BR784" s="238">
        <f t="shared" si="583"/>
        <v>-178.07391554677412</v>
      </c>
    </row>
    <row r="785" spans="22:70" x14ac:dyDescent="0.35">
      <c r="V785" s="24">
        <v>8.8100000000001302</v>
      </c>
      <c r="W785" s="32">
        <f t="shared" si="541"/>
        <v>6456542290.3485117</v>
      </c>
      <c r="X785" s="25">
        <f t="shared" si="574"/>
        <v>26.994438391274116</v>
      </c>
      <c r="Y785" s="26">
        <f t="shared" si="542"/>
        <v>-123.81622615695946</v>
      </c>
      <c r="Z785" s="26">
        <f t="shared" si="543"/>
        <v>-89.999963075780457</v>
      </c>
      <c r="AA785" s="26">
        <f t="shared" si="544"/>
        <v>87.867218900474725</v>
      </c>
      <c r="AB785" s="26">
        <f t="shared" si="545"/>
        <v>-89.997683876636302</v>
      </c>
      <c r="AC785" s="26">
        <f t="shared" si="546"/>
        <v>57.269055614007286</v>
      </c>
      <c r="AD785" s="26">
        <f t="shared" si="547"/>
        <v>89.921536082513995</v>
      </c>
      <c r="AE785" s="26">
        <f t="shared" si="548"/>
        <v>48.314486748796668</v>
      </c>
      <c r="AF785" s="26">
        <f t="shared" si="549"/>
        <v>-90.076110869902749</v>
      </c>
      <c r="AG785" s="26">
        <f t="shared" si="567"/>
        <v>64.334182199278899</v>
      </c>
      <c r="AH785" s="26">
        <f t="shared" si="550"/>
        <v>-206.18631868901545</v>
      </c>
      <c r="AI785" s="26">
        <f t="shared" si="551"/>
        <v>-89.999999997189363</v>
      </c>
      <c r="AJ785" s="26">
        <f t="shared" si="552"/>
        <v>132.16359736716521</v>
      </c>
      <c r="AK785" s="26">
        <f t="shared" si="553"/>
        <v>89.999985876486036</v>
      </c>
      <c r="AL785" s="27">
        <f t="shared" si="554"/>
        <v>-86.142997464440953</v>
      </c>
      <c r="AM785" s="26">
        <f t="shared" si="555"/>
        <v>-89.997175297206965</v>
      </c>
      <c r="AN785" s="26">
        <f t="shared" si="568"/>
        <v>-72.168705475431636</v>
      </c>
      <c r="AO785" s="26">
        <f t="shared" si="569"/>
        <v>-89.985884789374225</v>
      </c>
      <c r="AP785" s="26">
        <f t="shared" si="575"/>
        <v>-168.00024206244393</v>
      </c>
      <c r="AQ785" s="26">
        <f t="shared" si="576"/>
        <v>-179.98307420728452</v>
      </c>
      <c r="AR785" s="25">
        <f t="shared" si="570"/>
        <v>18.562359853877492</v>
      </c>
      <c r="AS785" s="25">
        <f t="shared" si="571"/>
        <v>-26.547178687726607</v>
      </c>
      <c r="AT785" s="56">
        <f t="shared" si="577"/>
        <v>-119.68575531364726</v>
      </c>
      <c r="AU785" s="57">
        <f t="shared" si="556"/>
        <v>-270.05918507718729</v>
      </c>
      <c r="AV785" s="26">
        <f t="shared" si="557"/>
        <v>16.302950068381335</v>
      </c>
      <c r="AW785" s="26">
        <f t="shared" si="558"/>
        <v>81.195888332450167</v>
      </c>
      <c r="AX785" s="27">
        <f t="shared" si="559"/>
        <v>-16.302950068381335</v>
      </c>
      <c r="AY785" s="26">
        <f t="shared" si="560"/>
        <v>-81.195888332450167</v>
      </c>
      <c r="AZ785" s="28">
        <f t="shared" si="561"/>
        <v>0</v>
      </c>
      <c r="BA785" s="29">
        <f t="shared" si="562"/>
        <v>0</v>
      </c>
      <c r="BB785" s="5">
        <f t="shared" si="578"/>
        <v>-302.71233000791261</v>
      </c>
      <c r="BC785" s="5">
        <f t="shared" si="579"/>
        <v>-538.14160307490715</v>
      </c>
      <c r="BD785" s="5">
        <f t="shared" si="563"/>
        <v>-358.14160307490715</v>
      </c>
      <c r="BE785" s="31"/>
      <c r="BF785" s="40">
        <f t="shared" si="564"/>
        <v>-303</v>
      </c>
      <c r="BG785" s="40">
        <f t="shared" si="565"/>
        <v>-538</v>
      </c>
      <c r="BH785" s="40">
        <f t="shared" si="566"/>
        <v>-358</v>
      </c>
      <c r="BL785" s="26">
        <f t="shared" si="572"/>
        <v>-64.204798843042596</v>
      </c>
      <c r="BM785" s="26">
        <f t="shared" si="573"/>
        <v>-89.964691219528291</v>
      </c>
      <c r="BO785" s="238" t="str">
        <f t="shared" si="580"/>
        <v>6456542290.34851i</v>
      </c>
      <c r="BP785" s="238" t="str">
        <f t="shared" si="581"/>
        <v>-1.14466079985073E-06-3.76177761374092E-08i</v>
      </c>
      <c r="BQ785" s="238">
        <f t="shared" si="582"/>
        <v>-118.82177585122275</v>
      </c>
      <c r="BR785" s="238">
        <f t="shared" si="583"/>
        <v>-178.11772677819158</v>
      </c>
    </row>
    <row r="786" spans="22:70" x14ac:dyDescent="0.35">
      <c r="V786" s="24">
        <v>8.82000000000013</v>
      </c>
      <c r="W786" s="30">
        <f t="shared" si="541"/>
        <v>6606934480.0779381</v>
      </c>
      <c r="X786" s="25">
        <f t="shared" si="574"/>
        <v>26.994438391274116</v>
      </c>
      <c r="Y786" s="26">
        <f t="shared" si="542"/>
        <v>-124.01622615695935</v>
      </c>
      <c r="Z786" s="26">
        <f t="shared" si="543"/>
        <v>-89.999963916278304</v>
      </c>
      <c r="AA786" s="26">
        <f t="shared" si="544"/>
        <v>88.067218900155268</v>
      </c>
      <c r="AB786" s="26">
        <f t="shared" si="545"/>
        <v>-89.997736598040603</v>
      </c>
      <c r="AC786" s="26">
        <f t="shared" si="546"/>
        <v>57.469055247432266</v>
      </c>
      <c r="AD786" s="26">
        <f t="shared" si="547"/>
        <v>89.923322137173287</v>
      </c>
      <c r="AE786" s="26">
        <f t="shared" si="548"/>
        <v>48.514486381902302</v>
      </c>
      <c r="AF786" s="26">
        <f t="shared" si="549"/>
        <v>-90.074378377145635</v>
      </c>
      <c r="AG786" s="26">
        <f t="shared" si="567"/>
        <v>64.334182199278899</v>
      </c>
      <c r="AH786" s="26">
        <f t="shared" si="550"/>
        <v>-206.38631868901544</v>
      </c>
      <c r="AI786" s="26">
        <f t="shared" si="551"/>
        <v>-89.99999999725334</v>
      </c>
      <c r="AJ786" s="26">
        <f t="shared" si="552"/>
        <v>132.36359736716514</v>
      </c>
      <c r="AK786" s="26">
        <f t="shared" si="553"/>
        <v>89.999986197976455</v>
      </c>
      <c r="AL786" s="27">
        <f t="shared" si="554"/>
        <v>-86.342997463965844</v>
      </c>
      <c r="AM786" s="26">
        <f t="shared" si="555"/>
        <v>-89.997239595292427</v>
      </c>
      <c r="AN786" s="26">
        <f t="shared" si="568"/>
        <v>-72.368705463568517</v>
      </c>
      <c r="AO786" s="26">
        <f t="shared" si="569"/>
        <v>-89.986206090782304</v>
      </c>
      <c r="AP786" s="26">
        <f t="shared" si="575"/>
        <v>-168.40024205010576</v>
      </c>
      <c r="AQ786" s="26">
        <f t="shared" si="576"/>
        <v>-179.9834594853516</v>
      </c>
      <c r="AR786" s="25">
        <f t="shared" si="570"/>
        <v>18.562359853877492</v>
      </c>
      <c r="AS786" s="25">
        <f t="shared" si="571"/>
        <v>-26.547178687726607</v>
      </c>
      <c r="AT786" s="56">
        <f t="shared" si="577"/>
        <v>-119.88575566820346</v>
      </c>
      <c r="AU786" s="57">
        <f t="shared" si="556"/>
        <v>-270.05783786249725</v>
      </c>
      <c r="AV786" s="26">
        <f t="shared" si="557"/>
        <v>16.498368624020628</v>
      </c>
      <c r="AW786" s="26">
        <f t="shared" si="558"/>
        <v>81.393259104288489</v>
      </c>
      <c r="AX786" s="27">
        <f t="shared" si="559"/>
        <v>-16.498368624020628</v>
      </c>
      <c r="AY786" s="26">
        <f t="shared" si="560"/>
        <v>-81.393259104288489</v>
      </c>
      <c r="AZ786" s="28">
        <f t="shared" si="561"/>
        <v>0</v>
      </c>
      <c r="BA786" s="29">
        <f t="shared" si="562"/>
        <v>0</v>
      </c>
      <c r="BB786" s="5">
        <f t="shared" si="578"/>
        <v>-303.51211985217486</v>
      </c>
      <c r="BC786" s="5">
        <f t="shared" si="579"/>
        <v>-538.18387567300022</v>
      </c>
      <c r="BD786" s="5">
        <f t="shared" si="563"/>
        <v>-358.18387567300022</v>
      </c>
      <c r="BE786" s="41"/>
      <c r="BF786" s="40">
        <f t="shared" si="564"/>
        <v>-304</v>
      </c>
      <c r="BG786" s="40">
        <f t="shared" si="565"/>
        <v>-538</v>
      </c>
      <c r="BH786" s="40">
        <f t="shared" si="566"/>
        <v>-358</v>
      </c>
      <c r="BL786" s="26">
        <f t="shared" si="572"/>
        <v>-64.40479876881102</v>
      </c>
      <c r="BM786" s="26">
        <f t="shared" si="573"/>
        <v>-89.965494945299895</v>
      </c>
      <c r="BO786" s="238" t="str">
        <f t="shared" si="580"/>
        <v>6606934480.07794i</v>
      </c>
      <c r="BP786" s="238" t="str">
        <f t="shared" si="581"/>
        <v>-1.09319560291952E-06-3.51086525044553E-08i</v>
      </c>
      <c r="BQ786" s="238">
        <f t="shared" si="582"/>
        <v>-119.22156541516038</v>
      </c>
      <c r="BR786" s="238">
        <f t="shared" si="583"/>
        <v>-178.16054286520304</v>
      </c>
    </row>
    <row r="787" spans="22:70" x14ac:dyDescent="0.35">
      <c r="V787" s="24">
        <v>8.8300000000001297</v>
      </c>
      <c r="W787" s="32">
        <f t="shared" si="541"/>
        <v>6760829753.9218416</v>
      </c>
      <c r="X787" s="25">
        <f t="shared" si="574"/>
        <v>26.994438391274116</v>
      </c>
      <c r="Y787" s="26">
        <f t="shared" si="542"/>
        <v>-124.21622615695927</v>
      </c>
      <c r="Z787" s="26">
        <f t="shared" si="543"/>
        <v>-89.999964737644092</v>
      </c>
      <c r="AA787" s="26">
        <f t="shared" si="544"/>
        <v>88.267218899850249</v>
      </c>
      <c r="AB787" s="26">
        <f t="shared" si="545"/>
        <v>-89.997788119359257</v>
      </c>
      <c r="AC787" s="26">
        <f t="shared" si="546"/>
        <v>57.669054897355842</v>
      </c>
      <c r="AD787" s="26">
        <f t="shared" si="547"/>
        <v>89.925067536409003</v>
      </c>
      <c r="AE787" s="26">
        <f t="shared" si="548"/>
        <v>48.714486031520941</v>
      </c>
      <c r="AF787" s="26">
        <f t="shared" si="549"/>
        <v>-90.072685320594346</v>
      </c>
      <c r="AG787" s="26">
        <f t="shared" si="567"/>
        <v>64.334182199278899</v>
      </c>
      <c r="AH787" s="26">
        <f t="shared" si="550"/>
        <v>-206.58631868901546</v>
      </c>
      <c r="AI787" s="26">
        <f t="shared" si="551"/>
        <v>-89.999999997315854</v>
      </c>
      <c r="AJ787" s="26">
        <f t="shared" si="552"/>
        <v>132.56359736716513</v>
      </c>
      <c r="AK787" s="26">
        <f t="shared" si="553"/>
        <v>89.999986512148865</v>
      </c>
      <c r="AL787" s="27">
        <f t="shared" si="554"/>
        <v>-86.542997463512137</v>
      </c>
      <c r="AM787" s="26">
        <f t="shared" si="555"/>
        <v>-89.997302429774763</v>
      </c>
      <c r="AN787" s="26">
        <f t="shared" si="568"/>
        <v>-72.568705452239357</v>
      </c>
      <c r="AO787" s="26">
        <f t="shared" si="569"/>
        <v>-89.986520078478264</v>
      </c>
      <c r="AP787" s="26">
        <f t="shared" si="575"/>
        <v>-168.80024203832292</v>
      </c>
      <c r="AQ787" s="26">
        <f t="shared" si="576"/>
        <v>-179.98383599342003</v>
      </c>
      <c r="AR787" s="25">
        <f t="shared" si="570"/>
        <v>18.562359853877492</v>
      </c>
      <c r="AS787" s="25">
        <f t="shared" si="571"/>
        <v>-26.547178687726607</v>
      </c>
      <c r="AT787" s="56">
        <f t="shared" si="577"/>
        <v>-120.08575600680197</v>
      </c>
      <c r="AU787" s="57">
        <f t="shared" si="556"/>
        <v>-270.05652131401439</v>
      </c>
      <c r="AV787" s="26">
        <f t="shared" si="557"/>
        <v>16.6939888623487</v>
      </c>
      <c r="AW787" s="26">
        <f t="shared" si="558"/>
        <v>81.586336246824445</v>
      </c>
      <c r="AX787" s="27">
        <f t="shared" si="559"/>
        <v>-16.6939888623487</v>
      </c>
      <c r="AY787" s="26">
        <f t="shared" si="560"/>
        <v>-81.586336246824445</v>
      </c>
      <c r="AZ787" s="28">
        <f t="shared" si="561"/>
        <v>0</v>
      </c>
      <c r="BA787" s="29">
        <f t="shared" si="562"/>
        <v>0</v>
      </c>
      <c r="BB787" s="5">
        <f t="shared" si="578"/>
        <v>-304.31191914548458</v>
      </c>
      <c r="BC787" s="5">
        <f t="shared" si="579"/>
        <v>-538.22518800875355</v>
      </c>
      <c r="BD787" s="5">
        <f t="shared" si="563"/>
        <v>-358.22518800875355</v>
      </c>
      <c r="BE787" s="31"/>
      <c r="BF787" s="40">
        <f t="shared" si="564"/>
        <v>-304</v>
      </c>
      <c r="BG787" s="40">
        <f t="shared" si="565"/>
        <v>-538</v>
      </c>
      <c r="BH787" s="40">
        <f t="shared" si="566"/>
        <v>-358</v>
      </c>
      <c r="BL787" s="26">
        <f t="shared" si="572"/>
        <v>-64.604798697920444</v>
      </c>
      <c r="BM787" s="26">
        <f t="shared" si="573"/>
        <v>-89.966280376052481</v>
      </c>
      <c r="BO787" s="238" t="str">
        <f t="shared" si="580"/>
        <v>6760829753.92184i</v>
      </c>
      <c r="BP787" s="238" t="str">
        <f t="shared" si="581"/>
        <v>-1.04404206031957E-06-3.27668172292616E-08i</v>
      </c>
      <c r="BQ787" s="238">
        <f t="shared" si="582"/>
        <v>-119.62136444076215</v>
      </c>
      <c r="BR787" s="238">
        <f t="shared" si="583"/>
        <v>-178.20238631868668</v>
      </c>
    </row>
    <row r="788" spans="22:70" x14ac:dyDescent="0.35">
      <c r="V788" s="24">
        <v>8.8400000000001295</v>
      </c>
      <c r="W788" s="32">
        <f t="shared" si="541"/>
        <v>6918309709.1914358</v>
      </c>
      <c r="X788" s="25">
        <f t="shared" si="574"/>
        <v>26.994438391274116</v>
      </c>
      <c r="Y788" s="26">
        <f t="shared" si="542"/>
        <v>-124.4162261569592</v>
      </c>
      <c r="Z788" s="26">
        <f t="shared" si="543"/>
        <v>-89.999965540313298</v>
      </c>
      <c r="AA788" s="26">
        <f t="shared" si="544"/>
        <v>88.467218899558944</v>
      </c>
      <c r="AB788" s="26">
        <f t="shared" si="545"/>
        <v>-89.997838467909489</v>
      </c>
      <c r="AC788" s="26">
        <f t="shared" si="546"/>
        <v>57.869054563035426</v>
      </c>
      <c r="AD788" s="26">
        <f t="shared" si="547"/>
        <v>89.926773205641965</v>
      </c>
      <c r="AE788" s="26">
        <f t="shared" si="548"/>
        <v>48.914485696909288</v>
      </c>
      <c r="AF788" s="26">
        <f t="shared" si="549"/>
        <v>-90.071030802580808</v>
      </c>
      <c r="AG788" s="26">
        <f t="shared" si="567"/>
        <v>64.334182199278899</v>
      </c>
      <c r="AH788" s="26">
        <f t="shared" si="550"/>
        <v>-206.78631868901545</v>
      </c>
      <c r="AI788" s="26">
        <f t="shared" si="551"/>
        <v>-89.99999999737696</v>
      </c>
      <c r="AJ788" s="26">
        <f t="shared" si="552"/>
        <v>132.76359736716512</v>
      </c>
      <c r="AK788" s="26">
        <f t="shared" si="553"/>
        <v>89.999986819169848</v>
      </c>
      <c r="AL788" s="27">
        <f t="shared" si="554"/>
        <v>-86.742997463078837</v>
      </c>
      <c r="AM788" s="26">
        <f t="shared" si="555"/>
        <v>-89.997363833969658</v>
      </c>
      <c r="AN788" s="26">
        <f t="shared" si="568"/>
        <v>-72.768705441420082</v>
      </c>
      <c r="AO788" s="26">
        <f t="shared" si="569"/>
        <v>-89.986826918942455</v>
      </c>
      <c r="AP788" s="26">
        <f t="shared" si="575"/>
        <v>-169.20024202707035</v>
      </c>
      <c r="AQ788" s="26">
        <f t="shared" si="576"/>
        <v>-179.98420393111923</v>
      </c>
      <c r="AR788" s="25">
        <f t="shared" si="570"/>
        <v>18.562359853877492</v>
      </c>
      <c r="AS788" s="25">
        <f t="shared" si="571"/>
        <v>-26.547178687726607</v>
      </c>
      <c r="AT788" s="56">
        <f t="shared" si="577"/>
        <v>-120.28575633016106</v>
      </c>
      <c r="AU788" s="57">
        <f t="shared" si="556"/>
        <v>-270.05523473370005</v>
      </c>
      <c r="AV788" s="26">
        <f t="shared" si="557"/>
        <v>16.889802095210857</v>
      </c>
      <c r="AW788" s="26">
        <f t="shared" si="558"/>
        <v>81.775204582722623</v>
      </c>
      <c r="AX788" s="27">
        <f t="shared" si="559"/>
        <v>-16.889802095210857</v>
      </c>
      <c r="AY788" s="26">
        <f t="shared" si="560"/>
        <v>-81.775204582722623</v>
      </c>
      <c r="AZ788" s="28">
        <f t="shared" si="561"/>
        <v>0</v>
      </c>
      <c r="BA788" s="29">
        <f t="shared" si="562"/>
        <v>0</v>
      </c>
      <c r="BB788" s="5">
        <f t="shared" si="578"/>
        <v>-305.11172746340105</v>
      </c>
      <c r="BC788" s="5">
        <f t="shared" si="579"/>
        <v>-538.2655618084566</v>
      </c>
      <c r="BD788" s="5">
        <f t="shared" si="563"/>
        <v>-358.2655618084566</v>
      </c>
      <c r="BE788" s="31"/>
      <c r="BF788" s="40">
        <f t="shared" si="564"/>
        <v>-305</v>
      </c>
      <c r="BG788" s="40">
        <f t="shared" si="565"/>
        <v>-538</v>
      </c>
      <c r="BH788" s="40">
        <f t="shared" si="566"/>
        <v>-358</v>
      </c>
      <c r="BL788" s="26">
        <f t="shared" si="572"/>
        <v>-64.804798630220475</v>
      </c>
      <c r="BM788" s="26">
        <f t="shared" si="573"/>
        <v>-89.967047928230613</v>
      </c>
      <c r="BO788" s="238" t="str">
        <f t="shared" si="580"/>
        <v>6918309709.19144i</v>
      </c>
      <c r="BP788" s="238" t="str">
        <f t="shared" si="581"/>
        <v>-9.97096540002453E-07-3.05811246147022E-08i</v>
      </c>
      <c r="BQ788" s="238">
        <f t="shared" si="582"/>
        <v>-120.02117250301953</v>
      </c>
      <c r="BR788" s="238">
        <f t="shared" si="583"/>
        <v>-178.24327914652594</v>
      </c>
    </row>
    <row r="789" spans="22:70" x14ac:dyDescent="0.35">
      <c r="V789" s="24">
        <v>8.8500000000001293</v>
      </c>
      <c r="W789" s="30">
        <f t="shared" si="541"/>
        <v>7079457843.8434973</v>
      </c>
      <c r="X789" s="25">
        <f t="shared" si="574"/>
        <v>26.994438391274116</v>
      </c>
      <c r="Y789" s="26">
        <f t="shared" si="542"/>
        <v>-124.61622615695913</v>
      </c>
      <c r="Z789" s="26">
        <f t="shared" si="543"/>
        <v>-89.999966324711551</v>
      </c>
      <c r="AA789" s="26">
        <f t="shared" si="544"/>
        <v>88.667218899280741</v>
      </c>
      <c r="AB789" s="26">
        <f t="shared" si="545"/>
        <v>-89.997887670386817</v>
      </c>
      <c r="AC789" s="26">
        <f t="shared" si="546"/>
        <v>58.06905424376189</v>
      </c>
      <c r="AD789" s="26">
        <f t="shared" si="547"/>
        <v>89.92844004922847</v>
      </c>
      <c r="AE789" s="26">
        <f t="shared" si="548"/>
        <v>49.114485377357617</v>
      </c>
      <c r="AF789" s="26">
        <f t="shared" si="549"/>
        <v>-90.069413945869883</v>
      </c>
      <c r="AG789" s="26">
        <f t="shared" si="567"/>
        <v>64.334182199278899</v>
      </c>
      <c r="AH789" s="26">
        <f t="shared" si="550"/>
        <v>-206.98631868901543</v>
      </c>
      <c r="AI789" s="26">
        <f t="shared" si="551"/>
        <v>-89.99999999743666</v>
      </c>
      <c r="AJ789" s="26">
        <f t="shared" si="552"/>
        <v>132.96359736716514</v>
      </c>
      <c r="AK789" s="26">
        <f t="shared" si="553"/>
        <v>89.99998711920216</v>
      </c>
      <c r="AL789" s="27">
        <f t="shared" si="554"/>
        <v>-86.942997462665076</v>
      </c>
      <c r="AM789" s="26">
        <f t="shared" si="555"/>
        <v>-89.99742384043445</v>
      </c>
      <c r="AN789" s="26">
        <f t="shared" si="568"/>
        <v>-72.96870543108777</v>
      </c>
      <c r="AO789" s="26">
        <f t="shared" si="569"/>
        <v>-89.987126774865686</v>
      </c>
      <c r="AP789" s="26">
        <f t="shared" si="575"/>
        <v>-169.60024201632424</v>
      </c>
      <c r="AQ789" s="26">
        <f t="shared" si="576"/>
        <v>-179.98456349353464</v>
      </c>
      <c r="AR789" s="25">
        <f t="shared" si="570"/>
        <v>18.562359853877492</v>
      </c>
      <c r="AS789" s="25">
        <f t="shared" si="571"/>
        <v>-26.547178687726607</v>
      </c>
      <c r="AT789" s="56">
        <f t="shared" si="577"/>
        <v>-120.48575663896662</v>
      </c>
      <c r="AU789" s="57">
        <f t="shared" si="556"/>
        <v>-270.05397743940455</v>
      </c>
      <c r="AV789" s="26">
        <f t="shared" si="557"/>
        <v>17.085799992302906</v>
      </c>
      <c r="AW789" s="26">
        <f t="shared" si="558"/>
        <v>81.959947825862187</v>
      </c>
      <c r="AX789" s="27">
        <f t="shared" si="559"/>
        <v>-17.085799992302906</v>
      </c>
      <c r="AY789" s="26">
        <f t="shared" si="560"/>
        <v>-81.959947825862187</v>
      </c>
      <c r="AZ789" s="28">
        <f t="shared" si="561"/>
        <v>0</v>
      </c>
      <c r="BA789" s="29">
        <f t="shared" si="562"/>
        <v>0</v>
      </c>
      <c r="BB789" s="5">
        <f t="shared" si="578"/>
        <v>-305.91154440051366</v>
      </c>
      <c r="BC789" s="5">
        <f t="shared" si="579"/>
        <v>-538.30501831263678</v>
      </c>
      <c r="BD789" s="5">
        <f t="shared" si="563"/>
        <v>-358.30501831263678</v>
      </c>
      <c r="BE789" s="41"/>
      <c r="BF789" s="40">
        <f t="shared" si="564"/>
        <v>-306</v>
      </c>
      <c r="BG789" s="40">
        <f t="shared" si="565"/>
        <v>-538</v>
      </c>
      <c r="BH789" s="40">
        <f t="shared" si="566"/>
        <v>-358</v>
      </c>
      <c r="BL789" s="26">
        <f t="shared" si="572"/>
        <v>-65.004798565567498</v>
      </c>
      <c r="BM789" s="26">
        <f t="shared" si="573"/>
        <v>-89.967798008799562</v>
      </c>
      <c r="BO789" s="238" t="str">
        <f t="shared" si="580"/>
        <v>7079457843.8435i</v>
      </c>
      <c r="BP789" s="238" t="str">
        <f t="shared" si="581"/>
        <v>-9.52260038171665E-07-2.85411707103549E-08i</v>
      </c>
      <c r="BQ789" s="238">
        <f t="shared" si="582"/>
        <v>-120.4209891959795</v>
      </c>
      <c r="BR789" s="238">
        <f t="shared" si="583"/>
        <v>-178.28324286443268</v>
      </c>
    </row>
    <row r="790" spans="22:70" x14ac:dyDescent="0.35">
      <c r="V790" s="24">
        <v>8.8600000000001309</v>
      </c>
      <c r="W790" s="32">
        <f t="shared" si="541"/>
        <v>7244359600.7520924</v>
      </c>
      <c r="X790" s="25">
        <f t="shared" si="574"/>
        <v>26.994438391274116</v>
      </c>
      <c r="Y790" s="26">
        <f t="shared" si="542"/>
        <v>-124.81622615695909</v>
      </c>
      <c r="Z790" s="26">
        <f t="shared" si="543"/>
        <v>-89.999967091254689</v>
      </c>
      <c r="AA790" s="26">
        <f t="shared" si="544"/>
        <v>88.8672188990151</v>
      </c>
      <c r="AB790" s="26">
        <f t="shared" si="545"/>
        <v>-89.99793575287903</v>
      </c>
      <c r="AC790" s="26">
        <f t="shared" si="546"/>
        <v>58.269053938858022</v>
      </c>
      <c r="AD790" s="26">
        <f t="shared" si="547"/>
        <v>89.930068950939742</v>
      </c>
      <c r="AE790" s="26">
        <f t="shared" si="548"/>
        <v>49.314485072188148</v>
      </c>
      <c r="AF790" s="26">
        <f t="shared" si="549"/>
        <v>-90.067833893193963</v>
      </c>
      <c r="AG790" s="26">
        <f t="shared" si="567"/>
        <v>64.334182199278899</v>
      </c>
      <c r="AH790" s="26">
        <f t="shared" si="550"/>
        <v>-207.18631868901548</v>
      </c>
      <c r="AI790" s="26">
        <f t="shared" si="551"/>
        <v>-89.99999999749501</v>
      </c>
      <c r="AJ790" s="26">
        <f t="shared" si="552"/>
        <v>133.16359736716515</v>
      </c>
      <c r="AK790" s="26">
        <f t="shared" si="553"/>
        <v>89.99998741240492</v>
      </c>
      <c r="AL790" s="27">
        <f t="shared" si="554"/>
        <v>-87.14299746226996</v>
      </c>
      <c r="AM790" s="26">
        <f t="shared" si="555"/>
        <v>-89.997482480985354</v>
      </c>
      <c r="AN790" s="26">
        <f t="shared" si="568"/>
        <v>-73.168705421220508</v>
      </c>
      <c r="AO790" s="26">
        <f t="shared" si="569"/>
        <v>-89.987419805235476</v>
      </c>
      <c r="AP790" s="26">
        <f t="shared" si="575"/>
        <v>-170.00024200606191</v>
      </c>
      <c r="AQ790" s="26">
        <f t="shared" si="576"/>
        <v>-179.98491487131093</v>
      </c>
      <c r="AR790" s="25">
        <f t="shared" si="570"/>
        <v>18.562359853877492</v>
      </c>
      <c r="AS790" s="25">
        <f t="shared" si="571"/>
        <v>-26.547178687726607</v>
      </c>
      <c r="AT790" s="56">
        <f t="shared" si="577"/>
        <v>-120.68575693387376</v>
      </c>
      <c r="AU790" s="57">
        <f t="shared" si="556"/>
        <v>-270.05274876450488</v>
      </c>
      <c r="AV790" s="26">
        <f t="shared" si="557"/>
        <v>17.281974567852533</v>
      </c>
      <c r="AW790" s="26">
        <f t="shared" si="558"/>
        <v>82.140648555896476</v>
      </c>
      <c r="AX790" s="27">
        <f t="shared" si="559"/>
        <v>-17.281974567852533</v>
      </c>
      <c r="AY790" s="26">
        <f t="shared" si="560"/>
        <v>-82.140648555896476</v>
      </c>
      <c r="AZ790" s="28">
        <f t="shared" si="561"/>
        <v>0</v>
      </c>
      <c r="BA790" s="29">
        <f t="shared" si="562"/>
        <v>0</v>
      </c>
      <c r="BB790" s="5">
        <f t="shared" si="578"/>
        <v>-306.7113695695906</v>
      </c>
      <c r="BC790" s="5">
        <f t="shared" si="579"/>
        <v>-538.34357828653162</v>
      </c>
      <c r="BD790" s="5">
        <f t="shared" si="563"/>
        <v>-358.34357828653162</v>
      </c>
      <c r="BE790" s="31"/>
      <c r="BF790" s="40">
        <f t="shared" si="564"/>
        <v>-307</v>
      </c>
      <c r="BG790" s="40">
        <f t="shared" si="565"/>
        <v>-538</v>
      </c>
      <c r="BH790" s="40">
        <f t="shared" si="566"/>
        <v>-358</v>
      </c>
      <c r="BL790" s="26">
        <f t="shared" si="572"/>
        <v>-65.204798503824421</v>
      </c>
      <c r="BM790" s="26">
        <f t="shared" si="573"/>
        <v>-89.968531015460911</v>
      </c>
      <c r="BO790" s="238" t="str">
        <f t="shared" si="580"/>
        <v>7244359600.75209i</v>
      </c>
      <c r="BP790" s="238" t="str">
        <f t="shared" si="581"/>
        <v>-9.09437974131239E-07-2.66372440407722E-08i</v>
      </c>
      <c r="BQ790" s="238">
        <f t="shared" si="582"/>
        <v>-120.82081413189243</v>
      </c>
      <c r="BR790" s="238">
        <f t="shared" si="583"/>
        <v>-178.32229850656583</v>
      </c>
    </row>
    <row r="791" spans="22:70" x14ac:dyDescent="0.35">
      <c r="V791" s="24">
        <v>8.8700000000001307</v>
      </c>
      <c r="W791" s="32">
        <f t="shared" si="541"/>
        <v>7413102413.0114174</v>
      </c>
      <c r="X791" s="25">
        <f t="shared" si="574"/>
        <v>26.994438391274116</v>
      </c>
      <c r="Y791" s="26">
        <f t="shared" si="542"/>
        <v>-125.01622615695902</v>
      </c>
      <c r="Z791" s="26">
        <f t="shared" si="543"/>
        <v>-89.9999678403492</v>
      </c>
      <c r="AA791" s="26">
        <f t="shared" si="544"/>
        <v>89.067218898761382</v>
      </c>
      <c r="AB791" s="26">
        <f t="shared" si="545"/>
        <v>-89.99798274088009</v>
      </c>
      <c r="AC791" s="26">
        <f t="shared" si="546"/>
        <v>58.469053647677057</v>
      </c>
      <c r="AD791" s="26">
        <f t="shared" si="547"/>
        <v>89.931660774430512</v>
      </c>
      <c r="AE791" s="26">
        <f t="shared" si="548"/>
        <v>49.514484780753534</v>
      </c>
      <c r="AF791" s="26">
        <f t="shared" si="549"/>
        <v>-90.066289806798792</v>
      </c>
      <c r="AG791" s="26">
        <f t="shared" si="567"/>
        <v>64.334182199278899</v>
      </c>
      <c r="AH791" s="26">
        <f t="shared" si="550"/>
        <v>-207.38631868901547</v>
      </c>
      <c r="AI791" s="26">
        <f t="shared" si="551"/>
        <v>-89.999999997552024</v>
      </c>
      <c r="AJ791" s="26">
        <f t="shared" si="552"/>
        <v>133.36359736716514</v>
      </c>
      <c r="AK791" s="26">
        <f t="shared" si="553"/>
        <v>89.999987698933566</v>
      </c>
      <c r="AL791" s="27">
        <f t="shared" si="554"/>
        <v>-87.34299746189258</v>
      </c>
      <c r="AM791" s="26">
        <f t="shared" si="555"/>
        <v>-89.997539786714356</v>
      </c>
      <c r="AN791" s="26">
        <f t="shared" si="568"/>
        <v>-73.368705411797322</v>
      </c>
      <c r="AO791" s="26">
        <f t="shared" si="569"/>
        <v>-89.987706165420349</v>
      </c>
      <c r="AP791" s="26">
        <f t="shared" si="575"/>
        <v>-170.40024199626134</v>
      </c>
      <c r="AQ791" s="26">
        <f t="shared" si="576"/>
        <v>-179.98525825075316</v>
      </c>
      <c r="AR791" s="25">
        <f t="shared" si="570"/>
        <v>18.562359853877492</v>
      </c>
      <c r="AS791" s="25">
        <f t="shared" si="571"/>
        <v>-26.547178687726607</v>
      </c>
      <c r="AT791" s="56">
        <f t="shared" si="577"/>
        <v>-120.88575721550781</v>
      </c>
      <c r="AU791" s="57">
        <f t="shared" si="556"/>
        <v>-270.05154805755194</v>
      </c>
      <c r="AV791" s="26">
        <f t="shared" si="557"/>
        <v>17.478318167671262</v>
      </c>
      <c r="AW791" s="26">
        <f t="shared" si="558"/>
        <v>82.317388196339778</v>
      </c>
      <c r="AX791" s="27">
        <f t="shared" si="559"/>
        <v>-17.478318167671262</v>
      </c>
      <c r="AY791" s="26">
        <f t="shared" si="560"/>
        <v>-82.317388196339778</v>
      </c>
      <c r="AZ791" s="28">
        <f t="shared" si="561"/>
        <v>0</v>
      </c>
      <c r="BA791" s="29">
        <f t="shared" si="562"/>
        <v>0</v>
      </c>
      <c r="BB791" s="5">
        <f t="shared" si="578"/>
        <v>-307.51120260076743</v>
      </c>
      <c r="BC791" s="5">
        <f t="shared" si="579"/>
        <v>-538.38126203036256</v>
      </c>
      <c r="BD791" s="5">
        <f t="shared" si="563"/>
        <v>-358.38126203036256</v>
      </c>
      <c r="BE791" s="31"/>
      <c r="BF791" s="40">
        <f t="shared" si="564"/>
        <v>-308</v>
      </c>
      <c r="BG791" s="40">
        <f t="shared" si="565"/>
        <v>-538</v>
      </c>
      <c r="BH791" s="40">
        <f t="shared" si="566"/>
        <v>-358</v>
      </c>
      <c r="BL791" s="26">
        <f t="shared" si="572"/>
        <v>-65.404798444860205</v>
      </c>
      <c r="BM791" s="26">
        <f t="shared" si="573"/>
        <v>-89.969247336863546</v>
      </c>
      <c r="BO791" s="238" t="str">
        <f t="shared" si="580"/>
        <v>7413102413.01142i</v>
      </c>
      <c r="BP791" s="238" t="str">
        <f t="shared" si="581"/>
        <v>-8.68539994091223E-07-2.48602795967532E-08i</v>
      </c>
      <c r="BQ791" s="238">
        <f t="shared" si="582"/>
        <v>-121.22064694039946</v>
      </c>
      <c r="BR791" s="238">
        <f t="shared" si="583"/>
        <v>-178.36046663594712</v>
      </c>
    </row>
    <row r="792" spans="22:70" x14ac:dyDescent="0.35">
      <c r="V792" s="24">
        <v>8.8800000000001305</v>
      </c>
      <c r="W792" s="30">
        <f t="shared" si="541"/>
        <v>7585775750.2941322</v>
      </c>
      <c r="X792" s="25">
        <f t="shared" si="574"/>
        <v>26.994438391274116</v>
      </c>
      <c r="Y792" s="26">
        <f t="shared" si="542"/>
        <v>-125.21622615695897</v>
      </c>
      <c r="Z792" s="26">
        <f t="shared" si="543"/>
        <v>-89.99996857239222</v>
      </c>
      <c r="AA792" s="26">
        <f t="shared" si="544"/>
        <v>89.267218898519076</v>
      </c>
      <c r="AB792" s="26">
        <f t="shared" si="545"/>
        <v>-89.998028659303685</v>
      </c>
      <c r="AC792" s="26">
        <f t="shared" si="546"/>
        <v>58.669053369601365</v>
      </c>
      <c r="AD792" s="26">
        <f t="shared" si="547"/>
        <v>89.933216363696829</v>
      </c>
      <c r="AE792" s="26">
        <f t="shared" si="548"/>
        <v>49.714484502435589</v>
      </c>
      <c r="AF792" s="26">
        <f t="shared" si="549"/>
        <v>-90.064780867999076</v>
      </c>
      <c r="AG792" s="26">
        <f t="shared" si="567"/>
        <v>64.334182199278899</v>
      </c>
      <c r="AH792" s="26">
        <f t="shared" si="550"/>
        <v>-207.58631868901546</v>
      </c>
      <c r="AI792" s="26">
        <f t="shared" si="551"/>
        <v>-89.999999997607745</v>
      </c>
      <c r="AJ792" s="26">
        <f t="shared" si="552"/>
        <v>133.5635973671651</v>
      </c>
      <c r="AK792" s="26">
        <f t="shared" si="553"/>
        <v>89.999987978940027</v>
      </c>
      <c r="AL792" s="27">
        <f t="shared" si="554"/>
        <v>-87.542997461532195</v>
      </c>
      <c r="AM792" s="26">
        <f t="shared" si="555"/>
        <v>-89.997595788005711</v>
      </c>
      <c r="AN792" s="26">
        <f t="shared" si="568"/>
        <v>-73.568705402798244</v>
      </c>
      <c r="AO792" s="26">
        <f t="shared" si="569"/>
        <v>-89.987986007252189</v>
      </c>
      <c r="AP792" s="26">
        <f t="shared" si="575"/>
        <v>-170.80024198690188</v>
      </c>
      <c r="AQ792" s="26">
        <f t="shared" si="576"/>
        <v>-179.98559381392562</v>
      </c>
      <c r="AR792" s="25">
        <f t="shared" si="570"/>
        <v>18.562359853877492</v>
      </c>
      <c r="AS792" s="25">
        <f t="shared" si="571"/>
        <v>-26.547178687726607</v>
      </c>
      <c r="AT792" s="56">
        <f t="shared" si="577"/>
        <v>-121.08575748446628</v>
      </c>
      <c r="AU792" s="57">
        <f t="shared" si="556"/>
        <v>-270.05037468192472</v>
      </c>
      <c r="AV792" s="26">
        <f t="shared" si="557"/>
        <v>17.674823456578757</v>
      </c>
      <c r="AW792" s="26">
        <f t="shared" si="558"/>
        <v>82.490246995948993</v>
      </c>
      <c r="AX792" s="27">
        <f t="shared" si="559"/>
        <v>-17.674823456578761</v>
      </c>
      <c r="AY792" s="26">
        <f t="shared" si="560"/>
        <v>-82.490246995948993</v>
      </c>
      <c r="AZ792" s="28">
        <f t="shared" si="561"/>
        <v>0</v>
      </c>
      <c r="BA792" s="29">
        <f t="shared" si="562"/>
        <v>0</v>
      </c>
      <c r="BB792" s="5">
        <f t="shared" si="578"/>
        <v>-308.31104314077061</v>
      </c>
      <c r="BC792" s="5">
        <f t="shared" si="579"/>
        <v>-538.41808938941017</v>
      </c>
      <c r="BD792" s="5">
        <f t="shared" si="563"/>
        <v>-358.41808938941017</v>
      </c>
      <c r="BE792" s="41"/>
      <c r="BF792" s="40">
        <f t="shared" si="564"/>
        <v>-308</v>
      </c>
      <c r="BG792" s="40">
        <f t="shared" si="565"/>
        <v>-538</v>
      </c>
      <c r="BH792" s="40">
        <f t="shared" si="566"/>
        <v>-358</v>
      </c>
      <c r="BL792" s="26">
        <f t="shared" si="572"/>
        <v>-65.60479838854981</v>
      </c>
      <c r="BM792" s="26">
        <f t="shared" si="573"/>
        <v>-89.969947352809655</v>
      </c>
      <c r="BO792" s="238" t="str">
        <f t="shared" si="580"/>
        <v>7585775750.29413i</v>
      </c>
      <c r="BP792" s="238" t="str">
        <f t="shared" si="581"/>
        <v>-8.29479783551396E-07-2.32018158746234E-08i</v>
      </c>
      <c r="BQ792" s="238">
        <f t="shared" si="582"/>
        <v>-121.62048726775454</v>
      </c>
      <c r="BR792" s="238">
        <f t="shared" si="583"/>
        <v>-178.39776735467578</v>
      </c>
    </row>
    <row r="793" spans="22:70" x14ac:dyDescent="0.35">
      <c r="V793" s="24">
        <v>8.8900000000001302</v>
      </c>
      <c r="W793" s="32">
        <f t="shared" si="541"/>
        <v>7762471166.2892637</v>
      </c>
      <c r="X793" s="25">
        <f t="shared" si="574"/>
        <v>26.994438391274116</v>
      </c>
      <c r="Y793" s="26">
        <f t="shared" si="542"/>
        <v>-125.41622615695891</v>
      </c>
      <c r="Z793" s="26">
        <f t="shared" si="543"/>
        <v>-89.999969287771904</v>
      </c>
      <c r="AA793" s="26">
        <f t="shared" si="544"/>
        <v>89.467218898287683</v>
      </c>
      <c r="AB793" s="26">
        <f t="shared" si="545"/>
        <v>-89.998073532496335</v>
      </c>
      <c r="AC793" s="26">
        <f t="shared" si="546"/>
        <v>58.869053104041129</v>
      </c>
      <c r="AD793" s="26">
        <f t="shared" si="547"/>
        <v>89.934736543523542</v>
      </c>
      <c r="AE793" s="26">
        <f t="shared" si="548"/>
        <v>49.914484236644014</v>
      </c>
      <c r="AF793" s="26">
        <f t="shared" si="549"/>
        <v>-90.063306276744697</v>
      </c>
      <c r="AG793" s="26">
        <f t="shared" si="567"/>
        <v>64.334182199278899</v>
      </c>
      <c r="AH793" s="26">
        <f t="shared" si="550"/>
        <v>-207.78631868901545</v>
      </c>
      <c r="AI793" s="26">
        <f t="shared" si="551"/>
        <v>-89.999999997662201</v>
      </c>
      <c r="AJ793" s="26">
        <f t="shared" si="552"/>
        <v>133.76359736716512</v>
      </c>
      <c r="AK793" s="26">
        <f t="shared" si="553"/>
        <v>89.999988252572763</v>
      </c>
      <c r="AL793" s="27">
        <f t="shared" si="554"/>
        <v>-87.742997461188011</v>
      </c>
      <c r="AM793" s="26">
        <f t="shared" si="555"/>
        <v>-89.997650514552035</v>
      </c>
      <c r="AN793" s="26">
        <f t="shared" si="568"/>
        <v>-73.768705394204204</v>
      </c>
      <c r="AO793" s="26">
        <f t="shared" si="569"/>
        <v>-89.988259479106802</v>
      </c>
      <c r="AP793" s="26">
        <f t="shared" si="575"/>
        <v>-171.20024197796363</v>
      </c>
      <c r="AQ793" s="26">
        <f t="shared" si="576"/>
        <v>-179.98592173874829</v>
      </c>
      <c r="AR793" s="25">
        <f t="shared" si="570"/>
        <v>18.562359853877492</v>
      </c>
      <c r="AS793" s="25">
        <f t="shared" si="571"/>
        <v>-26.547178687726607</v>
      </c>
      <c r="AT793" s="56">
        <f t="shared" si="577"/>
        <v>-121.28575774131961</v>
      </c>
      <c r="AU793" s="57">
        <f t="shared" si="556"/>
        <v>-270.04922801549299</v>
      </c>
      <c r="AV793" s="26">
        <f t="shared" si="557"/>
        <v>17.871483406198951</v>
      </c>
      <c r="AW793" s="26">
        <f t="shared" si="558"/>
        <v>82.659304013177731</v>
      </c>
      <c r="AX793" s="27">
        <f t="shared" si="559"/>
        <v>-17.871483406198951</v>
      </c>
      <c r="AY793" s="26">
        <f t="shared" si="560"/>
        <v>-82.659304013177731</v>
      </c>
      <c r="AZ793" s="28">
        <f t="shared" si="561"/>
        <v>0</v>
      </c>
      <c r="BA793" s="29">
        <f t="shared" si="562"/>
        <v>0</v>
      </c>
      <c r="BB793" s="5">
        <f t="shared" si="578"/>
        <v>-309.11089085217554</v>
      </c>
      <c r="BC793" s="5">
        <f t="shared" si="579"/>
        <v>-538.45407976389379</v>
      </c>
      <c r="BD793" s="5">
        <f t="shared" si="563"/>
        <v>-358.45407976389379</v>
      </c>
      <c r="BE793" s="31"/>
      <c r="BF793" s="40">
        <f t="shared" si="564"/>
        <v>-309</v>
      </c>
      <c r="BG793" s="40">
        <f t="shared" si="565"/>
        <v>-538</v>
      </c>
      <c r="BH793" s="40">
        <f t="shared" si="566"/>
        <v>-358</v>
      </c>
      <c r="BL793" s="26">
        <f t="shared" si="572"/>
        <v>-65.804798334773807</v>
      </c>
      <c r="BM793" s="26">
        <f t="shared" si="573"/>
        <v>-89.970631434456109</v>
      </c>
      <c r="BO793" s="238" t="str">
        <f t="shared" si="580"/>
        <v>7762471166.28926i</v>
      </c>
      <c r="BP793" s="238" t="str">
        <f t="shared" si="581"/>
        <v>-7.9217488789893E-07-2.16539547625427E-08i</v>
      </c>
      <c r="BQ793" s="238">
        <f t="shared" si="582"/>
        <v>-122.02033477608209</v>
      </c>
      <c r="BR793" s="238">
        <f t="shared" si="583"/>
        <v>-178.43422031394476</v>
      </c>
    </row>
    <row r="794" spans="22:70" x14ac:dyDescent="0.35">
      <c r="V794" s="24">
        <v>8.90000000000013</v>
      </c>
      <c r="W794" s="32">
        <f t="shared" si="541"/>
        <v>7943282347.2452154</v>
      </c>
      <c r="X794" s="25">
        <f t="shared" si="574"/>
        <v>26.994438391274116</v>
      </c>
      <c r="Y794" s="26">
        <f t="shared" si="542"/>
        <v>-125.61622615695885</v>
      </c>
      <c r="Z794" s="26">
        <f t="shared" si="543"/>
        <v>-89.999969986867569</v>
      </c>
      <c r="AA794" s="26">
        <f t="shared" si="544"/>
        <v>89.667218898066722</v>
      </c>
      <c r="AB794" s="26">
        <f t="shared" si="545"/>
        <v>-89.998117384250435</v>
      </c>
      <c r="AC794" s="26">
        <f t="shared" si="546"/>
        <v>59.069052850433053</v>
      </c>
      <c r="AD794" s="26">
        <f t="shared" si="547"/>
        <v>89.936222119921524</v>
      </c>
      <c r="AE794" s="26">
        <f t="shared" si="548"/>
        <v>50.114483982815045</v>
      </c>
      <c r="AF794" s="26">
        <f t="shared" si="549"/>
        <v>-90.06186525119648</v>
      </c>
      <c r="AG794" s="26">
        <f t="shared" si="567"/>
        <v>64.334182199278899</v>
      </c>
      <c r="AH794" s="26">
        <f t="shared" si="550"/>
        <v>-207.98631868901543</v>
      </c>
      <c r="AI794" s="26">
        <f t="shared" si="551"/>
        <v>-89.99999999771542</v>
      </c>
      <c r="AJ794" s="26">
        <f t="shared" si="552"/>
        <v>133.96359736716511</v>
      </c>
      <c r="AK794" s="26">
        <f t="shared" si="553"/>
        <v>89.999988519976853</v>
      </c>
      <c r="AL794" s="27">
        <f t="shared" si="554"/>
        <v>-87.942997460859345</v>
      </c>
      <c r="AM794" s="26">
        <f t="shared" si="555"/>
        <v>-89.997703995370117</v>
      </c>
      <c r="AN794" s="26">
        <f t="shared" si="568"/>
        <v>-73.968705385996941</v>
      </c>
      <c r="AO794" s="26">
        <f t="shared" si="569"/>
        <v>-89.988526725982538</v>
      </c>
      <c r="AP794" s="26">
        <f t="shared" si="575"/>
        <v>-171.60024196942771</v>
      </c>
      <c r="AQ794" s="26">
        <f t="shared" si="576"/>
        <v>-179.98624219909124</v>
      </c>
      <c r="AR794" s="25">
        <f t="shared" si="570"/>
        <v>18.562359853877492</v>
      </c>
      <c r="AS794" s="25">
        <f t="shared" si="571"/>
        <v>-26.547178687726607</v>
      </c>
      <c r="AT794" s="56">
        <f t="shared" si="577"/>
        <v>-121.48575798661267</v>
      </c>
      <c r="AU794" s="57">
        <f t="shared" si="556"/>
        <v>-270.04810745028772</v>
      </c>
      <c r="AV794" s="26">
        <f t="shared" si="557"/>
        <v>18.068291283127113</v>
      </c>
      <c r="AW794" s="26">
        <f t="shared" si="558"/>
        <v>82.824637103492449</v>
      </c>
      <c r="AX794" s="27">
        <f t="shared" si="559"/>
        <v>-18.068291283127113</v>
      </c>
      <c r="AY794" s="26">
        <f t="shared" si="560"/>
        <v>-82.824637103492449</v>
      </c>
      <c r="AZ794" s="28">
        <f t="shared" si="561"/>
        <v>0</v>
      </c>
      <c r="BA794" s="29">
        <f t="shared" si="562"/>
        <v>0</v>
      </c>
      <c r="BB794" s="5">
        <f t="shared" si="578"/>
        <v>-309.91074541269785</v>
      </c>
      <c r="BC794" s="5">
        <f t="shared" si="579"/>
        <v>-538.48925211865958</v>
      </c>
      <c r="BD794" s="5">
        <f t="shared" si="563"/>
        <v>-358.48925211865958</v>
      </c>
      <c r="BE794" s="31"/>
      <c r="BF794" s="40">
        <f t="shared" si="564"/>
        <v>-310</v>
      </c>
      <c r="BG794" s="40">
        <f t="shared" si="565"/>
        <v>-538</v>
      </c>
      <c r="BH794" s="40">
        <f t="shared" si="566"/>
        <v>-358</v>
      </c>
      <c r="BL794" s="26">
        <f t="shared" si="572"/>
        <v>-66.004798283418125</v>
      </c>
      <c r="BM794" s="26">
        <f t="shared" si="573"/>
        <v>-89.971299944511301</v>
      </c>
      <c r="BO794" s="238" t="str">
        <f t="shared" si="580"/>
        <v>7943282347.24522i</v>
      </c>
      <c r="BP794" s="238" t="str">
        <f t="shared" si="581"/>
        <v>-7.56546540870572E-07-2.02093240860394E-08i</v>
      </c>
      <c r="BQ794" s="238">
        <f t="shared" si="582"/>
        <v>-122.42018914266706</v>
      </c>
      <c r="BR794" s="238">
        <f t="shared" si="583"/>
        <v>-178.46984472386058</v>
      </c>
    </row>
    <row r="795" spans="22:70" x14ac:dyDescent="0.35">
      <c r="V795" s="24">
        <v>8.9100000000001298</v>
      </c>
      <c r="W795" s="30">
        <f t="shared" si="541"/>
        <v>8128305161.6434479</v>
      </c>
      <c r="X795" s="25">
        <f t="shared" si="574"/>
        <v>26.994438391274116</v>
      </c>
      <c r="Y795" s="26">
        <f t="shared" si="542"/>
        <v>-125.81622615695879</v>
      </c>
      <c r="Z795" s="26">
        <f t="shared" si="543"/>
        <v>-89.999970670049862</v>
      </c>
      <c r="AA795" s="26">
        <f t="shared" si="544"/>
        <v>89.867218897855693</v>
      </c>
      <c r="AB795" s="26">
        <f t="shared" si="545"/>
        <v>-89.998160237816748</v>
      </c>
      <c r="AC795" s="26">
        <f t="shared" si="546"/>
        <v>59.269052608239214</v>
      </c>
      <c r="AD795" s="26">
        <f t="shared" si="547"/>
        <v>89.937673880555081</v>
      </c>
      <c r="AE795" s="26">
        <f t="shared" si="548"/>
        <v>50.314483740410232</v>
      </c>
      <c r="AF795" s="26">
        <f t="shared" si="549"/>
        <v>-90.060457027311514</v>
      </c>
      <c r="AG795" s="26">
        <f t="shared" si="567"/>
        <v>64.334182199278899</v>
      </c>
      <c r="AH795" s="26">
        <f t="shared" si="550"/>
        <v>-208.18631868901545</v>
      </c>
      <c r="AI795" s="26">
        <f t="shared" si="551"/>
        <v>-89.999999997767432</v>
      </c>
      <c r="AJ795" s="26">
        <f t="shared" si="552"/>
        <v>134.1635973671651</v>
      </c>
      <c r="AK795" s="26">
        <f t="shared" si="553"/>
        <v>89.999988781294078</v>
      </c>
      <c r="AL795" s="27">
        <f t="shared" si="554"/>
        <v>-88.142997460545459</v>
      </c>
      <c r="AM795" s="26">
        <f t="shared" si="555"/>
        <v>-89.997756258816125</v>
      </c>
      <c r="AN795" s="26">
        <f t="shared" si="568"/>
        <v>-74.168705378159075</v>
      </c>
      <c r="AO795" s="26">
        <f t="shared" si="569"/>
        <v>-89.988787889577168</v>
      </c>
      <c r="AP795" s="26">
        <f t="shared" si="575"/>
        <v>-172.000241961276</v>
      </c>
      <c r="AQ795" s="26">
        <f t="shared" si="576"/>
        <v>-179.98655536486666</v>
      </c>
      <c r="AR795" s="25">
        <f t="shared" si="570"/>
        <v>18.562359853877492</v>
      </c>
      <c r="AS795" s="25">
        <f t="shared" si="571"/>
        <v>-26.547178687726607</v>
      </c>
      <c r="AT795" s="56">
        <f t="shared" si="577"/>
        <v>-121.68575822086578</v>
      </c>
      <c r="AU795" s="57">
        <f t="shared" si="556"/>
        <v>-270.0470123921782</v>
      </c>
      <c r="AV795" s="26">
        <f t="shared" si="557"/>
        <v>18.265240637465382</v>
      </c>
      <c r="AW795" s="26">
        <f t="shared" si="558"/>
        <v>82.986322909350321</v>
      </c>
      <c r="AX795" s="27">
        <f t="shared" si="559"/>
        <v>-18.265240637465382</v>
      </c>
      <c r="AY795" s="26">
        <f t="shared" si="560"/>
        <v>-82.986322909350321</v>
      </c>
      <c r="AZ795" s="28">
        <f t="shared" si="561"/>
        <v>0</v>
      </c>
      <c r="BA795" s="29">
        <f t="shared" si="562"/>
        <v>0</v>
      </c>
      <c r="BB795" s="5">
        <f t="shared" si="578"/>
        <v>-310.71060651451603</v>
      </c>
      <c r="BC795" s="5">
        <f t="shared" si="579"/>
        <v>-538.52362499267417</v>
      </c>
      <c r="BD795" s="5">
        <f t="shared" si="563"/>
        <v>-358.52362499267417</v>
      </c>
      <c r="BE795" s="41"/>
      <c r="BF795" s="40">
        <f t="shared" si="564"/>
        <v>-311</v>
      </c>
      <c r="BG795" s="40">
        <f t="shared" si="565"/>
        <v>-539</v>
      </c>
      <c r="BH795" s="40">
        <f t="shared" si="566"/>
        <v>-359</v>
      </c>
      <c r="BL795" s="26">
        <f t="shared" si="572"/>
        <v>-66.204798234373811</v>
      </c>
      <c r="BM795" s="26">
        <f t="shared" si="573"/>
        <v>-89.971953237427371</v>
      </c>
      <c r="BO795" s="238" t="str">
        <f t="shared" si="580"/>
        <v>8128305161.64345i</v>
      </c>
      <c r="BP795" s="238" t="str">
        <f t="shared" si="581"/>
        <v>-7.22519500543713E-07-1.88610426372459E-08i</v>
      </c>
      <c r="BQ795" s="238">
        <f t="shared" si="582"/>
        <v>-122.82005005927644</v>
      </c>
      <c r="BR795" s="238">
        <f t="shared" si="583"/>
        <v>-178.50465936306861</v>
      </c>
    </row>
    <row r="796" spans="22:70" x14ac:dyDescent="0.35">
      <c r="V796" s="24">
        <v>8.9200000000001296</v>
      </c>
      <c r="W796" s="32">
        <f t="shared" si="541"/>
        <v>8317637711.0292225</v>
      </c>
      <c r="X796" s="25">
        <f t="shared" si="574"/>
        <v>26.994438391274116</v>
      </c>
      <c r="Y796" s="26">
        <f t="shared" si="542"/>
        <v>-126.01622615695874</v>
      </c>
      <c r="Z796" s="26">
        <f t="shared" si="543"/>
        <v>-89.999971337681046</v>
      </c>
      <c r="AA796" s="26">
        <f t="shared" si="544"/>
        <v>90.067218897654158</v>
      </c>
      <c r="AB796" s="26">
        <f t="shared" si="545"/>
        <v>-89.998202115916783</v>
      </c>
      <c r="AC796" s="26">
        <f t="shared" si="546"/>
        <v>59.469052376945868</v>
      </c>
      <c r="AD796" s="26">
        <f t="shared" si="547"/>
        <v>89.939092595159423</v>
      </c>
      <c r="AE796" s="26">
        <f t="shared" si="548"/>
        <v>50.514483508915404</v>
      </c>
      <c r="AF796" s="26">
        <f t="shared" si="549"/>
        <v>-90.059080858438392</v>
      </c>
      <c r="AG796" s="26">
        <f t="shared" si="567"/>
        <v>64.334182199278899</v>
      </c>
      <c r="AH796" s="26">
        <f t="shared" si="550"/>
        <v>-208.38631868901544</v>
      </c>
      <c r="AI796" s="26">
        <f t="shared" si="551"/>
        <v>-89.999999997818236</v>
      </c>
      <c r="AJ796" s="26">
        <f t="shared" si="552"/>
        <v>134.36359736716508</v>
      </c>
      <c r="AK796" s="26">
        <f t="shared" si="553"/>
        <v>89.999989036662996</v>
      </c>
      <c r="AL796" s="27">
        <f t="shared" si="554"/>
        <v>-88.342997460245698</v>
      </c>
      <c r="AM796" s="26">
        <f t="shared" si="555"/>
        <v>-89.997807332600871</v>
      </c>
      <c r="AN796" s="26">
        <f t="shared" si="568"/>
        <v>-74.368705370673965</v>
      </c>
      <c r="AO796" s="26">
        <f t="shared" si="569"/>
        <v>-89.989043108363049</v>
      </c>
      <c r="AP796" s="26">
        <f t="shared" si="575"/>
        <v>-172.4002419534911</v>
      </c>
      <c r="AQ796" s="26">
        <f t="shared" si="576"/>
        <v>-179.98686140211916</v>
      </c>
      <c r="AR796" s="25">
        <f t="shared" si="570"/>
        <v>18.562359853877492</v>
      </c>
      <c r="AS796" s="25">
        <f t="shared" si="571"/>
        <v>-26.547178687726607</v>
      </c>
      <c r="AT796" s="56">
        <f t="shared" si="577"/>
        <v>-121.8857584445757</v>
      </c>
      <c r="AU796" s="57">
        <f t="shared" si="556"/>
        <v>-270.04594226055758</v>
      </c>
      <c r="AV796" s="26">
        <f t="shared" si="557"/>
        <v>18.462325291723399</v>
      </c>
      <c r="AW796" s="26">
        <f t="shared" si="558"/>
        <v>83.144436852648724</v>
      </c>
      <c r="AX796" s="27">
        <f t="shared" si="559"/>
        <v>-18.462325291723396</v>
      </c>
      <c r="AY796" s="26">
        <f t="shared" si="560"/>
        <v>-83.144436852648724</v>
      </c>
      <c r="AZ796" s="28">
        <f t="shared" si="561"/>
        <v>0</v>
      </c>
      <c r="BA796" s="29">
        <f t="shared" si="562"/>
        <v>0</v>
      </c>
      <c r="BB796" s="5">
        <f t="shared" si="578"/>
        <v>-311.51047386362404</v>
      </c>
      <c r="BC796" s="5">
        <f t="shared" si="579"/>
        <v>-538.55721650833368</v>
      </c>
      <c r="BD796" s="5">
        <f t="shared" si="563"/>
        <v>-358.55721650833368</v>
      </c>
      <c r="BE796" s="31"/>
      <c r="BF796" s="40">
        <f t="shared" si="564"/>
        <v>-312</v>
      </c>
      <c r="BG796" s="40">
        <f t="shared" si="565"/>
        <v>-539</v>
      </c>
      <c r="BH796" s="40">
        <f t="shared" si="566"/>
        <v>-359</v>
      </c>
      <c r="BL796" s="26">
        <f t="shared" si="572"/>
        <v>-66.404798187536869</v>
      </c>
      <c r="BM796" s="26">
        <f t="shared" si="573"/>
        <v>-89.97259165958819</v>
      </c>
      <c r="BO796" s="238" t="str">
        <f t="shared" si="580"/>
        <v>8317637711.02922i</v>
      </c>
      <c r="BP796" s="238" t="str">
        <f t="shared" si="581"/>
        <v>-6.9002189253422E-07-1.76026875238168E-08i</v>
      </c>
      <c r="BQ796" s="238">
        <f t="shared" si="582"/>
        <v>-123.2199172315115</v>
      </c>
      <c r="BR796" s="238">
        <f t="shared" si="583"/>
        <v>-178.5386825881879</v>
      </c>
    </row>
    <row r="797" spans="22:70" x14ac:dyDescent="0.35">
      <c r="V797" s="24">
        <v>8.9300000000001294</v>
      </c>
      <c r="W797" s="32">
        <f t="shared" si="541"/>
        <v>8511380382.0263042</v>
      </c>
      <c r="X797" s="25">
        <f t="shared" si="574"/>
        <v>26.994438391274116</v>
      </c>
      <c r="Y797" s="26">
        <f t="shared" si="542"/>
        <v>-126.21622615695867</v>
      </c>
      <c r="Z797" s="26">
        <f t="shared" si="543"/>
        <v>-89.999971990115085</v>
      </c>
      <c r="AA797" s="26">
        <f t="shared" si="544"/>
        <v>90.267218897461674</v>
      </c>
      <c r="AB797" s="26">
        <f t="shared" si="545"/>
        <v>-89.998243040754886</v>
      </c>
      <c r="AC797" s="26">
        <f t="shared" si="546"/>
        <v>59.669052156062399</v>
      </c>
      <c r="AD797" s="26">
        <f t="shared" si="547"/>
        <v>89.940479015948881</v>
      </c>
      <c r="AE797" s="26">
        <f t="shared" si="548"/>
        <v>50.714483287839521</v>
      </c>
      <c r="AF797" s="26">
        <f t="shared" si="549"/>
        <v>-90.05773601492109</v>
      </c>
      <c r="AG797" s="26">
        <f t="shared" si="567"/>
        <v>64.334182199278899</v>
      </c>
      <c r="AH797" s="26">
        <f t="shared" si="550"/>
        <v>-208.58631868901543</v>
      </c>
      <c r="AI797" s="26">
        <f t="shared" si="551"/>
        <v>-89.999999997867903</v>
      </c>
      <c r="AJ797" s="26">
        <f t="shared" si="552"/>
        <v>134.56359736716504</v>
      </c>
      <c r="AK797" s="26">
        <f t="shared" si="553"/>
        <v>89.999989286219019</v>
      </c>
      <c r="AL797" s="27">
        <f t="shared" si="554"/>
        <v>-88.542997459959395</v>
      </c>
      <c r="AM797" s="26">
        <f t="shared" si="555"/>
        <v>-89.997857243804347</v>
      </c>
      <c r="AN797" s="26">
        <f t="shared" si="568"/>
        <v>-74.568705363525709</v>
      </c>
      <c r="AO797" s="26">
        <f t="shared" si="569"/>
        <v>-89.989292517660502</v>
      </c>
      <c r="AP797" s="26">
        <f t="shared" si="575"/>
        <v>-172.80024194605659</v>
      </c>
      <c r="AQ797" s="26">
        <f t="shared" si="576"/>
        <v>-179.98716047311373</v>
      </c>
      <c r="AR797" s="25">
        <f t="shared" si="570"/>
        <v>18.562359853877492</v>
      </c>
      <c r="AS797" s="25">
        <f t="shared" si="571"/>
        <v>-26.547178687726607</v>
      </c>
      <c r="AT797" s="56">
        <f t="shared" si="577"/>
        <v>-122.08575865821706</v>
      </c>
      <c r="AU797" s="57">
        <f t="shared" si="556"/>
        <v>-270.04489648803485</v>
      </c>
      <c r="AV797" s="26">
        <f t="shared" si="557"/>
        <v>18.659539330079816</v>
      </c>
      <c r="AW797" s="26">
        <f t="shared" si="558"/>
        <v>83.299053129466628</v>
      </c>
      <c r="AX797" s="27">
        <f t="shared" si="559"/>
        <v>-18.659539330079816</v>
      </c>
      <c r="AY797" s="26">
        <f t="shared" si="560"/>
        <v>-83.299053129466628</v>
      </c>
      <c r="AZ797" s="28">
        <f t="shared" si="561"/>
        <v>0</v>
      </c>
      <c r="BA797" s="29">
        <f t="shared" si="562"/>
        <v>0</v>
      </c>
      <c r="BB797" s="5">
        <f t="shared" si="578"/>
        <v>-312.31034717921318</v>
      </c>
      <c r="BC797" s="5">
        <f t="shared" si="579"/>
        <v>-538.59004438058355</v>
      </c>
      <c r="BD797" s="5">
        <f t="shared" si="563"/>
        <v>-358.59004438058355</v>
      </c>
      <c r="BE797" s="31"/>
      <c r="BF797" s="40">
        <f t="shared" si="564"/>
        <v>-312</v>
      </c>
      <c r="BG797" s="40">
        <f t="shared" si="565"/>
        <v>-539</v>
      </c>
      <c r="BH797" s="40">
        <f t="shared" si="566"/>
        <v>-359</v>
      </c>
      <c r="BL797" s="26">
        <f t="shared" si="572"/>
        <v>-66.604798142807908</v>
      </c>
      <c r="BM797" s="26">
        <f t="shared" si="573"/>
        <v>-89.973215549493005</v>
      </c>
      <c r="BO797" s="238" t="str">
        <f t="shared" si="580"/>
        <v>8511380382.0263i</v>
      </c>
      <c r="BP797" s="238" t="str">
        <f t="shared" si="581"/>
        <v>-6.58985060092033E-07-1.64282636842719E-08i</v>
      </c>
      <c r="BQ797" s="238">
        <f t="shared" si="582"/>
        <v>-123.6197903781882</v>
      </c>
      <c r="BR797" s="238">
        <f t="shared" si="583"/>
        <v>-178.57193234305561</v>
      </c>
    </row>
    <row r="798" spans="22:70" x14ac:dyDescent="0.35">
      <c r="V798" s="24">
        <v>8.9400000000001292</v>
      </c>
      <c r="W798" s="30">
        <f t="shared" si="541"/>
        <v>8709635899.5634041</v>
      </c>
      <c r="X798" s="25">
        <f t="shared" si="574"/>
        <v>26.994438391274116</v>
      </c>
      <c r="Y798" s="26">
        <f t="shared" si="542"/>
        <v>-126.4162261569586</v>
      </c>
      <c r="Z798" s="26">
        <f t="shared" si="543"/>
        <v>-89.9999726276979</v>
      </c>
      <c r="AA798" s="26">
        <f t="shared" si="544"/>
        <v>90.46721889727786</v>
      </c>
      <c r="AB798" s="26">
        <f t="shared" si="545"/>
        <v>-89.998283034029953</v>
      </c>
      <c r="AC798" s="26">
        <f t="shared" si="546"/>
        <v>59.869051945120347</v>
      </c>
      <c r="AD798" s="26">
        <f t="shared" si="547"/>
        <v>89.941833878015601</v>
      </c>
      <c r="AE798" s="26">
        <f t="shared" si="548"/>
        <v>50.914483076713722</v>
      </c>
      <c r="AF798" s="26">
        <f t="shared" si="549"/>
        <v>-90.056421783712253</v>
      </c>
      <c r="AG798" s="26">
        <f t="shared" si="567"/>
        <v>64.334182199278899</v>
      </c>
      <c r="AH798" s="26">
        <f t="shared" si="550"/>
        <v>-208.78631868901545</v>
      </c>
      <c r="AI798" s="26">
        <f t="shared" si="551"/>
        <v>-89.999999997916447</v>
      </c>
      <c r="AJ798" s="26">
        <f t="shared" si="552"/>
        <v>134.76359736716503</v>
      </c>
      <c r="AK798" s="26">
        <f t="shared" si="553"/>
        <v>89.999989530094439</v>
      </c>
      <c r="AL798" s="27">
        <f t="shared" si="554"/>
        <v>-88.742997459686023</v>
      </c>
      <c r="AM798" s="26">
        <f t="shared" si="555"/>
        <v>-89.997906018890134</v>
      </c>
      <c r="AN798" s="26">
        <f t="shared" si="568"/>
        <v>-74.768705356699215</v>
      </c>
      <c r="AO798" s="26">
        <f t="shared" si="569"/>
        <v>-89.98953624970963</v>
      </c>
      <c r="AP798" s="26">
        <f t="shared" si="575"/>
        <v>-173.20024193895676</v>
      </c>
      <c r="AQ798" s="26">
        <f t="shared" si="576"/>
        <v>-179.98745273642177</v>
      </c>
      <c r="AR798" s="25">
        <f t="shared" si="570"/>
        <v>18.562359853877492</v>
      </c>
      <c r="AS798" s="25">
        <f t="shared" si="571"/>
        <v>-26.547178687726607</v>
      </c>
      <c r="AT798" s="56">
        <f t="shared" si="577"/>
        <v>-122.28575886224304</v>
      </c>
      <c r="AU798" s="57">
        <f t="shared" si="556"/>
        <v>-270.04387452013401</v>
      </c>
      <c r="AV798" s="26">
        <f t="shared" si="557"/>
        <v>18.85687708799988</v>
      </c>
      <c r="AW798" s="26">
        <f t="shared" si="558"/>
        <v>83.450244706927833</v>
      </c>
      <c r="AX798" s="27">
        <f t="shared" si="559"/>
        <v>-18.85687708799988</v>
      </c>
      <c r="AY798" s="26">
        <f t="shared" si="560"/>
        <v>-83.450244706927833</v>
      </c>
      <c r="AZ798" s="28">
        <f t="shared" si="561"/>
        <v>0</v>
      </c>
      <c r="BA798" s="29">
        <f t="shared" si="562"/>
        <v>0</v>
      </c>
      <c r="BB798" s="5">
        <f t="shared" si="578"/>
        <v>-313.11022619308119</v>
      </c>
      <c r="BC798" s="5">
        <f t="shared" si="579"/>
        <v>-538.62212592585627</v>
      </c>
      <c r="BD798" s="5">
        <f t="shared" si="563"/>
        <v>-358.62212592585627</v>
      </c>
      <c r="BE798" s="41"/>
      <c r="BF798" s="40">
        <f t="shared" si="564"/>
        <v>-313</v>
      </c>
      <c r="BG798" s="40">
        <f t="shared" si="565"/>
        <v>-539</v>
      </c>
      <c r="BH798" s="40">
        <f t="shared" si="566"/>
        <v>-359</v>
      </c>
      <c r="BL798" s="26">
        <f t="shared" si="572"/>
        <v>-66.8047981000921</v>
      </c>
      <c r="BM798" s="26">
        <f t="shared" si="573"/>
        <v>-89.973825237935898</v>
      </c>
      <c r="BO798" s="238" t="str">
        <f t="shared" si="580"/>
        <v>8709635899.5634i</v>
      </c>
      <c r="BP798" s="238" t="str">
        <f t="shared" si="581"/>
        <v>-6.29343420797949E-07-1.53321754265598E-08i</v>
      </c>
      <c r="BQ798" s="238">
        <f t="shared" si="582"/>
        <v>-124.01966923074608</v>
      </c>
      <c r="BR798" s="238">
        <f t="shared" si="583"/>
        <v>-178.60442616778636</v>
      </c>
    </row>
    <row r="799" spans="22:70" x14ac:dyDescent="0.35">
      <c r="V799" s="24">
        <v>8.9500000000001307</v>
      </c>
      <c r="W799" s="32">
        <f t="shared" si="541"/>
        <v>8912509381.3401451</v>
      </c>
      <c r="X799" s="25">
        <f t="shared" si="574"/>
        <v>26.994438391274116</v>
      </c>
      <c r="Y799" s="26">
        <f t="shared" si="542"/>
        <v>-126.6162261569586</v>
      </c>
      <c r="Z799" s="26">
        <f t="shared" si="543"/>
        <v>-89.999973250767567</v>
      </c>
      <c r="AA799" s="26">
        <f t="shared" si="544"/>
        <v>90.667218897102359</v>
      </c>
      <c r="AB799" s="26">
        <f t="shared" si="545"/>
        <v>-89.998322116946923</v>
      </c>
      <c r="AC799" s="26">
        <f t="shared" si="546"/>
        <v>60.069051743672276</v>
      </c>
      <c r="AD799" s="26">
        <f t="shared" si="547"/>
        <v>89.94315789971931</v>
      </c>
      <c r="AE799" s="26">
        <f t="shared" si="548"/>
        <v>51.114482875090147</v>
      </c>
      <c r="AF799" s="26">
        <f t="shared" si="549"/>
        <v>-90.055137467995181</v>
      </c>
      <c r="AG799" s="26">
        <f t="shared" si="567"/>
        <v>64.334182199278899</v>
      </c>
      <c r="AH799" s="26">
        <f t="shared" si="550"/>
        <v>-208.98631868901546</v>
      </c>
      <c r="AI799" s="26">
        <f t="shared" si="551"/>
        <v>-89.999999997963869</v>
      </c>
      <c r="AJ799" s="26">
        <f t="shared" si="552"/>
        <v>134.96359736716505</v>
      </c>
      <c r="AK799" s="26">
        <f t="shared" si="553"/>
        <v>89.999989768418601</v>
      </c>
      <c r="AL799" s="27">
        <f t="shared" si="554"/>
        <v>-88.942997459424973</v>
      </c>
      <c r="AM799" s="26">
        <f t="shared" si="555"/>
        <v>-89.997953683719416</v>
      </c>
      <c r="AN799" s="26">
        <f t="shared" si="568"/>
        <v>-74.968705350180002</v>
      </c>
      <c r="AO799" s="26">
        <f t="shared" si="569"/>
        <v>-89.989774433740351</v>
      </c>
      <c r="AP799" s="26">
        <f t="shared" si="575"/>
        <v>-173.60024193217649</v>
      </c>
      <c r="AQ799" s="26">
        <f t="shared" si="576"/>
        <v>-179.98773834700503</v>
      </c>
      <c r="AR799" s="25">
        <f t="shared" si="570"/>
        <v>18.562359853877492</v>
      </c>
      <c r="AS799" s="25">
        <f t="shared" si="571"/>
        <v>-26.547178687726607</v>
      </c>
      <c r="AT799" s="56">
        <f t="shared" si="577"/>
        <v>-122.48575905708634</v>
      </c>
      <c r="AU799" s="57">
        <f t="shared" si="556"/>
        <v>-270.04287581500023</v>
      </c>
      <c r="AV799" s="26">
        <f t="shared" si="557"/>
        <v>19.054333142203049</v>
      </c>
      <c r="AW799" s="26">
        <f t="shared" si="558"/>
        <v>83.598083322024678</v>
      </c>
      <c r="AX799" s="27">
        <f t="shared" si="559"/>
        <v>-19.054333142203049</v>
      </c>
      <c r="AY799" s="26">
        <f t="shared" si="560"/>
        <v>-83.598083322024678</v>
      </c>
      <c r="AZ799" s="28">
        <f t="shared" si="561"/>
        <v>0</v>
      </c>
      <c r="BA799" s="29">
        <f t="shared" si="562"/>
        <v>0</v>
      </c>
      <c r="BB799" s="5">
        <f t="shared" si="578"/>
        <v>-313.91011064906752</v>
      </c>
      <c r="BC799" s="5">
        <f t="shared" si="579"/>
        <v>-538.65347807082821</v>
      </c>
      <c r="BD799" s="5">
        <f t="shared" si="563"/>
        <v>-358.65347807082821</v>
      </c>
      <c r="BE799" s="31"/>
      <c r="BF799" s="40">
        <f t="shared" si="564"/>
        <v>-314</v>
      </c>
      <c r="BG799" s="40">
        <f t="shared" si="565"/>
        <v>-539</v>
      </c>
      <c r="BH799" s="40">
        <f t="shared" si="566"/>
        <v>-359</v>
      </c>
      <c r="BL799" s="26">
        <f t="shared" si="572"/>
        <v>-67.004798059298864</v>
      </c>
      <c r="BM799" s="26">
        <f t="shared" si="573"/>
        <v>-89.974421048181213</v>
      </c>
      <c r="BO799" s="238" t="str">
        <f t="shared" si="580"/>
        <v>8912509381.34015i</v>
      </c>
      <c r="BP799" s="238" t="str">
        <f t="shared" si="581"/>
        <v>-6.01034329577389E-07-1.43091998560524E-08i</v>
      </c>
      <c r="BQ799" s="238">
        <f t="shared" si="582"/>
        <v>-124.4195535326823</v>
      </c>
      <c r="BR799" s="238">
        <f t="shared" si="583"/>
        <v>-178.63618120764676</v>
      </c>
    </row>
    <row r="800" spans="22:70" x14ac:dyDescent="0.35">
      <c r="V800" s="24">
        <v>8.9600000000001305</v>
      </c>
      <c r="W800" s="32">
        <f t="shared" si="541"/>
        <v>9120108393.5618477</v>
      </c>
      <c r="X800" s="25">
        <f t="shared" si="574"/>
        <v>26.994438391274116</v>
      </c>
      <c r="Y800" s="26">
        <f t="shared" si="542"/>
        <v>-126.81622615695856</v>
      </c>
      <c r="Z800" s="26">
        <f t="shared" si="543"/>
        <v>-89.999973859654432</v>
      </c>
      <c r="AA800" s="26">
        <f t="shared" si="544"/>
        <v>90.86721889693473</v>
      </c>
      <c r="AB800" s="26">
        <f t="shared" si="545"/>
        <v>-89.998360310228108</v>
      </c>
      <c r="AC800" s="26">
        <f t="shared" si="546"/>
        <v>60.269051551290822</v>
      </c>
      <c r="AD800" s="26">
        <f t="shared" si="547"/>
        <v>89.944451783068189</v>
      </c>
      <c r="AE800" s="26">
        <f t="shared" si="548"/>
        <v>51.314482682541104</v>
      </c>
      <c r="AF800" s="26">
        <f t="shared" si="549"/>
        <v>-90.053882386814337</v>
      </c>
      <c r="AG800" s="26">
        <f t="shared" si="567"/>
        <v>64.334182199278899</v>
      </c>
      <c r="AH800" s="26">
        <f t="shared" si="550"/>
        <v>-209.18631868901545</v>
      </c>
      <c r="AI800" s="26">
        <f t="shared" si="551"/>
        <v>-89.999999998010225</v>
      </c>
      <c r="AJ800" s="26">
        <f t="shared" si="552"/>
        <v>135.16359736716507</v>
      </c>
      <c r="AK800" s="26">
        <f t="shared" si="553"/>
        <v>89.999990001317812</v>
      </c>
      <c r="AL800" s="27">
        <f t="shared" si="554"/>
        <v>-89.142997459175632</v>
      </c>
      <c r="AM800" s="26">
        <f t="shared" si="555"/>
        <v>-89.998000263564734</v>
      </c>
      <c r="AN800" s="26">
        <f t="shared" si="568"/>
        <v>-75.168705343954159</v>
      </c>
      <c r="AO800" s="26">
        <f t="shared" si="569"/>
        <v>-89.990007196040949</v>
      </c>
      <c r="AP800" s="26">
        <f t="shared" si="575"/>
        <v>-174.00024192570129</v>
      </c>
      <c r="AQ800" s="26">
        <f t="shared" si="576"/>
        <v>-179.98801745629811</v>
      </c>
      <c r="AR800" s="25">
        <f t="shared" si="570"/>
        <v>18.562359853877492</v>
      </c>
      <c r="AS800" s="25">
        <f t="shared" si="571"/>
        <v>-26.547178687726607</v>
      </c>
      <c r="AT800" s="56">
        <f t="shared" si="577"/>
        <v>-122.68575924316019</v>
      </c>
      <c r="AU800" s="57">
        <f t="shared" si="556"/>
        <v>-270.04189984311245</v>
      </c>
      <c r="AV800" s="26">
        <f t="shared" si="557"/>
        <v>19.251902300974837</v>
      </c>
      <c r="AW800" s="26">
        <f t="shared" si="558"/>
        <v>83.742639482251221</v>
      </c>
      <c r="AX800" s="27">
        <f t="shared" si="559"/>
        <v>-19.251902300974837</v>
      </c>
      <c r="AY800" s="26">
        <f t="shared" si="560"/>
        <v>-83.742639482251221</v>
      </c>
      <c r="AZ800" s="28">
        <f t="shared" si="561"/>
        <v>0</v>
      </c>
      <c r="BA800" s="29">
        <f t="shared" si="562"/>
        <v>0</v>
      </c>
      <c r="BB800" s="5">
        <f t="shared" si="578"/>
        <v>-314.71000030251355</v>
      </c>
      <c r="BC800" s="5">
        <f t="shared" si="579"/>
        <v>-538.68411736099677</v>
      </c>
      <c r="BD800" s="5">
        <f t="shared" si="563"/>
        <v>-358.68411736099677</v>
      </c>
      <c r="BE800" s="31"/>
      <c r="BF800" s="40">
        <f t="shared" si="564"/>
        <v>-315</v>
      </c>
      <c r="BG800" s="40">
        <f t="shared" si="565"/>
        <v>-539</v>
      </c>
      <c r="BH800" s="40">
        <f t="shared" si="566"/>
        <v>-359</v>
      </c>
      <c r="BL800" s="26">
        <f t="shared" si="572"/>
        <v>-67.204798020341585</v>
      </c>
      <c r="BM800" s="26">
        <f t="shared" si="573"/>
        <v>-89.975003296134901</v>
      </c>
      <c r="BO800" s="238" t="str">
        <f t="shared" si="580"/>
        <v>9120108393.56185i</v>
      </c>
      <c r="BP800" s="238" t="str">
        <f t="shared" si="581"/>
        <v>-5.73997947758324E-07-1.33544620679669E-08i</v>
      </c>
      <c r="BQ800" s="238">
        <f t="shared" si="582"/>
        <v>-124.81944303901176</v>
      </c>
      <c r="BR800" s="238">
        <f t="shared" si="583"/>
        <v>-178.66721422174942</v>
      </c>
    </row>
    <row r="801" spans="22:70" x14ac:dyDescent="0.35">
      <c r="V801" s="24">
        <v>8.9700000000001303</v>
      </c>
      <c r="W801" s="30">
        <f t="shared" si="541"/>
        <v>9332543007.9727249</v>
      </c>
      <c r="X801" s="25">
        <f t="shared" si="574"/>
        <v>26.994438391274116</v>
      </c>
      <c r="Y801" s="26">
        <f t="shared" si="542"/>
        <v>-127.01622615695852</v>
      </c>
      <c r="Z801" s="26">
        <f t="shared" si="543"/>
        <v>-89.99997445468135</v>
      </c>
      <c r="AA801" s="26">
        <f t="shared" si="544"/>
        <v>91.067218896774648</v>
      </c>
      <c r="AB801" s="26">
        <f t="shared" si="545"/>
        <v>-89.998397634124061</v>
      </c>
      <c r="AC801" s="26">
        <f t="shared" si="546"/>
        <v>60.46905136756795</v>
      </c>
      <c r="AD801" s="26">
        <f t="shared" si="547"/>
        <v>89.94571621409105</v>
      </c>
      <c r="AE801" s="26">
        <f t="shared" si="548"/>
        <v>51.51448249865819</v>
      </c>
      <c r="AF801" s="26">
        <f t="shared" si="549"/>
        <v>-90.052655874714361</v>
      </c>
      <c r="AG801" s="26">
        <f t="shared" si="567"/>
        <v>64.334182199278899</v>
      </c>
      <c r="AH801" s="26">
        <f t="shared" si="550"/>
        <v>-209.38631868901547</v>
      </c>
      <c r="AI801" s="26">
        <f t="shared" si="551"/>
        <v>-89.999999998055515</v>
      </c>
      <c r="AJ801" s="26">
        <f t="shared" si="552"/>
        <v>135.36359736716503</v>
      </c>
      <c r="AK801" s="26">
        <f t="shared" si="553"/>
        <v>89.999990228915607</v>
      </c>
      <c r="AL801" s="27">
        <f t="shared" si="554"/>
        <v>-89.342997458937546</v>
      </c>
      <c r="AM801" s="26">
        <f t="shared" si="555"/>
        <v>-89.998045783123317</v>
      </c>
      <c r="AN801" s="26">
        <f t="shared" si="568"/>
        <v>-75.368705338008525</v>
      </c>
      <c r="AO801" s="26">
        <f t="shared" si="569"/>
        <v>-89.990234660025038</v>
      </c>
      <c r="AP801" s="26">
        <f t="shared" si="575"/>
        <v>-174.40024191951761</v>
      </c>
      <c r="AQ801" s="26">
        <f t="shared" si="576"/>
        <v>-179.98829021228826</v>
      </c>
      <c r="AR801" s="25">
        <f t="shared" si="570"/>
        <v>18.562359853877492</v>
      </c>
      <c r="AS801" s="25">
        <f t="shared" si="571"/>
        <v>-26.547178687726607</v>
      </c>
      <c r="AT801" s="56">
        <f t="shared" si="577"/>
        <v>-122.88575942085942</v>
      </c>
      <c r="AU801" s="57">
        <f t="shared" si="556"/>
        <v>-270.04094608700262</v>
      </c>
      <c r="AV801" s="26">
        <f t="shared" si="557"/>
        <v>19.449579594816338</v>
      </c>
      <c r="AW801" s="26">
        <f t="shared" si="558"/>
        <v>83.883982467902172</v>
      </c>
      <c r="AX801" s="27">
        <f t="shared" si="559"/>
        <v>-19.449579594816338</v>
      </c>
      <c r="AY801" s="26">
        <f t="shared" si="560"/>
        <v>-83.883982467902172</v>
      </c>
      <c r="AZ801" s="28">
        <f t="shared" si="561"/>
        <v>0</v>
      </c>
      <c r="BA801" s="29">
        <f t="shared" si="562"/>
        <v>0</v>
      </c>
      <c r="BB801" s="5">
        <f t="shared" si="578"/>
        <v>-315.50989491974838</v>
      </c>
      <c r="BC801" s="5">
        <f t="shared" si="579"/>
        <v>-538.71405996908311</v>
      </c>
      <c r="BD801" s="5">
        <f t="shared" si="563"/>
        <v>-358.71405996908311</v>
      </c>
      <c r="BE801" s="41"/>
      <c r="BF801" s="40">
        <f t="shared" si="564"/>
        <v>-316</v>
      </c>
      <c r="BG801" s="40">
        <f t="shared" si="565"/>
        <v>-539</v>
      </c>
      <c r="BH801" s="40">
        <f t="shared" si="566"/>
        <v>-359</v>
      </c>
      <c r="BL801" s="26">
        <f t="shared" si="572"/>
        <v>-67.404797983137684</v>
      </c>
      <c r="BM801" s="26">
        <f t="shared" si="573"/>
        <v>-89.975572290512062</v>
      </c>
      <c r="BO801" s="238" t="str">
        <f t="shared" si="580"/>
        <v>9332543007.97272i</v>
      </c>
      <c r="BP801" s="238" t="str">
        <f t="shared" si="581"/>
        <v>-5.48177117911973E-07-1.24634119874377E-08i</v>
      </c>
      <c r="BQ801" s="238">
        <f t="shared" si="582"/>
        <v>-125.21933751575125</v>
      </c>
      <c r="BR801" s="238">
        <f t="shared" si="583"/>
        <v>-178.69754159156849</v>
      </c>
    </row>
    <row r="802" spans="22:70" x14ac:dyDescent="0.35">
      <c r="V802" s="24">
        <v>8.9800000000001301</v>
      </c>
      <c r="W802" s="32">
        <f t="shared" si="541"/>
        <v>9549925860.2172394</v>
      </c>
      <c r="X802" s="25">
        <f t="shared" si="574"/>
        <v>26.994438391274116</v>
      </c>
      <c r="Y802" s="26">
        <f t="shared" si="542"/>
        <v>-127.21622615695848</v>
      </c>
      <c r="Z802" s="26">
        <f t="shared" si="543"/>
        <v>-89.999975036163789</v>
      </c>
      <c r="AA802" s="26">
        <f t="shared" si="544"/>
        <v>91.26721889662177</v>
      </c>
      <c r="AB802" s="26">
        <f t="shared" si="545"/>
        <v>-89.998434108424419</v>
      </c>
      <c r="AC802" s="26">
        <f t="shared" si="546"/>
        <v>60.669051192113955</v>
      </c>
      <c r="AD802" s="26">
        <f t="shared" si="547"/>
        <v>89.946951863200994</v>
      </c>
      <c r="AE802" s="26">
        <f t="shared" si="548"/>
        <v>51.714482323051357</v>
      </c>
      <c r="AF802" s="26">
        <f t="shared" si="549"/>
        <v>-90.051457281387215</v>
      </c>
      <c r="AG802" s="26">
        <f t="shared" si="567"/>
        <v>64.334182199278899</v>
      </c>
      <c r="AH802" s="26">
        <f t="shared" si="550"/>
        <v>-209.58631868901546</v>
      </c>
      <c r="AI802" s="26">
        <f t="shared" si="551"/>
        <v>-89.999999998099767</v>
      </c>
      <c r="AJ802" s="26">
        <f t="shared" si="552"/>
        <v>135.56359736716504</v>
      </c>
      <c r="AK802" s="26">
        <f t="shared" si="553"/>
        <v>89.99999045133265</v>
      </c>
      <c r="AL802" s="27">
        <f t="shared" si="554"/>
        <v>-89.542997458710147</v>
      </c>
      <c r="AM802" s="26">
        <f t="shared" si="555"/>
        <v>-89.998090266530255</v>
      </c>
      <c r="AN802" s="26">
        <f t="shared" si="568"/>
        <v>-75.568705332330495</v>
      </c>
      <c r="AO802" s="26">
        <f t="shared" si="569"/>
        <v>-89.990456946297016</v>
      </c>
      <c r="AP802" s="26">
        <f t="shared" si="575"/>
        <v>-174.80024191361215</v>
      </c>
      <c r="AQ802" s="26">
        <f t="shared" si="576"/>
        <v>-179.98855675959439</v>
      </c>
      <c r="AR802" s="25">
        <f t="shared" si="570"/>
        <v>18.562359853877492</v>
      </c>
      <c r="AS802" s="25">
        <f t="shared" si="571"/>
        <v>-26.547178687726607</v>
      </c>
      <c r="AT802" s="56">
        <f t="shared" si="577"/>
        <v>-123.0857595905608</v>
      </c>
      <c r="AU802" s="57">
        <f t="shared" si="556"/>
        <v>-270.04001404098159</v>
      </c>
      <c r="AV802" s="26">
        <f t="shared" si="557"/>
        <v>19.647360267423785</v>
      </c>
      <c r="AW802" s="26">
        <f t="shared" si="558"/>
        <v>84.022180335903045</v>
      </c>
      <c r="AX802" s="27">
        <f t="shared" si="559"/>
        <v>-19.647360267423785</v>
      </c>
      <c r="AY802" s="26">
        <f t="shared" si="560"/>
        <v>-84.022180335903045</v>
      </c>
      <c r="AZ802" s="28">
        <f t="shared" si="561"/>
        <v>0</v>
      </c>
      <c r="BA802" s="29">
        <f t="shared" si="562"/>
        <v>0</v>
      </c>
      <c r="BB802" s="5">
        <f t="shared" si="578"/>
        <v>-316.3097942775953</v>
      </c>
      <c r="BC802" s="5">
        <f t="shared" si="579"/>
        <v>-538.7433217032617</v>
      </c>
      <c r="BD802" s="5">
        <f t="shared" si="563"/>
        <v>-358.7433217032617</v>
      </c>
      <c r="BE802" s="31"/>
      <c r="BF802" s="40">
        <f t="shared" si="564"/>
        <v>-316</v>
      </c>
      <c r="BG802" s="40">
        <f t="shared" si="565"/>
        <v>-539</v>
      </c>
      <c r="BH802" s="40">
        <f t="shared" si="566"/>
        <v>-359</v>
      </c>
      <c r="BL802" s="26">
        <f t="shared" si="572"/>
        <v>-67.604797947608219</v>
      </c>
      <c r="BM802" s="26">
        <f t="shared" si="573"/>
        <v>-89.976128333000602</v>
      </c>
      <c r="BO802" s="238" t="str">
        <f t="shared" si="580"/>
        <v>9549925860.21724i</v>
      </c>
      <c r="BP802" s="238" t="str">
        <f t="shared" si="581"/>
        <v>-5.2351724422577E-07-1.16318027481533E-08i</v>
      </c>
      <c r="BQ802" s="238">
        <f t="shared" si="582"/>
        <v>-125.61923673942633</v>
      </c>
      <c r="BR802" s="238">
        <f t="shared" si="583"/>
        <v>-178.72717932927955</v>
      </c>
    </row>
    <row r="803" spans="22:70" x14ac:dyDescent="0.35">
      <c r="V803" s="24">
        <v>8.9900000000001299</v>
      </c>
      <c r="W803" s="32">
        <f t="shared" si="541"/>
        <v>9772372209.5610523</v>
      </c>
      <c r="X803" s="25">
        <f t="shared" si="574"/>
        <v>26.994438391274116</v>
      </c>
      <c r="Y803" s="26">
        <f t="shared" si="542"/>
        <v>-127.41622615695844</v>
      </c>
      <c r="Z803" s="26">
        <f t="shared" si="543"/>
        <v>-89.999975604410068</v>
      </c>
      <c r="AA803" s="26">
        <f t="shared" si="544"/>
        <v>91.467218896475771</v>
      </c>
      <c r="AB803" s="26">
        <f t="shared" si="545"/>
        <v>-89.998469752468353</v>
      </c>
      <c r="AC803" s="26">
        <f t="shared" si="546"/>
        <v>60.869051024556697</v>
      </c>
      <c r="AD803" s="26">
        <f t="shared" si="547"/>
        <v>89.948159385550966</v>
      </c>
      <c r="AE803" s="26">
        <f t="shared" si="548"/>
        <v>51.914482155348139</v>
      </c>
      <c r="AF803" s="26">
        <f t="shared" si="549"/>
        <v>-90.050285971327455</v>
      </c>
      <c r="AG803" s="26">
        <f t="shared" si="567"/>
        <v>64.334182199278899</v>
      </c>
      <c r="AH803" s="26">
        <f t="shared" si="550"/>
        <v>-209.78631868901545</v>
      </c>
      <c r="AI803" s="26">
        <f t="shared" si="551"/>
        <v>-89.999999998143025</v>
      </c>
      <c r="AJ803" s="26">
        <f t="shared" si="552"/>
        <v>135.76359736716503</v>
      </c>
      <c r="AK803" s="26">
        <f t="shared" si="553"/>
        <v>89.999990668686848</v>
      </c>
      <c r="AL803" s="27">
        <f t="shared" si="554"/>
        <v>-89.742997458492994</v>
      </c>
      <c r="AM803" s="26">
        <f t="shared" si="555"/>
        <v>-89.998133737371234</v>
      </c>
      <c r="AN803" s="26">
        <f t="shared" si="568"/>
        <v>-75.76870532690802</v>
      </c>
      <c r="AO803" s="26">
        <f t="shared" si="569"/>
        <v>-89.990674172715998</v>
      </c>
      <c r="AP803" s="26">
        <f t="shared" si="575"/>
        <v>-175.20024190797253</v>
      </c>
      <c r="AQ803" s="26">
        <f t="shared" si="576"/>
        <v>-179.98881723954341</v>
      </c>
      <c r="AR803" s="25">
        <f t="shared" si="570"/>
        <v>18.562359853877492</v>
      </c>
      <c r="AS803" s="25">
        <f t="shared" si="571"/>
        <v>-26.547178687726607</v>
      </c>
      <c r="AT803" s="56">
        <f t="shared" si="577"/>
        <v>-123.28575975262439</v>
      </c>
      <c r="AU803" s="57">
        <f t="shared" si="556"/>
        <v>-270.03910321087085</v>
      </c>
      <c r="AV803" s="26">
        <f t="shared" si="557"/>
        <v>19.845239766991313</v>
      </c>
      <c r="AW803" s="26">
        <f t="shared" si="558"/>
        <v>84.157299925044541</v>
      </c>
      <c r="AX803" s="27">
        <f t="shared" si="559"/>
        <v>-19.845239766991313</v>
      </c>
      <c r="AY803" s="26">
        <f t="shared" si="560"/>
        <v>-84.157299925044541</v>
      </c>
      <c r="AZ803" s="28">
        <f t="shared" si="561"/>
        <v>0</v>
      </c>
      <c r="BA803" s="29">
        <f t="shared" si="562"/>
        <v>0</v>
      </c>
      <c r="BB803" s="5">
        <f t="shared" si="578"/>
        <v>-317.10969816290242</v>
      </c>
      <c r="BC803" s="5">
        <f t="shared" si="579"/>
        <v>-538.77191801521883</v>
      </c>
      <c r="BD803" s="5">
        <f t="shared" si="563"/>
        <v>-358.77191801521883</v>
      </c>
      <c r="BE803" s="31"/>
      <c r="BF803" s="40">
        <f t="shared" si="564"/>
        <v>-317</v>
      </c>
      <c r="BG803" s="40">
        <f t="shared" si="565"/>
        <v>-539</v>
      </c>
      <c r="BH803" s="40">
        <f t="shared" si="566"/>
        <v>-359</v>
      </c>
      <c r="BL803" s="26">
        <f t="shared" si="572"/>
        <v>-67.804797913677845</v>
      </c>
      <c r="BM803" s="26">
        <f t="shared" si="573"/>
        <v>-89.976671718421159</v>
      </c>
      <c r="BO803" s="238" t="str">
        <f t="shared" si="580"/>
        <v>9772372209.56105i</v>
      </c>
      <c r="BP803" s="238" t="str">
        <f t="shared" si="581"/>
        <v>-4.99966178168381E-07-1.08556705076505E-08i</v>
      </c>
      <c r="BQ803" s="238">
        <f t="shared" si="582"/>
        <v>-126.01914049660016</v>
      </c>
      <c r="BR803" s="238">
        <f t="shared" si="583"/>
        <v>-178.75614308592685</v>
      </c>
    </row>
    <row r="804" spans="22:70" x14ac:dyDescent="0.35">
      <c r="V804" s="24">
        <v>9.0000000000001297</v>
      </c>
      <c r="W804" s="30">
        <f t="shared" si="541"/>
        <v>10000000000.003012</v>
      </c>
      <c r="X804" s="25">
        <f t="shared" si="574"/>
        <v>26.994438391274116</v>
      </c>
      <c r="Y804" s="26">
        <f t="shared" si="542"/>
        <v>-127.6162261569584</v>
      </c>
      <c r="Z804" s="26">
        <f t="shared" si="543"/>
        <v>-89.999976159721498</v>
      </c>
      <c r="AA804" s="26">
        <f t="shared" si="544"/>
        <v>91.667218896336337</v>
      </c>
      <c r="AB804" s="26">
        <f t="shared" si="545"/>
        <v>-89.998504585154791</v>
      </c>
      <c r="AC804" s="26">
        <f t="shared" si="546"/>
        <v>61.069050864540742</v>
      </c>
      <c r="AD804" s="26">
        <f t="shared" si="547"/>
        <v>89.949339421380969</v>
      </c>
      <c r="AE804" s="26">
        <f t="shared" si="548"/>
        <v>52.11448199519279</v>
      </c>
      <c r="AF804" s="26">
        <f t="shared" si="549"/>
        <v>-90.049141323495334</v>
      </c>
      <c r="AG804" s="26">
        <f t="shared" si="567"/>
        <v>64.334182199278899</v>
      </c>
      <c r="AH804" s="26">
        <f t="shared" si="550"/>
        <v>-209.98631868901543</v>
      </c>
      <c r="AI804" s="26">
        <f t="shared" si="551"/>
        <v>-89.999999998185288</v>
      </c>
      <c r="AJ804" s="26">
        <f t="shared" si="552"/>
        <v>135.96359736716502</v>
      </c>
      <c r="AK804" s="26">
        <f t="shared" si="553"/>
        <v>89.999990881093481</v>
      </c>
      <c r="AL804" s="27">
        <f t="shared" si="554"/>
        <v>-89.942997458285618</v>
      </c>
      <c r="AM804" s="26">
        <f t="shared" si="555"/>
        <v>-89.99817621869505</v>
      </c>
      <c r="AN804" s="26">
        <f t="shared" si="568"/>
        <v>-75.968705321729587</v>
      </c>
      <c r="AO804" s="26">
        <f t="shared" si="569"/>
        <v>-89.990886454458249</v>
      </c>
      <c r="AP804" s="26">
        <f t="shared" si="575"/>
        <v>-175.60024190258673</v>
      </c>
      <c r="AQ804" s="26">
        <f t="shared" si="576"/>
        <v>-179.98907179024511</v>
      </c>
      <c r="AR804" s="25">
        <f t="shared" si="570"/>
        <v>18.562359853877492</v>
      </c>
      <c r="AS804" s="25">
        <f t="shared" si="571"/>
        <v>-26.547178687726607</v>
      </c>
      <c r="AT804" s="56">
        <f t="shared" si="577"/>
        <v>-123.48575990739394</v>
      </c>
      <c r="AU804" s="57">
        <f t="shared" si="556"/>
        <v>-270.03821311374043</v>
      </c>
      <c r="AV804" s="26">
        <f t="shared" si="557"/>
        <v>20.043213737829014</v>
      </c>
      <c r="AW804" s="26">
        <f t="shared" si="558"/>
        <v>84.289406862502076</v>
      </c>
      <c r="AX804" s="27">
        <f t="shared" si="559"/>
        <v>-20.043213737829014</v>
      </c>
      <c r="AY804" s="26">
        <f t="shared" si="560"/>
        <v>-84.289406862502076</v>
      </c>
      <c r="AZ804" s="28">
        <f t="shared" si="561"/>
        <v>0</v>
      </c>
      <c r="BA804" s="29">
        <f t="shared" si="562"/>
        <v>0</v>
      </c>
      <c r="BB804" s="5">
        <f t="shared" si="578"/>
        <v>-317.90960637209218</v>
      </c>
      <c r="BC804" s="5">
        <f t="shared" si="579"/>
        <v>-538.7998640080441</v>
      </c>
      <c r="BD804" s="5">
        <f t="shared" si="563"/>
        <v>-358.7998640080441</v>
      </c>
      <c r="BE804" s="41"/>
      <c r="BF804" s="40">
        <f t="shared" si="564"/>
        <v>-318</v>
      </c>
      <c r="BG804" s="40">
        <f t="shared" si="565"/>
        <v>-539</v>
      </c>
      <c r="BH804" s="40">
        <f t="shared" si="566"/>
        <v>-359</v>
      </c>
      <c r="BL804" s="26">
        <f t="shared" si="572"/>
        <v>-68.004797881274598</v>
      </c>
      <c r="BM804" s="26">
        <f t="shared" si="573"/>
        <v>-89.977202734883519</v>
      </c>
      <c r="BO804" s="238" t="str">
        <f t="shared" si="580"/>
        <v>10000000000.003i</v>
      </c>
      <c r="BP804" s="238" t="str">
        <f t="shared" si="581"/>
        <v>-4.77474109216649E-07-1.0131315604077E-08i</v>
      </c>
      <c r="BQ804" s="238">
        <f t="shared" si="582"/>
        <v>-126.41904858342366</v>
      </c>
      <c r="BR804" s="238">
        <f t="shared" si="583"/>
        <v>-178.78444815942018</v>
      </c>
    </row>
    <row r="805" spans="22:70" x14ac:dyDescent="0.35">
      <c r="V805" s="24">
        <v>9.0100000000001295</v>
      </c>
      <c r="W805" s="32">
        <f t="shared" si="541"/>
        <v>10232929922.810623</v>
      </c>
      <c r="X805" s="25">
        <f t="shared" si="574"/>
        <v>26.994438391274116</v>
      </c>
      <c r="Y805" s="26">
        <f t="shared" si="542"/>
        <v>-127.81622615695836</v>
      </c>
      <c r="Z805" s="26">
        <f t="shared" si="543"/>
        <v>-89.999976702392487</v>
      </c>
      <c r="AA805" s="26">
        <f t="shared" si="544"/>
        <v>91.867218896203184</v>
      </c>
      <c r="AB805" s="26">
        <f t="shared" si="545"/>
        <v>-89.998538624952474</v>
      </c>
      <c r="AC805" s="26">
        <f t="shared" si="546"/>
        <v>61.269050711726685</v>
      </c>
      <c r="AD805" s="26">
        <f t="shared" si="547"/>
        <v>89.950492596357662</v>
      </c>
      <c r="AE805" s="26">
        <f t="shared" si="548"/>
        <v>52.31448184224562</v>
      </c>
      <c r="AF805" s="26">
        <f t="shared" si="549"/>
        <v>-90.048022730987299</v>
      </c>
      <c r="AG805" s="26">
        <f t="shared" si="567"/>
        <v>64.334182199278899</v>
      </c>
      <c r="AH805" s="26">
        <f t="shared" si="550"/>
        <v>-210.18631868901542</v>
      </c>
      <c r="AI805" s="26">
        <f t="shared" si="551"/>
        <v>-89.999999998226599</v>
      </c>
      <c r="AJ805" s="26">
        <f t="shared" si="552"/>
        <v>136.16359736716501</v>
      </c>
      <c r="AK805" s="26">
        <f t="shared" si="553"/>
        <v>89.999991088665126</v>
      </c>
      <c r="AL805" s="27">
        <f t="shared" si="554"/>
        <v>-90.142997458087564</v>
      </c>
      <c r="AM805" s="26">
        <f t="shared" si="555"/>
        <v>-89.998217733025896</v>
      </c>
      <c r="AN805" s="26">
        <f t="shared" si="568"/>
        <v>-76.168705316784227</v>
      </c>
      <c r="AO805" s="26">
        <f t="shared" si="569"/>
        <v>-89.99109390407834</v>
      </c>
      <c r="AP805" s="26">
        <f t="shared" si="575"/>
        <v>-176.00024189744329</v>
      </c>
      <c r="AQ805" s="26">
        <f t="shared" si="576"/>
        <v>-179.98932054666571</v>
      </c>
      <c r="AR805" s="25">
        <f t="shared" si="570"/>
        <v>18.562359853877492</v>
      </c>
      <c r="AS805" s="25">
        <f t="shared" si="571"/>
        <v>-26.547178687726607</v>
      </c>
      <c r="AT805" s="56">
        <f t="shared" si="577"/>
        <v>-123.68576005519768</v>
      </c>
      <c r="AU805" s="57">
        <f t="shared" si="556"/>
        <v>-270.03734327765301</v>
      </c>
      <c r="AV805" s="26">
        <f t="shared" si="557"/>
        <v>20.241278012288497</v>
      </c>
      <c r="AW805" s="26">
        <f t="shared" si="558"/>
        <v>84.418565571528504</v>
      </c>
      <c r="AX805" s="27">
        <f t="shared" si="559"/>
        <v>-20.241278012288497</v>
      </c>
      <c r="AY805" s="26">
        <f t="shared" si="560"/>
        <v>-84.418565571528504</v>
      </c>
      <c r="AZ805" s="28">
        <f t="shared" si="561"/>
        <v>0</v>
      </c>
      <c r="BA805" s="29">
        <f t="shared" si="562"/>
        <v>0</v>
      </c>
      <c r="BB805" s="5">
        <f t="shared" si="578"/>
        <v>-318.70951871073311</v>
      </c>
      <c r="BC805" s="5">
        <f t="shared" si="579"/>
        <v>-538.82717444395769</v>
      </c>
      <c r="BD805" s="5">
        <f t="shared" si="563"/>
        <v>-358.82717444395769</v>
      </c>
      <c r="BE805" s="31"/>
      <c r="BF805" s="40">
        <f t="shared" si="564"/>
        <v>-319</v>
      </c>
      <c r="BG805" s="40">
        <f t="shared" si="565"/>
        <v>-539</v>
      </c>
      <c r="BH805" s="40">
        <f t="shared" si="566"/>
        <v>-359</v>
      </c>
      <c r="BL805" s="26">
        <f t="shared" si="572"/>
        <v>-68.204797850329726</v>
      </c>
      <c r="BM805" s="26">
        <f t="shared" si="573"/>
        <v>-89.977721663939278</v>
      </c>
      <c r="BO805" s="238" t="str">
        <f t="shared" si="580"/>
        <v>10232929922.8106i</v>
      </c>
      <c r="BP805" s="238" t="str">
        <f t="shared" si="581"/>
        <v>-4.5599346042405E-07-9.45528496551451E-09i</v>
      </c>
      <c r="BQ805" s="238">
        <f t="shared" si="582"/>
        <v>-126.81896080520571</v>
      </c>
      <c r="BR805" s="238">
        <f t="shared" si="583"/>
        <v>-178.81210950236536</v>
      </c>
    </row>
    <row r="806" spans="22:70" x14ac:dyDescent="0.35">
      <c r="V806" s="24">
        <v>9.0200000000001292</v>
      </c>
      <c r="W806" s="32">
        <f t="shared" si="541"/>
        <v>10471285480.512148</v>
      </c>
      <c r="X806" s="25">
        <f t="shared" si="574"/>
        <v>26.994438391274116</v>
      </c>
      <c r="Y806" s="26">
        <f t="shared" si="542"/>
        <v>-128.01622615695834</v>
      </c>
      <c r="Z806" s="26">
        <f t="shared" si="543"/>
        <v>-89.999977232710776</v>
      </c>
      <c r="AA806" s="26">
        <f t="shared" si="544"/>
        <v>92.067218896076042</v>
      </c>
      <c r="AB806" s="26">
        <f t="shared" si="545"/>
        <v>-89.998571889909769</v>
      </c>
      <c r="AC806" s="26">
        <f t="shared" si="546"/>
        <v>61.469050565790397</v>
      </c>
      <c r="AD806" s="26">
        <f t="shared" si="547"/>
        <v>89.951619521905926</v>
      </c>
      <c r="AE806" s="26">
        <f t="shared" si="548"/>
        <v>52.514481696182216</v>
      </c>
      <c r="AF806" s="26">
        <f t="shared" si="549"/>
        <v>-90.04692960071462</v>
      </c>
      <c r="AG806" s="26">
        <f t="shared" si="567"/>
        <v>64.334182199278899</v>
      </c>
      <c r="AH806" s="26">
        <f t="shared" si="550"/>
        <v>-210.38631868901544</v>
      </c>
      <c r="AI806" s="26">
        <f t="shared" si="551"/>
        <v>-89.999999998266972</v>
      </c>
      <c r="AJ806" s="26">
        <f t="shared" si="552"/>
        <v>136.36359736716503</v>
      </c>
      <c r="AK806" s="26">
        <f t="shared" si="553"/>
        <v>89.999991291511876</v>
      </c>
      <c r="AL806" s="27">
        <f t="shared" si="554"/>
        <v>-90.342997457898434</v>
      </c>
      <c r="AM806" s="26">
        <f t="shared" si="555"/>
        <v>-89.998258302375206</v>
      </c>
      <c r="AN806" s="26">
        <f t="shared" si="568"/>
        <v>-76.368705312061451</v>
      </c>
      <c r="AO806" s="26">
        <f t="shared" si="569"/>
        <v>-89.991296631568801</v>
      </c>
      <c r="AP806" s="26">
        <f t="shared" si="575"/>
        <v>-176.4002418925314</v>
      </c>
      <c r="AQ806" s="26">
        <f t="shared" si="576"/>
        <v>-179.98956364069909</v>
      </c>
      <c r="AR806" s="25">
        <f t="shared" si="570"/>
        <v>18.562359853877492</v>
      </c>
      <c r="AS806" s="25">
        <f t="shared" si="571"/>
        <v>-26.547178687726607</v>
      </c>
      <c r="AT806" s="56">
        <f t="shared" si="577"/>
        <v>-123.88576019634918</v>
      </c>
      <c r="AU806" s="57">
        <f t="shared" si="556"/>
        <v>-270.03649324141372</v>
      </c>
      <c r="AV806" s="26">
        <f t="shared" si="557"/>
        <v>20.439428602987842</v>
      </c>
      <c r="AW806" s="26">
        <f t="shared" si="558"/>
        <v>84.544839280214873</v>
      </c>
      <c r="AX806" s="27">
        <f t="shared" si="559"/>
        <v>-20.439428602987846</v>
      </c>
      <c r="AY806" s="26">
        <f t="shared" si="560"/>
        <v>-84.544839280214873</v>
      </c>
      <c r="AZ806" s="28">
        <f t="shared" si="561"/>
        <v>0</v>
      </c>
      <c r="BA806" s="29">
        <f t="shared" si="562"/>
        <v>0</v>
      </c>
      <c r="BB806" s="5">
        <f t="shared" si="578"/>
        <v>-319.50943499312882</v>
      </c>
      <c r="BC806" s="5">
        <f t="shared" si="579"/>
        <v>-538.85386375187397</v>
      </c>
      <c r="BD806" s="5">
        <f t="shared" si="563"/>
        <v>-358.85386375187397</v>
      </c>
      <c r="BE806" s="31"/>
      <c r="BF806" s="40">
        <f t="shared" si="564"/>
        <v>-320</v>
      </c>
      <c r="BG806" s="40">
        <f t="shared" si="565"/>
        <v>-539</v>
      </c>
      <c r="BH806" s="40">
        <f t="shared" si="566"/>
        <v>-359</v>
      </c>
      <c r="BL806" s="26">
        <f t="shared" si="572"/>
        <v>-68.404797820777617</v>
      </c>
      <c r="BM806" s="26">
        <f t="shared" si="573"/>
        <v>-89.978228780731115</v>
      </c>
      <c r="BO806" s="238" t="str">
        <f t="shared" si="580"/>
        <v>10471285480.5121i</v>
      </c>
      <c r="BP806" s="238" t="str">
        <f t="shared" si="581"/>
        <v>-4.35478788619449E-07-8.82435568881627E-09i</v>
      </c>
      <c r="BQ806" s="238">
        <f t="shared" si="582"/>
        <v>-127.21887697600206</v>
      </c>
      <c r="BR806" s="238">
        <f t="shared" si="583"/>
        <v>-178.83914172972914</v>
      </c>
    </row>
    <row r="807" spans="22:70" x14ac:dyDescent="0.35">
      <c r="V807" s="24">
        <v>9.0300000000001308</v>
      </c>
      <c r="W807" s="30">
        <f t="shared" si="541"/>
        <v>10715193052.379326</v>
      </c>
      <c r="X807" s="25">
        <f t="shared" si="574"/>
        <v>26.994438391274116</v>
      </c>
      <c r="Y807" s="26">
        <f t="shared" si="542"/>
        <v>-128.21622615695833</v>
      </c>
      <c r="Z807" s="26">
        <f t="shared" si="543"/>
        <v>-89.999977750957555</v>
      </c>
      <c r="AA807" s="26">
        <f t="shared" si="544"/>
        <v>92.267218895954613</v>
      </c>
      <c r="AB807" s="26">
        <f t="shared" si="545"/>
        <v>-89.998604397664181</v>
      </c>
      <c r="AC807" s="26">
        <f t="shared" si="546"/>
        <v>61.669050426422345</v>
      </c>
      <c r="AD807" s="26">
        <f t="shared" si="547"/>
        <v>89.952720795533097</v>
      </c>
      <c r="AE807" s="26">
        <f t="shared" si="548"/>
        <v>52.714481556692746</v>
      </c>
      <c r="AF807" s="26">
        <f t="shared" si="549"/>
        <v>-90.045861353088625</v>
      </c>
      <c r="AG807" s="26">
        <f t="shared" si="567"/>
        <v>64.334182199278899</v>
      </c>
      <c r="AH807" s="26">
        <f t="shared" si="550"/>
        <v>-210.58631868901546</v>
      </c>
      <c r="AI807" s="26">
        <f t="shared" si="551"/>
        <v>-89.999999998306421</v>
      </c>
      <c r="AJ807" s="26">
        <f t="shared" si="552"/>
        <v>136.56359736716504</v>
      </c>
      <c r="AK807" s="26">
        <f t="shared" si="553"/>
        <v>89.999991489741262</v>
      </c>
      <c r="AL807" s="27">
        <f t="shared" si="554"/>
        <v>-90.542997457717846</v>
      </c>
      <c r="AM807" s="26">
        <f t="shared" si="555"/>
        <v>-89.998297948253381</v>
      </c>
      <c r="AN807" s="26">
        <f t="shared" si="568"/>
        <v>-76.568705307551255</v>
      </c>
      <c r="AO807" s="26">
        <f t="shared" si="569"/>
        <v>-89.991494744418389</v>
      </c>
      <c r="AP807" s="26">
        <f t="shared" si="575"/>
        <v>-176.80024188784063</v>
      </c>
      <c r="AQ807" s="26">
        <f t="shared" si="576"/>
        <v>-179.98980120123693</v>
      </c>
      <c r="AR807" s="25">
        <f t="shared" si="570"/>
        <v>18.562359853877492</v>
      </c>
      <c r="AS807" s="25">
        <f t="shared" si="571"/>
        <v>-26.547178687726607</v>
      </c>
      <c r="AT807" s="56">
        <f t="shared" si="577"/>
        <v>-124.08576033114788</v>
      </c>
      <c r="AU807" s="57">
        <f t="shared" si="556"/>
        <v>-270.03566255432554</v>
      </c>
      <c r="AV807" s="26">
        <f t="shared" si="557"/>
        <v>20.637661695327999</v>
      </c>
      <c r="AW807" s="26">
        <f t="shared" si="558"/>
        <v>84.668290031220877</v>
      </c>
      <c r="AX807" s="27">
        <f t="shared" si="559"/>
        <v>-20.637661695327999</v>
      </c>
      <c r="AY807" s="26">
        <f t="shared" si="560"/>
        <v>-84.668290031220877</v>
      </c>
      <c r="AZ807" s="28">
        <f t="shared" si="561"/>
        <v>0</v>
      </c>
      <c r="BA807" s="29">
        <f t="shared" si="562"/>
        <v>0</v>
      </c>
      <c r="BB807" s="5">
        <f t="shared" si="578"/>
        <v>-320.30935504192718</v>
      </c>
      <c r="BC807" s="5">
        <f t="shared" si="579"/>
        <v>-538.8799460348082</v>
      </c>
      <c r="BD807" s="5">
        <f t="shared" si="563"/>
        <v>-358.8799460348082</v>
      </c>
      <c r="BE807" s="41"/>
      <c r="BF807" s="40">
        <f t="shared" si="564"/>
        <v>-320</v>
      </c>
      <c r="BG807" s="40">
        <f t="shared" si="565"/>
        <v>-539</v>
      </c>
      <c r="BH807" s="40">
        <f t="shared" si="566"/>
        <v>-359</v>
      </c>
      <c r="BL807" s="26">
        <f t="shared" si="572"/>
        <v>-68.604797792555587</v>
      </c>
      <c r="BM807" s="26">
        <f t="shared" si="573"/>
        <v>-89.978724354138762</v>
      </c>
      <c r="BO807" s="238" t="str">
        <f t="shared" si="580"/>
        <v>10715193052.3793i</v>
      </c>
      <c r="BP807" s="238" t="str">
        <f t="shared" si="581"/>
        <v>-4.15886689033859E-07-8.23551971039533E-09i</v>
      </c>
      <c r="BQ807" s="238">
        <f t="shared" si="582"/>
        <v>-127.61879691822371</v>
      </c>
      <c r="BR807" s="238">
        <f t="shared" si="583"/>
        <v>-178.86555912634395</v>
      </c>
    </row>
    <row r="808" spans="22:70" x14ac:dyDescent="0.35">
      <c r="V808" s="24">
        <v>9.0400000000001306</v>
      </c>
      <c r="W808" s="32">
        <f t="shared" si="541"/>
        <v>10964781961.435188</v>
      </c>
      <c r="X808" s="25">
        <f t="shared" si="574"/>
        <v>26.994438391274116</v>
      </c>
      <c r="Y808" s="26">
        <f t="shared" si="542"/>
        <v>-128.41622615695829</v>
      </c>
      <c r="Z808" s="26">
        <f t="shared" si="543"/>
        <v>-89.999978257407591</v>
      </c>
      <c r="AA808" s="26">
        <f t="shared" si="544"/>
        <v>92.467218895838656</v>
      </c>
      <c r="AB808" s="26">
        <f t="shared" si="545"/>
        <v>-89.998636165451785</v>
      </c>
      <c r="AC808" s="26">
        <f t="shared" si="546"/>
        <v>61.869050293326858</v>
      </c>
      <c r="AD808" s="26">
        <f t="shared" si="547"/>
        <v>89.953797001145773</v>
      </c>
      <c r="AE808" s="26">
        <f t="shared" si="548"/>
        <v>52.914481423481341</v>
      </c>
      <c r="AF808" s="26">
        <f t="shared" si="549"/>
        <v>-90.044817421713589</v>
      </c>
      <c r="AG808" s="26">
        <f t="shared" si="567"/>
        <v>64.334182199278899</v>
      </c>
      <c r="AH808" s="26">
        <f t="shared" si="550"/>
        <v>-210.78631868901545</v>
      </c>
      <c r="AI808" s="26">
        <f t="shared" si="551"/>
        <v>-89.999999998344961</v>
      </c>
      <c r="AJ808" s="26">
        <f t="shared" si="552"/>
        <v>136.76359736716503</v>
      </c>
      <c r="AK808" s="26">
        <f t="shared" si="553"/>
        <v>89.999991683458404</v>
      </c>
      <c r="AL808" s="27">
        <f t="shared" si="554"/>
        <v>-90.742997457545357</v>
      </c>
      <c r="AM808" s="26">
        <f t="shared" si="555"/>
        <v>-89.998336691681175</v>
      </c>
      <c r="AN808" s="26">
        <f t="shared" si="568"/>
        <v>-76.768705303244019</v>
      </c>
      <c r="AO808" s="26">
        <f t="shared" si="569"/>
        <v>-89.991688347669168</v>
      </c>
      <c r="AP808" s="26">
        <f t="shared" si="575"/>
        <v>-177.20024188336089</v>
      </c>
      <c r="AQ808" s="26">
        <f t="shared" si="576"/>
        <v>-179.99003335423691</v>
      </c>
      <c r="AR808" s="25">
        <f t="shared" si="570"/>
        <v>18.562359853877492</v>
      </c>
      <c r="AS808" s="25">
        <f t="shared" si="571"/>
        <v>-26.547178687726607</v>
      </c>
      <c r="AT808" s="56">
        <f t="shared" si="577"/>
        <v>-124.28576045987955</v>
      </c>
      <c r="AU808" s="57">
        <f t="shared" si="556"/>
        <v>-270.03485077595053</v>
      </c>
      <c r="AV808" s="26">
        <f t="shared" si="557"/>
        <v>20.835973640292089</v>
      </c>
      <c r="AW808" s="26">
        <f t="shared" si="558"/>
        <v>84.788978692382798</v>
      </c>
      <c r="AX808" s="27">
        <f t="shared" si="559"/>
        <v>-20.835973640292089</v>
      </c>
      <c r="AY808" s="26">
        <f t="shared" si="560"/>
        <v>-84.788978692382798</v>
      </c>
      <c r="AZ808" s="28">
        <f t="shared" si="561"/>
        <v>0</v>
      </c>
      <c r="BA808" s="29">
        <f t="shared" si="562"/>
        <v>0</v>
      </c>
      <c r="BB808" s="5">
        <f t="shared" si="578"/>
        <v>-321.10927868774445</v>
      </c>
      <c r="BC808" s="5">
        <f t="shared" si="579"/>
        <v>-538.90543507712482</v>
      </c>
      <c r="BD808" s="5">
        <f t="shared" si="563"/>
        <v>-358.90543507712482</v>
      </c>
      <c r="BE808" s="31"/>
      <c r="BF808" s="40">
        <f t="shared" si="564"/>
        <v>-321</v>
      </c>
      <c r="BG808" s="40">
        <f t="shared" si="565"/>
        <v>-539</v>
      </c>
      <c r="BH808" s="40">
        <f t="shared" si="566"/>
        <v>-359</v>
      </c>
      <c r="BL808" s="26">
        <f t="shared" si="572"/>
        <v>-68.804797765603738</v>
      </c>
      <c r="BM808" s="26">
        <f t="shared" si="573"/>
        <v>-89.979208646921521</v>
      </c>
      <c r="BO808" s="238" t="str">
        <f t="shared" si="580"/>
        <v>10964781961.4352i</v>
      </c>
      <c r="BP808" s="238" t="str">
        <f t="shared" si="581"/>
        <v>-3.97175704161586E-07-7.68596949652874E-09i</v>
      </c>
      <c r="BQ808" s="238">
        <f t="shared" si="582"/>
        <v>-128.0187204622612</v>
      </c>
      <c r="BR808" s="238">
        <f t="shared" si="583"/>
        <v>-178.89137565425276</v>
      </c>
    </row>
    <row r="809" spans="22:70" x14ac:dyDescent="0.35">
      <c r="V809" s="24">
        <v>9.0500000000001304</v>
      </c>
      <c r="W809" s="32">
        <f t="shared" ref="W809:W822" si="584">10*10^V809</f>
        <v>11220184543.02301</v>
      </c>
      <c r="X809" s="25">
        <f t="shared" si="574"/>
        <v>26.994438391274116</v>
      </c>
      <c r="Y809" s="26">
        <f t="shared" ref="Y809:Y822" si="585">20*LOG(1/SQRT((W809/fp)^2+1))</f>
        <v>-128.61622615695825</v>
      </c>
      <c r="Z809" s="26">
        <f t="shared" ref="Z809:Z822" si="586">-180/PI()*ATAN(W809/fp)</f>
        <v>-89.999978752329426</v>
      </c>
      <c r="AA809" s="26">
        <f t="shared" ref="AA809:AA822" si="587">20*LOG(SQRT((W809/fzRHP)^2+1))</f>
        <v>92.667218895727871</v>
      </c>
      <c r="AB809" s="26">
        <f t="shared" ref="AB809:AB822" si="588">-180/PI()*ATAN(W809/fzRHP)</f>
        <v>-89.998667210116238</v>
      </c>
      <c r="AC809" s="26">
        <f t="shared" ref="AC809:AC822" si="589">20*LOG(SQRT((W809/fzESR)^2+1))</f>
        <v>62.069050166221615</v>
      </c>
      <c r="AD809" s="26">
        <f t="shared" ref="AD809:AD822" si="590">180/PI()*ATAN(W809/fzESR)</f>
        <v>89.954848709359382</v>
      </c>
      <c r="AE809" s="26">
        <f t="shared" ref="AE809:AE822" si="591">X809+Y809+AA809+AC809</f>
        <v>53.114481296265353</v>
      </c>
      <c r="AF809" s="26">
        <f t="shared" ref="AF809:AF822" si="592">Z809+AB809+AD809</f>
        <v>-90.043797253086282</v>
      </c>
      <c r="AG809" s="26">
        <f t="shared" si="567"/>
        <v>64.334182199278899</v>
      </c>
      <c r="AH809" s="26">
        <f t="shared" ref="AH809:AH822" si="593">20*LOG(1/SQRT((W809/fp_comp1)^2+1))</f>
        <v>-210.98631868901546</v>
      </c>
      <c r="AI809" s="26">
        <f t="shared" ref="AI809:AI822" si="594">-180/PI()*ATAN(W809/fp_comp1)</f>
        <v>-89.999999998382648</v>
      </c>
      <c r="AJ809" s="26">
        <f t="shared" ref="AJ809:AJ822" si="595">20*LOG(SQRT((W809/fz_comp)^2+1))</f>
        <v>136.96359736716499</v>
      </c>
      <c r="AK809" s="26">
        <f t="shared" ref="AK809:AK822" si="596">180/PI()*ATAN(W809/fz_comp)</f>
        <v>89.999991872766003</v>
      </c>
      <c r="AL809" s="27">
        <f t="shared" ref="AL809:AL822" si="597">20*LOG(1/SQRT((W809/fp_comp2)^2+1))</f>
        <v>-90.942997457380585</v>
      </c>
      <c r="AM809" s="26">
        <f t="shared" ref="AM809:AM822" si="598">-180/PI()*ATAN(W809/fp_comp2)</f>
        <v>-89.998374553200904</v>
      </c>
      <c r="AN809" s="26">
        <f t="shared" si="568"/>
        <v>-76.968705299130619</v>
      </c>
      <c r="AO809" s="26">
        <f t="shared" si="569"/>
        <v>-89.991877543972095</v>
      </c>
      <c r="AP809" s="26">
        <f t="shared" si="575"/>
        <v>-177.60024187908277</v>
      </c>
      <c r="AQ809" s="26">
        <f t="shared" si="576"/>
        <v>-179.99026022278963</v>
      </c>
      <c r="AR809" s="25">
        <f t="shared" si="570"/>
        <v>18.562359853877492</v>
      </c>
      <c r="AS809" s="25">
        <f t="shared" si="571"/>
        <v>-26.547178687726607</v>
      </c>
      <c r="AT809" s="56">
        <f t="shared" si="577"/>
        <v>-124.48576058281742</v>
      </c>
      <c r="AU809" s="57">
        <f t="shared" ref="AU809:AU822" si="599">AF809+AQ809</f>
        <v>-270.0340574758759</v>
      </c>
      <c r="AV809" s="26">
        <f t="shared" ref="AV809:AV822" si="600">20*LOG(SQRT((W809/fz_ff)^2+1))</f>
        <v>21.034360947519875</v>
      </c>
      <c r="AW809" s="26">
        <f t="shared" ref="AW809:AW822" si="601">180/PI()*ATAN(W809/fz_ff)</f>
        <v>84.906964968112845</v>
      </c>
      <c r="AX809" s="27">
        <f t="shared" ref="AX809:AX822" si="602">20*LOG(1/SQRT((W809/fp_ff)^2+1))</f>
        <v>-21.034360947519875</v>
      </c>
      <c r="AY809" s="26">
        <f t="shared" ref="AY809:AY822" si="603">-180/PI()*ATAN(W809/fp_ff)</f>
        <v>-84.906964968112845</v>
      </c>
      <c r="AZ809" s="28">
        <f t="shared" ref="AZ809:AZ822" si="604">AV809+AX809</f>
        <v>0</v>
      </c>
      <c r="BA809" s="29">
        <f t="shared" ref="BA809:BA822" si="605">AW809+AY809</f>
        <v>0</v>
      </c>
      <c r="BB809" s="5">
        <f t="shared" si="578"/>
        <v>-321.9092057688095</v>
      </c>
      <c r="BC809" s="5">
        <f t="shared" si="579"/>
        <v>-538.9303443516319</v>
      </c>
      <c r="BD809" s="5">
        <f t="shared" ref="BD809:BD822" si="606">BC809+180</f>
        <v>-358.9303443516319</v>
      </c>
      <c r="BE809" s="31"/>
      <c r="BF809" s="40">
        <f t="shared" ref="BF809:BF822" si="607">ROUND(BB809,0)</f>
        <v>-322</v>
      </c>
      <c r="BG809" s="40">
        <f t="shared" ref="BG809:BG822" si="608">ROUND(BC809,0)</f>
        <v>-539</v>
      </c>
      <c r="BH809" s="40">
        <f t="shared" ref="BH809:BH822" si="609">ROUND(BD809,0)</f>
        <v>-359</v>
      </c>
      <c r="BL809" s="26">
        <f t="shared" si="572"/>
        <v>-69.004797739864884</v>
      </c>
      <c r="BM809" s="26">
        <f t="shared" si="573"/>
        <v>-89.97968191585754</v>
      </c>
      <c r="BO809" s="238" t="str">
        <f t="shared" si="580"/>
        <v>11220184543.023i</v>
      </c>
      <c r="BP809" s="238" t="str">
        <f t="shared" si="581"/>
        <v>-3.79306236670182E-07-7.17308468552053E-09i</v>
      </c>
      <c r="BQ809" s="238">
        <f t="shared" si="582"/>
        <v>-128.41864744612718</v>
      </c>
      <c r="BR809" s="238">
        <f t="shared" si="583"/>
        <v>-178.91660495989848</v>
      </c>
    </row>
    <row r="810" spans="22:70" x14ac:dyDescent="0.35">
      <c r="V810" s="24">
        <v>9.0600000000001302</v>
      </c>
      <c r="W810" s="30">
        <f t="shared" si="584"/>
        <v>11481536214.972279</v>
      </c>
      <c r="X810" s="25">
        <f t="shared" si="574"/>
        <v>26.994438391274116</v>
      </c>
      <c r="Y810" s="26">
        <f t="shared" si="585"/>
        <v>-128.81622615695821</v>
      </c>
      <c r="Z810" s="26">
        <f t="shared" si="586"/>
        <v>-89.99997923598545</v>
      </c>
      <c r="AA810" s="26">
        <f t="shared" si="587"/>
        <v>92.867218895622102</v>
      </c>
      <c r="AB810" s="26">
        <f t="shared" si="588"/>
        <v>-89.99869754811786</v>
      </c>
      <c r="AC810" s="26">
        <f t="shared" si="589"/>
        <v>62.26905004483708</v>
      </c>
      <c r="AD810" s="26">
        <f t="shared" si="590"/>
        <v>89.955876477800714</v>
      </c>
      <c r="AE810" s="26">
        <f t="shared" si="591"/>
        <v>53.314481174775089</v>
      </c>
      <c r="AF810" s="26">
        <f t="shared" si="592"/>
        <v>-90.042800306302595</v>
      </c>
      <c r="AG810" s="26">
        <f t="shared" si="567"/>
        <v>64.334182199278899</v>
      </c>
      <c r="AH810" s="26">
        <f t="shared" si="593"/>
        <v>-211.18631868901545</v>
      </c>
      <c r="AI810" s="26">
        <f t="shared" si="594"/>
        <v>-89.999999998419455</v>
      </c>
      <c r="AJ810" s="26">
        <f t="shared" si="595"/>
        <v>137.16359736716501</v>
      </c>
      <c r="AK810" s="26">
        <f t="shared" si="596"/>
        <v>89.999992057764445</v>
      </c>
      <c r="AL810" s="27">
        <f t="shared" si="597"/>
        <v>-91.142997457223274</v>
      </c>
      <c r="AM810" s="26">
        <f t="shared" si="598"/>
        <v>-89.99841155288722</v>
      </c>
      <c r="AN810" s="26">
        <f t="shared" si="568"/>
        <v>-77.168705295202386</v>
      </c>
      <c r="AO810" s="26">
        <f t="shared" si="569"/>
        <v>-89.99206243364155</v>
      </c>
      <c r="AP810" s="26">
        <f t="shared" si="575"/>
        <v>-178.00024187499719</v>
      </c>
      <c r="AQ810" s="26">
        <f t="shared" si="576"/>
        <v>-179.99048192718379</v>
      </c>
      <c r="AR810" s="25">
        <f t="shared" si="570"/>
        <v>18.562359853877492</v>
      </c>
      <c r="AS810" s="25">
        <f t="shared" si="571"/>
        <v>-26.547178687726607</v>
      </c>
      <c r="AT810" s="56">
        <f t="shared" si="577"/>
        <v>-124.68576070022209</v>
      </c>
      <c r="AU810" s="57">
        <f t="shared" si="599"/>
        <v>-270.03328223348637</v>
      </c>
      <c r="AV810" s="26">
        <f t="shared" si="600"/>
        <v>21.232820278648799</v>
      </c>
      <c r="AW810" s="26">
        <f t="shared" si="601"/>
        <v>85.022307411509217</v>
      </c>
      <c r="AX810" s="27">
        <f t="shared" si="602"/>
        <v>-21.232820278648799</v>
      </c>
      <c r="AY810" s="26">
        <f t="shared" si="603"/>
        <v>-85.022307411509217</v>
      </c>
      <c r="AZ810" s="28">
        <f t="shared" si="604"/>
        <v>0</v>
      </c>
      <c r="BA810" s="29">
        <f t="shared" si="605"/>
        <v>0</v>
      </c>
      <c r="BB810" s="5">
        <f t="shared" si="578"/>
        <v>-322.70913613062129</v>
      </c>
      <c r="BC810" s="5">
        <f t="shared" si="579"/>
        <v>-538.95468702652715</v>
      </c>
      <c r="BD810" s="5">
        <f t="shared" si="606"/>
        <v>-358.95468702652715</v>
      </c>
      <c r="BE810" s="41"/>
      <c r="BF810" s="40">
        <f t="shared" si="607"/>
        <v>-323</v>
      </c>
      <c r="BG810" s="40">
        <f t="shared" si="608"/>
        <v>-539</v>
      </c>
      <c r="BH810" s="40">
        <f t="shared" si="609"/>
        <v>-359</v>
      </c>
      <c r="BL810" s="26">
        <f t="shared" si="572"/>
        <v>-69.204797715284499</v>
      </c>
      <c r="BM810" s="26">
        <f t="shared" si="573"/>
        <v>-89.980144411880005</v>
      </c>
      <c r="BO810" s="238" t="str">
        <f t="shared" si="580"/>
        <v>11481536214.9723i</v>
      </c>
      <c r="BP810" s="238" t="str">
        <f t="shared" si="581"/>
        <v>-3.62240466181673E-07-6.69441961854586E-09i</v>
      </c>
      <c r="BQ810" s="238">
        <f t="shared" si="582"/>
        <v>-128.81857771511471</v>
      </c>
      <c r="BR810" s="238">
        <f t="shared" si="583"/>
        <v>-178.94126038116082</v>
      </c>
    </row>
    <row r="811" spans="22:70" x14ac:dyDescent="0.35">
      <c r="V811" s="24">
        <v>9.07000000000013</v>
      </c>
      <c r="W811" s="32">
        <f t="shared" si="584"/>
        <v>11748975549.398827</v>
      </c>
      <c r="X811" s="25">
        <f t="shared" si="574"/>
        <v>26.994438391274116</v>
      </c>
      <c r="Y811" s="26">
        <f t="shared" si="585"/>
        <v>-129.01622615695817</v>
      </c>
      <c r="Z811" s="26">
        <f t="shared" si="586"/>
        <v>-89.999979708632125</v>
      </c>
      <c r="AA811" s="26">
        <f t="shared" si="587"/>
        <v>93.067218895521094</v>
      </c>
      <c r="AB811" s="26">
        <f t="shared" si="588"/>
        <v>-89.998727195542259</v>
      </c>
      <c r="AC811" s="26">
        <f t="shared" si="589"/>
        <v>62.469049928915737</v>
      </c>
      <c r="AD811" s="26">
        <f t="shared" si="590"/>
        <v>89.95688085140354</v>
      </c>
      <c r="AE811" s="26">
        <f t="shared" si="591"/>
        <v>53.514481058752779</v>
      </c>
      <c r="AF811" s="26">
        <f t="shared" si="592"/>
        <v>-90.041826052770844</v>
      </c>
      <c r="AG811" s="26">
        <f t="shared" si="567"/>
        <v>64.334182199278899</v>
      </c>
      <c r="AH811" s="26">
        <f t="shared" si="593"/>
        <v>-211.38631868901544</v>
      </c>
      <c r="AI811" s="26">
        <f t="shared" si="594"/>
        <v>-89.999999998455436</v>
      </c>
      <c r="AJ811" s="26">
        <f t="shared" si="595"/>
        <v>137.363597367165</v>
      </c>
      <c r="AK811" s="26">
        <f t="shared" si="596"/>
        <v>89.999992238551783</v>
      </c>
      <c r="AL811" s="27">
        <f t="shared" si="597"/>
        <v>-91.342997457073039</v>
      </c>
      <c r="AM811" s="26">
        <f t="shared" si="598"/>
        <v>-89.998447710357866</v>
      </c>
      <c r="AN811" s="26">
        <f t="shared" si="568"/>
        <v>-77.368705291450951</v>
      </c>
      <c r="AO811" s="26">
        <f t="shared" si="569"/>
        <v>-89.992243114708501</v>
      </c>
      <c r="AP811" s="26">
        <f t="shared" si="575"/>
        <v>-178.40024187109555</v>
      </c>
      <c r="AQ811" s="26">
        <f t="shared" si="576"/>
        <v>-179.99069858497</v>
      </c>
      <c r="AR811" s="25">
        <f t="shared" si="570"/>
        <v>18.562359853877492</v>
      </c>
      <c r="AS811" s="25">
        <f t="shared" si="571"/>
        <v>-26.547178687726607</v>
      </c>
      <c r="AT811" s="56">
        <f t="shared" si="577"/>
        <v>-124.88576081234277</v>
      </c>
      <c r="AU811" s="57">
        <f t="shared" si="599"/>
        <v>-270.03252463774083</v>
      </c>
      <c r="AV811" s="26">
        <f t="shared" si="600"/>
        <v>21.43134844091324</v>
      </c>
      <c r="AW811" s="26">
        <f t="shared" si="601"/>
        <v>85.135063437101422</v>
      </c>
      <c r="AX811" s="27">
        <f t="shared" si="602"/>
        <v>-21.431348440913233</v>
      </c>
      <c r="AY811" s="26">
        <f t="shared" si="603"/>
        <v>-85.135063437101422</v>
      </c>
      <c r="AZ811" s="28">
        <f t="shared" si="604"/>
        <v>0</v>
      </c>
      <c r="BA811" s="29">
        <f t="shared" si="605"/>
        <v>0</v>
      </c>
      <c r="BB811" s="5">
        <f t="shared" si="578"/>
        <v>-323.50906962562277</v>
      </c>
      <c r="BC811" s="5">
        <f t="shared" si="579"/>
        <v>-538.97847597219243</v>
      </c>
      <c r="BD811" s="5">
        <f t="shared" si="606"/>
        <v>-358.97847597219243</v>
      </c>
      <c r="BE811" s="31"/>
      <c r="BF811" s="40">
        <f t="shared" si="607"/>
        <v>-324</v>
      </c>
      <c r="BG811" s="40">
        <f t="shared" si="608"/>
        <v>-539</v>
      </c>
      <c r="BH811" s="40">
        <f t="shared" si="609"/>
        <v>-359</v>
      </c>
      <c r="BL811" s="26">
        <f t="shared" si="572"/>
        <v>-69.40479769181043</v>
      </c>
      <c r="BM811" s="26">
        <f t="shared" si="573"/>
        <v>-89.98059638021023</v>
      </c>
      <c r="BO811" s="238" t="str">
        <f t="shared" si="580"/>
        <v>11748975549.3988i</v>
      </c>
      <c r="BP811" s="238" t="str">
        <f t="shared" si="581"/>
        <v>-3.45942269755163E-07-6.24769170017741E-09i</v>
      </c>
      <c r="BQ811" s="238">
        <f t="shared" si="582"/>
        <v>-129.21851112146959</v>
      </c>
      <c r="BR811" s="238">
        <f t="shared" si="583"/>
        <v>-178.96535495424143</v>
      </c>
    </row>
    <row r="812" spans="22:70" x14ac:dyDescent="0.35">
      <c r="V812" s="24">
        <v>9.0800000000001297</v>
      </c>
      <c r="W812" s="32">
        <f t="shared" si="584"/>
        <v>12022644346.177742</v>
      </c>
      <c r="X812" s="25">
        <f t="shared" si="574"/>
        <v>26.994438391274116</v>
      </c>
      <c r="Y812" s="26">
        <f t="shared" si="585"/>
        <v>-129.21622615695816</v>
      </c>
      <c r="Z812" s="26">
        <f t="shared" si="586"/>
        <v>-89.999980170520061</v>
      </c>
      <c r="AA812" s="26">
        <f t="shared" si="587"/>
        <v>93.267218895424634</v>
      </c>
      <c r="AB812" s="26">
        <f t="shared" si="588"/>
        <v>-89.998756168108898</v>
      </c>
      <c r="AC812" s="26">
        <f t="shared" si="589"/>
        <v>62.669049818211718</v>
      </c>
      <c r="AD812" s="26">
        <f t="shared" si="590"/>
        <v>89.957862362697583</v>
      </c>
      <c r="AE812" s="26">
        <f t="shared" si="591"/>
        <v>53.71448094795231</v>
      </c>
      <c r="AF812" s="26">
        <f t="shared" si="592"/>
        <v>-90.040873975931376</v>
      </c>
      <c r="AG812" s="26">
        <f t="shared" si="567"/>
        <v>64.334182199278899</v>
      </c>
      <c r="AH812" s="26">
        <f t="shared" si="593"/>
        <v>-211.58631868901546</v>
      </c>
      <c r="AI812" s="26">
        <f t="shared" si="594"/>
        <v>-89.999999998490594</v>
      </c>
      <c r="AJ812" s="26">
        <f t="shared" si="595"/>
        <v>137.56359736716499</v>
      </c>
      <c r="AK812" s="26">
        <f t="shared" si="596"/>
        <v>89.999992415223929</v>
      </c>
      <c r="AL812" s="27">
        <f t="shared" si="597"/>
        <v>-91.542997456929555</v>
      </c>
      <c r="AM812" s="26">
        <f t="shared" si="598"/>
        <v>-89.998483044783967</v>
      </c>
      <c r="AN812" s="26">
        <f t="shared" si="568"/>
        <v>-77.568705287868355</v>
      </c>
      <c r="AO812" s="26">
        <f t="shared" si="569"/>
        <v>-89.992419682972368</v>
      </c>
      <c r="AP812" s="26">
        <f t="shared" si="575"/>
        <v>-178.80024186736949</v>
      </c>
      <c r="AQ812" s="26">
        <f t="shared" si="576"/>
        <v>-179.99091031102301</v>
      </c>
      <c r="AR812" s="25">
        <f t="shared" si="570"/>
        <v>18.562359853877492</v>
      </c>
      <c r="AS812" s="25">
        <f t="shared" si="571"/>
        <v>-26.547178687726607</v>
      </c>
      <c r="AT812" s="56">
        <f t="shared" si="577"/>
        <v>-125.08576091941718</v>
      </c>
      <c r="AU812" s="57">
        <f t="shared" si="599"/>
        <v>-270.03178428695441</v>
      </c>
      <c r="AV812" s="26">
        <f t="shared" si="600"/>
        <v>21.6299423809944</v>
      </c>
      <c r="AW812" s="26">
        <f t="shared" si="601"/>
        <v>85.245289334161257</v>
      </c>
      <c r="AX812" s="27">
        <f t="shared" si="602"/>
        <v>-21.6299423809944</v>
      </c>
      <c r="AY812" s="26">
        <f t="shared" si="603"/>
        <v>-85.245289334161257</v>
      </c>
      <c r="AZ812" s="28">
        <f t="shared" si="604"/>
        <v>0</v>
      </c>
      <c r="BA812" s="29">
        <f t="shared" si="605"/>
        <v>0</v>
      </c>
      <c r="BB812" s="5">
        <f t="shared" si="578"/>
        <v>-324.30900611288899</v>
      </c>
      <c r="BC812" s="5">
        <f t="shared" si="579"/>
        <v>-539.00172376784485</v>
      </c>
      <c r="BD812" s="5">
        <f t="shared" si="606"/>
        <v>-359.00172376784485</v>
      </c>
      <c r="BE812" s="31"/>
      <c r="BF812" s="40">
        <f t="shared" si="607"/>
        <v>-324</v>
      </c>
      <c r="BG812" s="40">
        <f t="shared" si="608"/>
        <v>-539</v>
      </c>
      <c r="BH812" s="40">
        <f t="shared" si="609"/>
        <v>-359</v>
      </c>
      <c r="BL812" s="26">
        <f t="shared" si="572"/>
        <v>-69.604797669392852</v>
      </c>
      <c r="BM812" s="26">
        <f t="shared" si="573"/>
        <v>-89.981038060487535</v>
      </c>
      <c r="BO812" s="238" t="str">
        <f t="shared" si="580"/>
        <v>12022644346.1777i</v>
      </c>
      <c r="BP812" s="238" t="str">
        <f t="shared" si="581"/>
        <v>-3.30377145907931E-07-5.83077053349188E-09i</v>
      </c>
      <c r="BQ812" s="238">
        <f t="shared" si="582"/>
        <v>-129.61844752407896</v>
      </c>
      <c r="BR812" s="238">
        <f t="shared" si="583"/>
        <v>-178.98890142040293</v>
      </c>
    </row>
    <row r="813" spans="22:70" x14ac:dyDescent="0.35">
      <c r="V813" s="24">
        <v>9.0900000000001402</v>
      </c>
      <c r="W813" s="30">
        <f t="shared" si="584"/>
        <v>12302687708.127819</v>
      </c>
      <c r="X813" s="25">
        <f t="shared" si="574"/>
        <v>26.994438391274116</v>
      </c>
      <c r="Y813" s="26">
        <f t="shared" si="585"/>
        <v>-129.41622615695834</v>
      </c>
      <c r="Z813" s="26">
        <f t="shared" si="586"/>
        <v>-89.999980621894125</v>
      </c>
      <c r="AA813" s="26">
        <f t="shared" si="587"/>
        <v>93.467218895332735</v>
      </c>
      <c r="AB813" s="26">
        <f t="shared" si="588"/>
        <v>-89.998784481179385</v>
      </c>
      <c r="AC813" s="26">
        <f t="shared" si="589"/>
        <v>62.869049712490423</v>
      </c>
      <c r="AD813" s="26">
        <f t="shared" si="590"/>
        <v>89.958821532090809</v>
      </c>
      <c r="AE813" s="26">
        <f t="shared" si="591"/>
        <v>53.914480842138929</v>
      </c>
      <c r="AF813" s="26">
        <f t="shared" si="592"/>
        <v>-90.0399435709827</v>
      </c>
      <c r="AG813" s="26">
        <f t="shared" si="567"/>
        <v>64.334182199278899</v>
      </c>
      <c r="AH813" s="26">
        <f t="shared" si="593"/>
        <v>-211.78631868901564</v>
      </c>
      <c r="AI813" s="26">
        <f t="shared" si="594"/>
        <v>-89.999999998524942</v>
      </c>
      <c r="AJ813" s="26">
        <f t="shared" si="595"/>
        <v>137.7635973671652</v>
      </c>
      <c r="AK813" s="26">
        <f t="shared" si="596"/>
        <v>89.999992587874502</v>
      </c>
      <c r="AL813" s="27">
        <f t="shared" si="597"/>
        <v>-91.742997456792764</v>
      </c>
      <c r="AM813" s="26">
        <f t="shared" si="598"/>
        <v>-89.998517574900362</v>
      </c>
      <c r="AN813" s="26">
        <f t="shared" si="568"/>
        <v>-77.768705284447208</v>
      </c>
      <c r="AO813" s="26">
        <f t="shared" si="569"/>
        <v>-89.992592232052004</v>
      </c>
      <c r="AP813" s="26">
        <f t="shared" si="575"/>
        <v>-179.20024186381153</v>
      </c>
      <c r="AQ813" s="26">
        <f t="shared" si="576"/>
        <v>-179.99111721760281</v>
      </c>
      <c r="AR813" s="25">
        <f t="shared" si="570"/>
        <v>18.562359853877492</v>
      </c>
      <c r="AS813" s="25">
        <f t="shared" si="571"/>
        <v>-26.547178687726607</v>
      </c>
      <c r="AT813" s="56">
        <f t="shared" si="577"/>
        <v>-125.2857610216726</v>
      </c>
      <c r="AU813" s="57">
        <f t="shared" si="599"/>
        <v>-270.03106078858548</v>
      </c>
      <c r="AV813" s="26">
        <f t="shared" si="600"/>
        <v>21.828599179112508</v>
      </c>
      <c r="AW813" s="26">
        <f t="shared" si="601"/>
        <v>85.353040280513568</v>
      </c>
      <c r="AX813" s="27">
        <f t="shared" si="602"/>
        <v>-21.828599179112508</v>
      </c>
      <c r="AY813" s="26">
        <f t="shared" si="603"/>
        <v>-85.353040280513568</v>
      </c>
      <c r="AZ813" s="28">
        <f t="shared" si="604"/>
        <v>0</v>
      </c>
      <c r="BA813" s="29">
        <f t="shared" si="605"/>
        <v>0</v>
      </c>
      <c r="BB813" s="5">
        <f t="shared" si="578"/>
        <v>-325.1089454578306</v>
      </c>
      <c r="BC813" s="5">
        <f t="shared" si="579"/>
        <v>-539.02444270804403</v>
      </c>
      <c r="BD813" s="5">
        <f t="shared" si="606"/>
        <v>-359.02444270804403</v>
      </c>
      <c r="BE813" s="41"/>
      <c r="BF813" s="40">
        <f t="shared" si="607"/>
        <v>-325</v>
      </c>
      <c r="BG813" s="40">
        <f t="shared" si="608"/>
        <v>-539</v>
      </c>
      <c r="BH813" s="40">
        <f t="shared" si="609"/>
        <v>-359</v>
      </c>
      <c r="BL813" s="26">
        <f t="shared" si="572"/>
        <v>-69.804797647984444</v>
      </c>
      <c r="BM813" s="26">
        <f t="shared" si="573"/>
        <v>-89.981469686896446</v>
      </c>
      <c r="BO813" s="238" t="str">
        <f t="shared" si="580"/>
        <v>12302687708.1278i</v>
      </c>
      <c r="BP813" s="238" t="str">
        <f t="shared" si="581"/>
        <v>-3.15512142019423E-07-5.44166777831072E-09i</v>
      </c>
      <c r="BQ813" s="238">
        <f t="shared" si="582"/>
        <v>-130.01838678817353</v>
      </c>
      <c r="BR813" s="238">
        <f t="shared" si="583"/>
        <v>-179.01191223256214</v>
      </c>
    </row>
    <row r="814" spans="22:70" x14ac:dyDescent="0.35">
      <c r="V814" s="24">
        <v>9.1000000000001293</v>
      </c>
      <c r="W814" s="32">
        <f t="shared" si="584"/>
        <v>12589254117.945452</v>
      </c>
      <c r="X814" s="25">
        <f t="shared" si="574"/>
        <v>26.994438391274116</v>
      </c>
      <c r="Y814" s="26">
        <f t="shared" si="585"/>
        <v>-129.61622615695811</v>
      </c>
      <c r="Z814" s="26">
        <f t="shared" si="586"/>
        <v>-89.999981062993655</v>
      </c>
      <c r="AA814" s="26">
        <f t="shared" si="587"/>
        <v>93.667218895244545</v>
      </c>
      <c r="AB814" s="26">
        <f t="shared" si="588"/>
        <v>-89.998812149765726</v>
      </c>
      <c r="AC814" s="26">
        <f t="shared" si="589"/>
        <v>63.069049611526935</v>
      </c>
      <c r="AD814" s="26">
        <f t="shared" si="590"/>
        <v>89.959758868145357</v>
      </c>
      <c r="AE814" s="26">
        <f t="shared" si="591"/>
        <v>54.11448074108749</v>
      </c>
      <c r="AF814" s="26">
        <f t="shared" si="592"/>
        <v>-90.039034344614024</v>
      </c>
      <c r="AG814" s="26">
        <f t="shared" si="567"/>
        <v>64.334182199278899</v>
      </c>
      <c r="AH814" s="26">
        <f t="shared" si="593"/>
        <v>-211.98631868901543</v>
      </c>
      <c r="AI814" s="26">
        <f t="shared" si="594"/>
        <v>-89.999999998558536</v>
      </c>
      <c r="AJ814" s="26">
        <f t="shared" si="595"/>
        <v>137.96359736716499</v>
      </c>
      <c r="AK814" s="26">
        <f t="shared" si="596"/>
        <v>89.999992756595077</v>
      </c>
      <c r="AL814" s="27">
        <f t="shared" si="597"/>
        <v>-91.942997456661701</v>
      </c>
      <c r="AM814" s="26">
        <f t="shared" si="598"/>
        <v>-89.998551319015348</v>
      </c>
      <c r="AN814" s="26">
        <f t="shared" si="568"/>
        <v>-77.968705281179624</v>
      </c>
      <c r="AO814" s="26">
        <f t="shared" si="569"/>
        <v>-89.9927608534352</v>
      </c>
      <c r="AP814" s="26">
        <f t="shared" si="575"/>
        <v>-179.60024186041286</v>
      </c>
      <c r="AQ814" s="26">
        <f t="shared" si="576"/>
        <v>-179.99131941441402</v>
      </c>
      <c r="AR814" s="25">
        <f t="shared" si="570"/>
        <v>18.562359853877492</v>
      </c>
      <c r="AS814" s="25">
        <f t="shared" si="571"/>
        <v>-26.547178687726607</v>
      </c>
      <c r="AT814" s="56">
        <f t="shared" si="577"/>
        <v>-125.48576111932537</v>
      </c>
      <c r="AU814" s="57">
        <f t="shared" si="599"/>
        <v>-270.03035375902806</v>
      </c>
      <c r="AV814" s="26">
        <f t="shared" si="600"/>
        <v>22.027316043351981</v>
      </c>
      <c r="AW814" s="26">
        <f t="shared" si="601"/>
        <v>85.458370356785466</v>
      </c>
      <c r="AX814" s="27">
        <f t="shared" si="602"/>
        <v>-22.027316043351981</v>
      </c>
      <c r="AY814" s="26">
        <f t="shared" si="603"/>
        <v>-85.458370356785466</v>
      </c>
      <c r="AZ814" s="28">
        <f t="shared" si="604"/>
        <v>0</v>
      </c>
      <c r="BA814" s="29">
        <f t="shared" si="605"/>
        <v>0</v>
      </c>
      <c r="BB814" s="5">
        <f t="shared" si="578"/>
        <v>-325.90888753190495</v>
      </c>
      <c r="BC814" s="5">
        <f t="shared" si="579"/>
        <v>-539.04664480906069</v>
      </c>
      <c r="BD814" s="5">
        <f t="shared" si="606"/>
        <v>-359.04664480906069</v>
      </c>
      <c r="BE814" s="31"/>
      <c r="BF814" s="40">
        <f t="shared" si="607"/>
        <v>-326</v>
      </c>
      <c r="BG814" s="40">
        <f t="shared" si="608"/>
        <v>-539</v>
      </c>
      <c r="BH814" s="40">
        <f t="shared" si="609"/>
        <v>-359</v>
      </c>
      <c r="BL814" s="26">
        <f t="shared" si="572"/>
        <v>-70.004797627539162</v>
      </c>
      <c r="BM814" s="26">
        <f t="shared" si="573"/>
        <v>-89.981891488290827</v>
      </c>
      <c r="BO814" s="238" t="str">
        <f t="shared" si="580"/>
        <v>12589254117.9455i</v>
      </c>
      <c r="BP814" s="238" t="str">
        <f t="shared" si="581"/>
        <v>-3.0131578496916E-07-5.07852768453203E-09i</v>
      </c>
      <c r="BQ814" s="238">
        <f t="shared" si="582"/>
        <v>-130.41832878504042</v>
      </c>
      <c r="BR814" s="238">
        <f t="shared" si="583"/>
        <v>-179.03439956174176</v>
      </c>
    </row>
    <row r="815" spans="22:70" x14ac:dyDescent="0.35">
      <c r="V815" s="24">
        <v>9.1100000000001309</v>
      </c>
      <c r="W815" s="32">
        <f t="shared" si="584"/>
        <v>12882495516.935253</v>
      </c>
      <c r="X815" s="25">
        <f t="shared" si="574"/>
        <v>26.994438391274116</v>
      </c>
      <c r="Y815" s="26">
        <f t="shared" si="585"/>
        <v>-129.81622615695812</v>
      </c>
      <c r="Z815" s="26">
        <f t="shared" si="586"/>
        <v>-89.999981494052562</v>
      </c>
      <c r="AA815" s="26">
        <f t="shared" si="587"/>
        <v>93.867218895160562</v>
      </c>
      <c r="AB815" s="26">
        <f t="shared" si="588"/>
        <v>-89.998839188538128</v>
      </c>
      <c r="AC815" s="26">
        <f t="shared" si="589"/>
        <v>63.269049515107781</v>
      </c>
      <c r="AD815" s="26">
        <f t="shared" si="590"/>
        <v>89.960674867847231</v>
      </c>
      <c r="AE815" s="26">
        <f t="shared" si="591"/>
        <v>54.314480644584336</v>
      </c>
      <c r="AF815" s="26">
        <f t="shared" si="592"/>
        <v>-90.038145814743459</v>
      </c>
      <c r="AG815" s="26">
        <f t="shared" si="567"/>
        <v>64.334182199278899</v>
      </c>
      <c r="AH815" s="26">
        <f t="shared" si="593"/>
        <v>-212.18631868901548</v>
      </c>
      <c r="AI815" s="26">
        <f t="shared" si="594"/>
        <v>-89.999999998591349</v>
      </c>
      <c r="AJ815" s="26">
        <f t="shared" si="595"/>
        <v>138.16359736716498</v>
      </c>
      <c r="AK815" s="26">
        <f t="shared" si="596"/>
        <v>89.999992921475098</v>
      </c>
      <c r="AL815" s="27">
        <f t="shared" si="597"/>
        <v>-92.142997456536776</v>
      </c>
      <c r="AM815" s="26">
        <f t="shared" si="598"/>
        <v>-89.998584295020493</v>
      </c>
      <c r="AN815" s="26">
        <f t="shared" si="568"/>
        <v>-78.168705278059349</v>
      </c>
      <c r="AO815" s="26">
        <f t="shared" si="569"/>
        <v>-89.992925636527232</v>
      </c>
      <c r="AP815" s="26">
        <f t="shared" si="575"/>
        <v>-180.00024185716774</v>
      </c>
      <c r="AQ815" s="26">
        <f t="shared" si="576"/>
        <v>-179.99151700866398</v>
      </c>
      <c r="AR815" s="25">
        <f t="shared" si="570"/>
        <v>18.562359853877492</v>
      </c>
      <c r="AS815" s="25">
        <f t="shared" si="571"/>
        <v>-26.547178687726607</v>
      </c>
      <c r="AT815" s="56">
        <f t="shared" si="577"/>
        <v>-125.6857612125834</v>
      </c>
      <c r="AU815" s="57">
        <f t="shared" si="599"/>
        <v>-270.02966282340742</v>
      </c>
      <c r="AV815" s="26">
        <f t="shared" si="600"/>
        <v>22.226090304216299</v>
      </c>
      <c r="AW815" s="26">
        <f t="shared" si="601"/>
        <v>85.56133256103972</v>
      </c>
      <c r="AX815" s="27">
        <f t="shared" si="602"/>
        <v>-22.226090304216299</v>
      </c>
      <c r="AY815" s="26">
        <f t="shared" si="603"/>
        <v>-85.56133256103972</v>
      </c>
      <c r="AZ815" s="28">
        <f t="shared" si="604"/>
        <v>0</v>
      </c>
      <c r="BA815" s="29">
        <f t="shared" si="605"/>
        <v>0</v>
      </c>
      <c r="BB815" s="5">
        <f t="shared" si="578"/>
        <v>-326.70883221235323</v>
      </c>
      <c r="BC815" s="5">
        <f t="shared" si="579"/>
        <v>-539.06834181510499</v>
      </c>
      <c r="BD815" s="5">
        <f t="shared" si="606"/>
        <v>-359.06834181510499</v>
      </c>
      <c r="BE815" s="31"/>
      <c r="BF815" s="40">
        <f t="shared" si="607"/>
        <v>-327</v>
      </c>
      <c r="BG815" s="40">
        <f t="shared" si="608"/>
        <v>-539</v>
      </c>
      <c r="BH815" s="40">
        <f t="shared" si="609"/>
        <v>-359</v>
      </c>
      <c r="BL815" s="26">
        <f t="shared" si="572"/>
        <v>-70.204797608014303</v>
      </c>
      <c r="BM815" s="26">
        <f t="shared" si="573"/>
        <v>-89.98230368831517</v>
      </c>
      <c r="BO815" s="238" t="str">
        <f t="shared" si="580"/>
        <v>12882495516.9353i</v>
      </c>
      <c r="BP815" s="238" t="str">
        <f t="shared" si="581"/>
        <v>-2.87758014865637E-07-4.73961825568598E-09i</v>
      </c>
      <c r="BQ815" s="238">
        <f t="shared" si="582"/>
        <v>-130.81827339175553</v>
      </c>
      <c r="BR815" s="238">
        <f t="shared" si="583"/>
        <v>-179.05637530338237</v>
      </c>
    </row>
    <row r="816" spans="22:70" x14ac:dyDescent="0.35">
      <c r="V816" s="24">
        <v>9.1200000000001396</v>
      </c>
      <c r="W816" s="30">
        <f t="shared" si="584"/>
        <v>13182567385.568354</v>
      </c>
      <c r="X816" s="25">
        <f t="shared" si="574"/>
        <v>26.994438391274116</v>
      </c>
      <c r="Y816" s="26">
        <f t="shared" si="585"/>
        <v>-130.01622615695828</v>
      </c>
      <c r="Z816" s="26">
        <f t="shared" si="586"/>
        <v>-89.999981915299358</v>
      </c>
      <c r="AA816" s="26">
        <f t="shared" si="587"/>
        <v>94.067218895080501</v>
      </c>
      <c r="AB816" s="26">
        <f t="shared" si="588"/>
        <v>-89.998865611832954</v>
      </c>
      <c r="AC816" s="26">
        <f t="shared" si="589"/>
        <v>63.469049423028366</v>
      </c>
      <c r="AD816" s="26">
        <f t="shared" si="590"/>
        <v>89.961570016869715</v>
      </c>
      <c r="AE816" s="26">
        <f t="shared" si="591"/>
        <v>54.5144805524247</v>
      </c>
      <c r="AF816" s="26">
        <f t="shared" si="592"/>
        <v>-90.037277510262598</v>
      </c>
      <c r="AG816" s="26">
        <f t="shared" si="567"/>
        <v>64.334182199278899</v>
      </c>
      <c r="AH816" s="26">
        <f t="shared" si="593"/>
        <v>-212.38631868901564</v>
      </c>
      <c r="AI816" s="26">
        <f t="shared" si="594"/>
        <v>-89.999999998623409</v>
      </c>
      <c r="AJ816" s="26">
        <f t="shared" si="595"/>
        <v>138.3635973671652</v>
      </c>
      <c r="AK816" s="26">
        <f t="shared" si="596"/>
        <v>89.999993082602003</v>
      </c>
      <c r="AL816" s="27">
        <f t="shared" si="597"/>
        <v>-92.342997456417621</v>
      </c>
      <c r="AM816" s="26">
        <f t="shared" si="598"/>
        <v>-89.99861652040012</v>
      </c>
      <c r="AN816" s="26">
        <f t="shared" si="568"/>
        <v>-78.368705275079662</v>
      </c>
      <c r="AO816" s="26">
        <f t="shared" si="569"/>
        <v>-89.993086668698268</v>
      </c>
      <c r="AP816" s="26">
        <f t="shared" si="575"/>
        <v>-180.40024185406884</v>
      </c>
      <c r="AQ816" s="26">
        <f t="shared" si="576"/>
        <v>-179.99171010511981</v>
      </c>
      <c r="AR816" s="25">
        <f t="shared" si="570"/>
        <v>18.562359853877492</v>
      </c>
      <c r="AS816" s="25">
        <f t="shared" si="571"/>
        <v>-26.547178687726607</v>
      </c>
      <c r="AT816" s="56">
        <f t="shared" si="577"/>
        <v>-125.88576130164414</v>
      </c>
      <c r="AU816" s="57">
        <f t="shared" si="599"/>
        <v>-270.02898761538239</v>
      </c>
      <c r="AV816" s="26">
        <f t="shared" si="600"/>
        <v>22.424919409397273</v>
      </c>
      <c r="AW816" s="26">
        <f t="shared" si="601"/>
        <v>85.661978823735581</v>
      </c>
      <c r="AX816" s="27">
        <f t="shared" si="602"/>
        <v>-22.424919409397273</v>
      </c>
      <c r="AY816" s="26">
        <f t="shared" si="603"/>
        <v>-85.661978823735581</v>
      </c>
      <c r="AZ816" s="28">
        <f t="shared" si="604"/>
        <v>0</v>
      </c>
      <c r="BA816" s="29">
        <f t="shared" si="605"/>
        <v>0</v>
      </c>
      <c r="BB816" s="5">
        <f t="shared" si="578"/>
        <v>-327.50877938193247</v>
      </c>
      <c r="BC816" s="5">
        <f t="shared" si="579"/>
        <v>-539.08954520442342</v>
      </c>
      <c r="BD816" s="5">
        <f t="shared" si="606"/>
        <v>-359.08954520442342</v>
      </c>
      <c r="BE816" s="41"/>
      <c r="BF816" s="40">
        <f t="shared" si="607"/>
        <v>-328</v>
      </c>
      <c r="BG816" s="40">
        <f t="shared" si="608"/>
        <v>-539</v>
      </c>
      <c r="BH816" s="40">
        <f t="shared" si="609"/>
        <v>-359</v>
      </c>
      <c r="BL816" s="26">
        <f t="shared" si="572"/>
        <v>-70.404797589368357</v>
      </c>
      <c r="BM816" s="26">
        <f t="shared" si="573"/>
        <v>-89.982706505523197</v>
      </c>
      <c r="BO816" s="238" t="str">
        <f t="shared" si="580"/>
        <v>13182567385.5684i</v>
      </c>
      <c r="BP816" s="238" t="str">
        <f t="shared" si="581"/>
        <v>-2.74810121730301E-07-4.42332300083836E-09i</v>
      </c>
      <c r="BQ816" s="238">
        <f t="shared" si="582"/>
        <v>-131.21822049091998</v>
      </c>
      <c r="BR816" s="238">
        <f t="shared" si="583"/>
        <v>-179.07785108351786</v>
      </c>
    </row>
    <row r="817" spans="22:70" x14ac:dyDescent="0.35">
      <c r="V817" s="24">
        <v>9.1300000000001393</v>
      </c>
      <c r="W817" s="32">
        <f t="shared" si="584"/>
        <v>13489628825.92087</v>
      </c>
      <c r="X817" s="25">
        <f t="shared" si="574"/>
        <v>26.994438391274116</v>
      </c>
      <c r="Y817" s="26">
        <f t="shared" si="585"/>
        <v>-130.21622615695824</v>
      </c>
      <c r="Z817" s="26">
        <f t="shared" si="586"/>
        <v>-89.999982326957394</v>
      </c>
      <c r="AA817" s="26">
        <f t="shared" si="587"/>
        <v>94.267218895003865</v>
      </c>
      <c r="AB817" s="26">
        <f t="shared" si="588"/>
        <v>-89.998891433660134</v>
      </c>
      <c r="AC817" s="26">
        <f t="shared" si="589"/>
        <v>63.669049335093</v>
      </c>
      <c r="AD817" s="26">
        <f t="shared" si="590"/>
        <v>89.962444789830911</v>
      </c>
      <c r="AE817" s="26">
        <f t="shared" si="591"/>
        <v>54.714480464412738</v>
      </c>
      <c r="AF817" s="26">
        <f t="shared" si="592"/>
        <v>-90.036428970786616</v>
      </c>
      <c r="AG817" s="26">
        <f t="shared" si="567"/>
        <v>64.334182199278899</v>
      </c>
      <c r="AH817" s="26">
        <f t="shared" si="593"/>
        <v>-212.58631868901563</v>
      </c>
      <c r="AI817" s="26">
        <f t="shared" si="594"/>
        <v>-89.999999998654744</v>
      </c>
      <c r="AJ817" s="26">
        <f t="shared" si="595"/>
        <v>138.56359736716516</v>
      </c>
      <c r="AK817" s="26">
        <f t="shared" si="596"/>
        <v>89.999993240061201</v>
      </c>
      <c r="AL817" s="27">
        <f t="shared" si="597"/>
        <v>-92.542997456303624</v>
      </c>
      <c r="AM817" s="26">
        <f t="shared" si="598"/>
        <v>-89.998648012240551</v>
      </c>
      <c r="AN817" s="26">
        <f t="shared" si="568"/>
        <v>-78.568705272233871</v>
      </c>
      <c r="AO817" s="26">
        <f t="shared" si="569"/>
        <v>-89.993244035329667</v>
      </c>
      <c r="AP817" s="26">
        <f t="shared" si="575"/>
        <v>-180.80024185110906</v>
      </c>
      <c r="AQ817" s="26">
        <f t="shared" si="576"/>
        <v>-179.99189880616376</v>
      </c>
      <c r="AR817" s="25">
        <f t="shared" si="570"/>
        <v>18.562359853877492</v>
      </c>
      <c r="AS817" s="25">
        <f t="shared" si="571"/>
        <v>-26.547178687726607</v>
      </c>
      <c r="AT817" s="56">
        <f t="shared" si="577"/>
        <v>-126.08576138669633</v>
      </c>
      <c r="AU817" s="57">
        <f t="shared" si="599"/>
        <v>-270.02832777695039</v>
      </c>
      <c r="AV817" s="26">
        <f t="shared" si="600"/>
        <v>22.623800918757993</v>
      </c>
      <c r="AW817" s="26">
        <f t="shared" si="601"/>
        <v>85.760360022972165</v>
      </c>
      <c r="AX817" s="27">
        <f t="shared" si="602"/>
        <v>-22.623800918757993</v>
      </c>
      <c r="AY817" s="26">
        <f t="shared" si="603"/>
        <v>-85.760360022972165</v>
      </c>
      <c r="AZ817" s="28">
        <f t="shared" si="604"/>
        <v>0</v>
      </c>
      <c r="BA817" s="29">
        <f t="shared" si="605"/>
        <v>0</v>
      </c>
      <c r="BB817" s="5">
        <f t="shared" si="578"/>
        <v>-328.30872892866989</v>
      </c>
      <c r="BC817" s="5">
        <f t="shared" si="579"/>
        <v>-539.11026619526069</v>
      </c>
      <c r="BD817" s="5">
        <f t="shared" si="606"/>
        <v>-359.11026619526069</v>
      </c>
      <c r="BE817" s="31"/>
      <c r="BF817" s="40">
        <f t="shared" si="607"/>
        <v>-328</v>
      </c>
      <c r="BG817" s="40">
        <f t="shared" si="608"/>
        <v>-539</v>
      </c>
      <c r="BH817" s="40">
        <f t="shared" si="609"/>
        <v>-359</v>
      </c>
      <c r="BL817" s="26">
        <f t="shared" si="572"/>
        <v>-70.60479757156142</v>
      </c>
      <c r="BM817" s="26">
        <f t="shared" si="573"/>
        <v>-89.98310015349378</v>
      </c>
      <c r="BO817" s="238" t="str">
        <f t="shared" si="580"/>
        <v>13489628825.9209i</v>
      </c>
      <c r="BP817" s="238" t="str">
        <f t="shared" si="581"/>
        <v>-2.6244468500562E-07-4.12813323571993E-09i</v>
      </c>
      <c r="BQ817" s="238">
        <f t="shared" si="582"/>
        <v>-131.61816997041217</v>
      </c>
      <c r="BR817" s="238">
        <f t="shared" si="583"/>
        <v>-179.09883826481661</v>
      </c>
    </row>
    <row r="818" spans="22:70" x14ac:dyDescent="0.35">
      <c r="V818" s="24">
        <v>9.1400000000001391</v>
      </c>
      <c r="W818" s="32">
        <f t="shared" si="584"/>
        <v>13803842646.033283</v>
      </c>
      <c r="X818" s="25">
        <f t="shared" si="574"/>
        <v>26.994438391274116</v>
      </c>
      <c r="Y818" s="26">
        <f t="shared" si="585"/>
        <v>-130.4162261569582</v>
      </c>
      <c r="Z818" s="26">
        <f t="shared" si="586"/>
        <v>-89.999982729244962</v>
      </c>
      <c r="AA818" s="26">
        <f t="shared" si="587"/>
        <v>94.467218894930696</v>
      </c>
      <c r="AB818" s="26">
        <f t="shared" si="588"/>
        <v>-89.998916667710773</v>
      </c>
      <c r="AC818" s="26">
        <f t="shared" si="589"/>
        <v>63.869049251115406</v>
      </c>
      <c r="AD818" s="26">
        <f t="shared" si="590"/>
        <v>89.963299650545395</v>
      </c>
      <c r="AE818" s="26">
        <f t="shared" si="591"/>
        <v>54.914480380362015</v>
      </c>
      <c r="AF818" s="26">
        <f t="shared" si="592"/>
        <v>-90.035599746410327</v>
      </c>
      <c r="AG818" s="26">
        <f t="shared" si="567"/>
        <v>64.334182199278899</v>
      </c>
      <c r="AH818" s="26">
        <f t="shared" si="593"/>
        <v>-212.78631868901562</v>
      </c>
      <c r="AI818" s="26">
        <f t="shared" si="594"/>
        <v>-89.999999998685368</v>
      </c>
      <c r="AJ818" s="26">
        <f t="shared" si="595"/>
        <v>138.76359736716515</v>
      </c>
      <c r="AK818" s="26">
        <f t="shared" si="596"/>
        <v>89.999993393936194</v>
      </c>
      <c r="AL818" s="27">
        <f t="shared" si="597"/>
        <v>-92.742997456194786</v>
      </c>
      <c r="AM818" s="26">
        <f t="shared" si="598"/>
        <v>-89.998678787239186</v>
      </c>
      <c r="AN818" s="26">
        <f t="shared" si="568"/>
        <v>-78.76870526951619</v>
      </c>
      <c r="AO818" s="26">
        <f t="shared" si="569"/>
        <v>-89.993397819859311</v>
      </c>
      <c r="AP818" s="26">
        <f t="shared" si="575"/>
        <v>-181.20024184828253</v>
      </c>
      <c r="AQ818" s="26">
        <f t="shared" si="576"/>
        <v>-179.99208321184767</v>
      </c>
      <c r="AR818" s="25">
        <f t="shared" si="570"/>
        <v>18.562359853877492</v>
      </c>
      <c r="AS818" s="25">
        <f t="shared" si="571"/>
        <v>-26.547178687726607</v>
      </c>
      <c r="AT818" s="56">
        <f t="shared" si="577"/>
        <v>-126.28576146792051</v>
      </c>
      <c r="AU818" s="57">
        <f t="shared" si="599"/>
        <v>-270.02768295825797</v>
      </c>
      <c r="AV818" s="26">
        <f t="shared" si="600"/>
        <v>22.822732499519866</v>
      </c>
      <c r="AW818" s="26">
        <f t="shared" si="601"/>
        <v>85.856525999967474</v>
      </c>
      <c r="AX818" s="27">
        <f t="shared" si="602"/>
        <v>-22.822732499519866</v>
      </c>
      <c r="AY818" s="26">
        <f t="shared" si="603"/>
        <v>-85.856525999967474</v>
      </c>
      <c r="AZ818" s="28">
        <f t="shared" si="604"/>
        <v>0</v>
      </c>
      <c r="BA818" s="29">
        <f t="shared" si="605"/>
        <v>0</v>
      </c>
      <c r="BB818" s="5">
        <f t="shared" si="578"/>
        <v>-329.10868074562973</v>
      </c>
      <c r="BC818" s="5">
        <f t="shared" si="579"/>
        <v>-539.13051575169379</v>
      </c>
      <c r="BD818" s="5">
        <f t="shared" si="606"/>
        <v>-359.13051575169379</v>
      </c>
      <c r="BE818" s="31"/>
      <c r="BF818" s="40">
        <f t="shared" si="607"/>
        <v>-329</v>
      </c>
      <c r="BG818" s="40">
        <f t="shared" si="608"/>
        <v>-539</v>
      </c>
      <c r="BH818" s="40">
        <f t="shared" si="609"/>
        <v>-359</v>
      </c>
      <c r="BL818" s="26">
        <f t="shared" si="572"/>
        <v>-70.804797554555947</v>
      </c>
      <c r="BM818" s="26">
        <f t="shared" si="573"/>
        <v>-89.983484840944129</v>
      </c>
      <c r="BO818" s="238" t="str">
        <f t="shared" si="580"/>
        <v>13803842646.0333i</v>
      </c>
      <c r="BP818" s="238" t="str">
        <f t="shared" si="581"/>
        <v>-2.50635515762466E-07-3.85264089656585E-09i</v>
      </c>
      <c r="BQ818" s="238">
        <f t="shared" si="582"/>
        <v>-132.01812172315331</v>
      </c>
      <c r="BR818" s="238">
        <f t="shared" si="583"/>
        <v>-179.11934795249169</v>
      </c>
    </row>
    <row r="819" spans="22:70" x14ac:dyDescent="0.35">
      <c r="V819" s="24">
        <v>9.1500000000001407</v>
      </c>
      <c r="W819" s="30">
        <f t="shared" si="584"/>
        <v>14125375446.23213</v>
      </c>
      <c r="X819" s="25">
        <f t="shared" si="574"/>
        <v>26.994438391274116</v>
      </c>
      <c r="Y819" s="26">
        <f t="shared" si="585"/>
        <v>-130.61622615695822</v>
      </c>
      <c r="Z819" s="26">
        <f t="shared" si="586"/>
        <v>-89.99998312237534</v>
      </c>
      <c r="AA819" s="26">
        <f t="shared" si="587"/>
        <v>94.667218894860838</v>
      </c>
      <c r="AB819" s="26">
        <f t="shared" si="588"/>
        <v>-89.998941327364307</v>
      </c>
      <c r="AC819" s="26">
        <f t="shared" si="589"/>
        <v>64.069049170917452</v>
      </c>
      <c r="AD819" s="26">
        <f t="shared" si="590"/>
        <v>89.964135052270109</v>
      </c>
      <c r="AE819" s="26">
        <f t="shared" si="591"/>
        <v>55.114480300094186</v>
      </c>
      <c r="AF819" s="26">
        <f t="shared" si="592"/>
        <v>-90.034789397469552</v>
      </c>
      <c r="AG819" s="26">
        <f t="shared" si="567"/>
        <v>64.334182199278899</v>
      </c>
      <c r="AH819" s="26">
        <f t="shared" si="593"/>
        <v>-212.98631868901566</v>
      </c>
      <c r="AI819" s="26">
        <f t="shared" si="594"/>
        <v>-89.999999998715282</v>
      </c>
      <c r="AJ819" s="26">
        <f t="shared" si="595"/>
        <v>138.96359736716516</v>
      </c>
      <c r="AK819" s="26">
        <f t="shared" si="596"/>
        <v>89.99999354430858</v>
      </c>
      <c r="AL819" s="27">
        <f t="shared" si="597"/>
        <v>-92.942997456090879</v>
      </c>
      <c r="AM819" s="26">
        <f t="shared" si="598"/>
        <v>-89.998708861713311</v>
      </c>
      <c r="AN819" s="26">
        <f t="shared" si="568"/>
        <v>-78.968705266920864</v>
      </c>
      <c r="AO819" s="26">
        <f t="shared" si="569"/>
        <v>-89.993548103825788</v>
      </c>
      <c r="AP819" s="26">
        <f t="shared" si="575"/>
        <v>-181.60024184558335</v>
      </c>
      <c r="AQ819" s="26">
        <f t="shared" si="576"/>
        <v>-179.9922634199458</v>
      </c>
      <c r="AR819" s="25">
        <f t="shared" si="570"/>
        <v>18.562359853877492</v>
      </c>
      <c r="AS819" s="25">
        <f t="shared" si="571"/>
        <v>-26.547178687726607</v>
      </c>
      <c r="AT819" s="56">
        <f t="shared" si="577"/>
        <v>-126.48576154548917</v>
      </c>
      <c r="AU819" s="57">
        <f t="shared" si="599"/>
        <v>-270.02705281741532</v>
      </c>
      <c r="AV819" s="26">
        <f t="shared" si="600"/>
        <v>23.021711921644258</v>
      </c>
      <c r="AW819" s="26">
        <f t="shared" si="601"/>
        <v>85.950525574730634</v>
      </c>
      <c r="AX819" s="27">
        <f t="shared" si="602"/>
        <v>-23.021711921644258</v>
      </c>
      <c r="AY819" s="26">
        <f t="shared" si="603"/>
        <v>-85.950525574730634</v>
      </c>
      <c r="AZ819" s="28">
        <f t="shared" si="604"/>
        <v>0</v>
      </c>
      <c r="BA819" s="29">
        <f t="shared" si="605"/>
        <v>0</v>
      </c>
      <c r="BB819" s="5">
        <f t="shared" si="578"/>
        <v>-329.90863473068345</v>
      </c>
      <c r="BC819" s="5">
        <f t="shared" si="579"/>
        <v>-539.15030458933734</v>
      </c>
      <c r="BD819" s="5">
        <f t="shared" si="606"/>
        <v>-359.15030458933734</v>
      </c>
      <c r="BE819" s="41"/>
      <c r="BF819" s="40">
        <f t="shared" si="607"/>
        <v>-330</v>
      </c>
      <c r="BG819" s="40">
        <f t="shared" si="608"/>
        <v>-539</v>
      </c>
      <c r="BH819" s="40">
        <f t="shared" si="609"/>
        <v>-359</v>
      </c>
      <c r="BL819" s="26">
        <f t="shared" si="572"/>
        <v>-71.004797538315884</v>
      </c>
      <c r="BM819" s="26">
        <f t="shared" si="573"/>
        <v>-89.983860771840469</v>
      </c>
      <c r="BO819" s="238" t="str">
        <f t="shared" si="580"/>
        <v>14125375446.2321i</v>
      </c>
      <c r="BP819" s="238" t="str">
        <f t="shared" si="581"/>
        <v>-2.39357601487567E-07-3.59553183257501E-09i</v>
      </c>
      <c r="BQ819" s="238">
        <f t="shared" si="582"/>
        <v>-132.41807564687838</v>
      </c>
      <c r="BR819" s="238">
        <f t="shared" si="583"/>
        <v>-179.13939100008156</v>
      </c>
    </row>
    <row r="820" spans="22:70" x14ac:dyDescent="0.35">
      <c r="V820" s="24">
        <v>9.1600000000001405</v>
      </c>
      <c r="W820" s="32">
        <f t="shared" si="584"/>
        <v>14454397707.463968</v>
      </c>
      <c r="X820" s="25">
        <f t="shared" si="574"/>
        <v>26.994438391274116</v>
      </c>
      <c r="Y820" s="26">
        <f t="shared" si="585"/>
        <v>-130.81622615695821</v>
      </c>
      <c r="Z820" s="26">
        <f t="shared" si="586"/>
        <v>-89.999983506556973</v>
      </c>
      <c r="AA820" s="26">
        <f t="shared" si="587"/>
        <v>94.867218894794107</v>
      </c>
      <c r="AB820" s="26">
        <f t="shared" si="588"/>
        <v>-89.998965425695587</v>
      </c>
      <c r="AC820" s="26">
        <f t="shared" si="589"/>
        <v>64.269049094328977</v>
      </c>
      <c r="AD820" s="26">
        <f t="shared" si="590"/>
        <v>89.964951437944677</v>
      </c>
      <c r="AE820" s="26">
        <f t="shared" si="591"/>
        <v>55.314480223438991</v>
      </c>
      <c r="AF820" s="26">
        <f t="shared" si="592"/>
        <v>-90.033997494307897</v>
      </c>
      <c r="AG820" s="26">
        <f t="shared" si="567"/>
        <v>64.334182199278899</v>
      </c>
      <c r="AH820" s="26">
        <f t="shared" si="593"/>
        <v>-213.18631868901565</v>
      </c>
      <c r="AI820" s="26">
        <f t="shared" si="594"/>
        <v>-89.999999998744528</v>
      </c>
      <c r="AJ820" s="26">
        <f t="shared" si="595"/>
        <v>139.16359736716518</v>
      </c>
      <c r="AK820" s="26">
        <f t="shared" si="596"/>
        <v>89.999993691258055</v>
      </c>
      <c r="AL820" s="27">
        <f t="shared" si="597"/>
        <v>-93.142997455991633</v>
      </c>
      <c r="AM820" s="26">
        <f t="shared" si="598"/>
        <v>-89.998738251608827</v>
      </c>
      <c r="AN820" s="26">
        <f t="shared" si="568"/>
        <v>-79.168705264442309</v>
      </c>
      <c r="AO820" s="26">
        <f t="shared" si="569"/>
        <v>-89.993694966911619</v>
      </c>
      <c r="AP820" s="26">
        <f t="shared" si="575"/>
        <v>-182.00024184300551</v>
      </c>
      <c r="AQ820" s="26">
        <f t="shared" si="576"/>
        <v>-179.99243952600693</v>
      </c>
      <c r="AR820" s="25">
        <f t="shared" si="570"/>
        <v>18.562359853877492</v>
      </c>
      <c r="AS820" s="25">
        <f t="shared" si="571"/>
        <v>-26.547178687726607</v>
      </c>
      <c r="AT820" s="56">
        <f t="shared" si="577"/>
        <v>-126.68576161956652</v>
      </c>
      <c r="AU820" s="57">
        <f t="shared" si="599"/>
        <v>-270.0264370203148</v>
      </c>
      <c r="AV820" s="26">
        <f t="shared" si="600"/>
        <v>23.220737053404491</v>
      </c>
      <c r="AW820" s="26">
        <f t="shared" si="601"/>
        <v>86.042406561889436</v>
      </c>
      <c r="AX820" s="27">
        <f t="shared" si="602"/>
        <v>-23.220737053404491</v>
      </c>
      <c r="AY820" s="26">
        <f t="shared" si="603"/>
        <v>-86.042406561889436</v>
      </c>
      <c r="AZ820" s="28">
        <f t="shared" si="604"/>
        <v>0</v>
      </c>
      <c r="BA820" s="29">
        <f t="shared" si="605"/>
        <v>0</v>
      </c>
      <c r="BB820" s="5">
        <f t="shared" si="578"/>
        <v>-330.70859078629445</v>
      </c>
      <c r="BC820" s="5">
        <f t="shared" si="579"/>
        <v>-539.16964318092596</v>
      </c>
      <c r="BD820" s="5">
        <f t="shared" si="606"/>
        <v>-359.16964318092596</v>
      </c>
      <c r="BE820" s="31"/>
      <c r="BF820" s="40">
        <f t="shared" si="607"/>
        <v>-331</v>
      </c>
      <c r="BG820" s="40">
        <f t="shared" si="608"/>
        <v>-539</v>
      </c>
      <c r="BH820" s="40">
        <f t="shared" si="609"/>
        <v>-359</v>
      </c>
      <c r="BL820" s="26">
        <f t="shared" si="572"/>
        <v>-71.204797522806714</v>
      </c>
      <c r="BM820" s="26">
        <f t="shared" si="573"/>
        <v>-89.984228145506236</v>
      </c>
      <c r="BO820" s="238" t="str">
        <f t="shared" si="580"/>
        <v>14454397707.464i</v>
      </c>
      <c r="BP820" s="238" t="str">
        <f t="shared" si="581"/>
        <v>-2.28587053336508E-07-3.35557954514848E-09i</v>
      </c>
      <c r="BQ820" s="238">
        <f t="shared" si="582"/>
        <v>-132.81803164392122</v>
      </c>
      <c r="BR820" s="238">
        <f t="shared" si="583"/>
        <v>-179.15897801510488</v>
      </c>
    </row>
    <row r="821" spans="22:70" x14ac:dyDescent="0.35">
      <c r="V821" s="24">
        <v>9.1700000000001403</v>
      </c>
      <c r="W821" s="32">
        <f t="shared" si="584"/>
        <v>14791083881.686874</v>
      </c>
      <c r="X821" s="25">
        <f t="shared" si="574"/>
        <v>26.994438391274116</v>
      </c>
      <c r="Y821" s="26">
        <f t="shared" si="585"/>
        <v>-131.0162261569582</v>
      </c>
      <c r="Z821" s="26">
        <f t="shared" si="586"/>
        <v>-89.999983881993572</v>
      </c>
      <c r="AA821" s="26">
        <f t="shared" si="587"/>
        <v>95.067218894730388</v>
      </c>
      <c r="AB821" s="26">
        <f t="shared" si="588"/>
        <v>-89.998988975481879</v>
      </c>
      <c r="AC821" s="26">
        <f t="shared" si="589"/>
        <v>64.469049021187544</v>
      </c>
      <c r="AD821" s="26">
        <f t="shared" si="590"/>
        <v>89.965749240426291</v>
      </c>
      <c r="AE821" s="26">
        <f t="shared" si="591"/>
        <v>55.514480150233851</v>
      </c>
      <c r="AF821" s="26">
        <f t="shared" si="592"/>
        <v>-90.03322361704916</v>
      </c>
      <c r="AG821" s="26">
        <f t="shared" si="567"/>
        <v>64.334182199278899</v>
      </c>
      <c r="AH821" s="26">
        <f t="shared" si="593"/>
        <v>-213.38631868901564</v>
      </c>
      <c r="AI821" s="26">
        <f t="shared" si="594"/>
        <v>-89.999999998773106</v>
      </c>
      <c r="AJ821" s="26">
        <f t="shared" si="595"/>
        <v>139.36359736716517</v>
      </c>
      <c r="AK821" s="26">
        <f t="shared" si="596"/>
        <v>89.999993834862551</v>
      </c>
      <c r="AL821" s="27">
        <f t="shared" si="597"/>
        <v>-93.342997455896821</v>
      </c>
      <c r="AM821" s="26">
        <f t="shared" si="598"/>
        <v>-89.998766972508676</v>
      </c>
      <c r="AN821" s="26">
        <f t="shared" si="568"/>
        <v>-79.368705262075309</v>
      </c>
      <c r="AO821" s="26">
        <f t="shared" si="569"/>
        <v>-89.993838486985553</v>
      </c>
      <c r="AP821" s="26">
        <f t="shared" si="575"/>
        <v>-182.40024184054369</v>
      </c>
      <c r="AQ821" s="26">
        <f t="shared" si="576"/>
        <v>-179.9926116234048</v>
      </c>
      <c r="AR821" s="25">
        <f t="shared" si="570"/>
        <v>18.562359853877492</v>
      </c>
      <c r="AS821" s="25">
        <f t="shared" si="571"/>
        <v>-26.547178687726607</v>
      </c>
      <c r="AT821" s="56">
        <f t="shared" si="577"/>
        <v>-126.88576169030983</v>
      </c>
      <c r="AU821" s="57">
        <f t="shared" si="599"/>
        <v>-270.02583524045394</v>
      </c>
      <c r="AV821" s="26">
        <f t="shared" si="600"/>
        <v>23.419805857140183</v>
      </c>
      <c r="AW821" s="26">
        <f t="shared" si="601"/>
        <v>86.132215786637275</v>
      </c>
      <c r="AX821" s="27">
        <f t="shared" si="602"/>
        <v>-23.419805857140183</v>
      </c>
      <c r="AY821" s="26">
        <f t="shared" si="603"/>
        <v>-86.132215786637275</v>
      </c>
      <c r="AZ821" s="28">
        <f t="shared" si="604"/>
        <v>0</v>
      </c>
      <c r="BA821" s="29">
        <f t="shared" si="605"/>
        <v>0</v>
      </c>
      <c r="BB821" s="5">
        <f t="shared" si="578"/>
        <v>-331.50854881931247</v>
      </c>
      <c r="BC821" s="5">
        <f t="shared" si="579"/>
        <v>-539.18854176177319</v>
      </c>
      <c r="BD821" s="5">
        <f t="shared" si="606"/>
        <v>-359.18854176177319</v>
      </c>
      <c r="BE821" s="31"/>
      <c r="BF821" s="40">
        <f t="shared" si="607"/>
        <v>-332</v>
      </c>
      <c r="BG821" s="40">
        <f t="shared" si="608"/>
        <v>-539</v>
      </c>
      <c r="BH821" s="40">
        <f t="shared" si="609"/>
        <v>-359</v>
      </c>
      <c r="BL821" s="26">
        <f t="shared" si="572"/>
        <v>-71.404797507995553</v>
      </c>
      <c r="BM821" s="26">
        <f t="shared" si="573"/>
        <v>-89.984587156727684</v>
      </c>
      <c r="BO821" s="238" t="str">
        <f t="shared" si="580"/>
        <v>14791083881.6869i</v>
      </c>
      <c r="BP821" s="238" t="str">
        <f t="shared" si="581"/>
        <v>-2.18301055743173E-07-3.13163934419022E-09i</v>
      </c>
      <c r="BQ821" s="238">
        <f t="shared" si="582"/>
        <v>-133.21798962100706</v>
      </c>
      <c r="BR821" s="238">
        <f t="shared" si="583"/>
        <v>-179.17811936459157</v>
      </c>
    </row>
    <row r="822" spans="22:70" x14ac:dyDescent="0.35">
      <c r="V822" s="24">
        <v>9.18000000000014</v>
      </c>
      <c r="W822" s="30">
        <f t="shared" si="584"/>
        <v>15135612484.366991</v>
      </c>
      <c r="X822" s="25">
        <f t="shared" si="574"/>
        <v>26.994438391274116</v>
      </c>
      <c r="Y822" s="26">
        <f t="shared" si="585"/>
        <v>-131.21622615695819</v>
      </c>
      <c r="Z822" s="26">
        <f t="shared" si="586"/>
        <v>-89.999984248884189</v>
      </c>
      <c r="AA822" s="26">
        <f t="shared" si="587"/>
        <v>95.267218894669497</v>
      </c>
      <c r="AB822" s="26">
        <f t="shared" si="588"/>
        <v>-89.999011989209592</v>
      </c>
      <c r="AC822" s="26">
        <f t="shared" si="589"/>
        <v>64.669048951337999</v>
      </c>
      <c r="AD822" s="26">
        <f t="shared" si="590"/>
        <v>89.966528882719118</v>
      </c>
      <c r="AE822" s="26">
        <f t="shared" si="591"/>
        <v>55.714480080323426</v>
      </c>
      <c r="AF822" s="26">
        <f t="shared" si="592"/>
        <v>-90.032467355374663</v>
      </c>
      <c r="AG822" s="26">
        <f t="shared" si="567"/>
        <v>64.334182199278899</v>
      </c>
      <c r="AH822" s="26">
        <f t="shared" si="593"/>
        <v>-213.58631868901566</v>
      </c>
      <c r="AI822" s="26">
        <f t="shared" si="594"/>
        <v>-89.99999999880103</v>
      </c>
      <c r="AJ822" s="26">
        <f t="shared" si="595"/>
        <v>139.56359736716516</v>
      </c>
      <c r="AK822" s="26">
        <f t="shared" si="596"/>
        <v>89.999993975198208</v>
      </c>
      <c r="AL822" s="27">
        <f t="shared" si="597"/>
        <v>-93.542997455806315</v>
      </c>
      <c r="AM822" s="26">
        <f t="shared" si="598"/>
        <v>-89.998795039640996</v>
      </c>
      <c r="AN822" s="26">
        <f t="shared" si="568"/>
        <v>-79.568705259814848</v>
      </c>
      <c r="AO822" s="26">
        <f t="shared" si="569"/>
        <v>-89.993978740143831</v>
      </c>
      <c r="AP822" s="26">
        <f t="shared" si="575"/>
        <v>-182.80024183819276</v>
      </c>
      <c r="AQ822" s="26">
        <f t="shared" si="576"/>
        <v>-179.99277980338763</v>
      </c>
      <c r="AR822" s="25">
        <f t="shared" si="570"/>
        <v>18.562359853877492</v>
      </c>
      <c r="AS822" s="25">
        <f t="shared" si="571"/>
        <v>-26.547178687726607</v>
      </c>
      <c r="AT822" s="56">
        <f t="shared" si="577"/>
        <v>-127.08576175786934</v>
      </c>
      <c r="AU822" s="57">
        <f t="shared" si="599"/>
        <v>-270.02524715876228</v>
      </c>
      <c r="AV822" s="26">
        <f t="shared" si="600"/>
        <v>23.618916385186878</v>
      </c>
      <c r="AW822" s="26">
        <f t="shared" si="601"/>
        <v>86.219999100765961</v>
      </c>
      <c r="AX822" s="27">
        <f t="shared" si="602"/>
        <v>-23.618916385186871</v>
      </c>
      <c r="AY822" s="26">
        <f t="shared" si="603"/>
        <v>-86.219999100765961</v>
      </c>
      <c r="AZ822" s="28">
        <f t="shared" si="604"/>
        <v>0</v>
      </c>
      <c r="BA822" s="29">
        <f t="shared" si="605"/>
        <v>0</v>
      </c>
      <c r="BB822" s="5">
        <f t="shared" si="578"/>
        <v>-332.30850874077635</v>
      </c>
      <c r="BC822" s="5">
        <f t="shared" si="579"/>
        <v>-539.2070103351117</v>
      </c>
      <c r="BD822" s="5">
        <f t="shared" si="606"/>
        <v>-359.2070103351117</v>
      </c>
      <c r="BE822" s="41"/>
      <c r="BF822" s="40">
        <f t="shared" si="607"/>
        <v>-332</v>
      </c>
      <c r="BG822" s="40">
        <f t="shared" si="608"/>
        <v>-539</v>
      </c>
      <c r="BH822" s="40">
        <f t="shared" si="609"/>
        <v>-359</v>
      </c>
      <c r="BL822" s="26">
        <f t="shared" si="572"/>
        <v>-71.604797493851024</v>
      </c>
      <c r="BM822" s="26">
        <f t="shared" si="573"/>
        <v>-89.984937995857166</v>
      </c>
      <c r="BO822" s="238" t="str">
        <f t="shared" si="580"/>
        <v>15135612484.367i</v>
      </c>
      <c r="BP822" s="238" t="str">
        <f t="shared" si="581"/>
        <v>-2.0847781828103E-07-2.92264289371988E-09i</v>
      </c>
      <c r="BQ822" s="238">
        <f t="shared" si="582"/>
        <v>-133.617949489056</v>
      </c>
      <c r="BR822" s="238">
        <f t="shared" si="583"/>
        <v>-179.19682518049228</v>
      </c>
    </row>
  </sheetData>
  <sheetProtection formatCells="0" formatColumns="0" formatRows="0" insertColumns="0" insertRows="0" insertHyperlinks="0" deleteColumns="0" deleteRows="0" sort="0" autoFilter="0" pivotTables="0"/>
  <mergeCells count="15">
    <mergeCell ref="AG2:AQ2"/>
    <mergeCell ref="AT2:AU2"/>
    <mergeCell ref="AV2:AW2"/>
    <mergeCell ref="BB2:BD2"/>
    <mergeCell ref="BF2:BH2"/>
    <mergeCell ref="AZ2:BA2"/>
    <mergeCell ref="AX2:AY2"/>
    <mergeCell ref="A68:B68"/>
    <mergeCell ref="A1:S1"/>
    <mergeCell ref="X2:AF2"/>
    <mergeCell ref="A63:B63"/>
    <mergeCell ref="A20:B20"/>
    <mergeCell ref="A29:B29"/>
    <mergeCell ref="A40:B40"/>
    <mergeCell ref="A56:B5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91"/>
  <sheetViews>
    <sheetView topLeftCell="A41" zoomScale="190" zoomScaleNormal="190" workbookViewId="0">
      <selection activeCell="F60" sqref="F60"/>
    </sheetView>
  </sheetViews>
  <sheetFormatPr defaultRowHeight="14.5" x14ac:dyDescent="0.35"/>
  <cols>
    <col min="1" max="1" width="14.453125" customWidth="1"/>
    <col min="2" max="2" width="17.7265625" customWidth="1"/>
    <col min="3" max="3" width="19.54296875" customWidth="1"/>
    <col min="4" max="4" width="32" customWidth="1"/>
    <col min="5" max="5" width="11.453125" customWidth="1"/>
  </cols>
  <sheetData>
    <row r="1" spans="1:12" ht="15" thickBot="1" x14ac:dyDescent="0.4">
      <c r="F1" s="25"/>
      <c r="G1" s="25"/>
      <c r="H1" s="25"/>
      <c r="I1" s="25"/>
      <c r="J1" s="25"/>
    </row>
    <row r="2" spans="1:12" ht="15" thickBot="1" x14ac:dyDescent="0.4">
      <c r="A2" s="266" t="s">
        <v>268</v>
      </c>
      <c r="B2" s="267"/>
      <c r="C2" s="267"/>
      <c r="D2" s="268"/>
      <c r="F2" s="25"/>
      <c r="G2" s="25"/>
      <c r="H2" s="25"/>
      <c r="I2" s="25"/>
      <c r="J2" s="25"/>
    </row>
    <row r="3" spans="1:12" ht="15" thickBot="1" x14ac:dyDescent="0.4">
      <c r="A3" s="272" t="s">
        <v>269</v>
      </c>
      <c r="B3" s="273"/>
      <c r="C3" s="273"/>
      <c r="D3" s="274"/>
      <c r="F3" s="25"/>
      <c r="G3" s="25"/>
      <c r="H3" s="25"/>
      <c r="I3" s="25"/>
      <c r="J3" s="25"/>
    </row>
    <row r="4" spans="1:12" ht="29" x14ac:dyDescent="0.35">
      <c r="A4" s="101" t="s">
        <v>141</v>
      </c>
      <c r="B4" s="104">
        <f>Sheet1!B21</f>
        <v>8.9</v>
      </c>
      <c r="C4" s="102" t="s">
        <v>56</v>
      </c>
      <c r="D4" s="103" t="s">
        <v>142</v>
      </c>
      <c r="F4" s="25" t="s">
        <v>66</v>
      </c>
      <c r="G4" s="25">
        <f>Vin</f>
        <v>12</v>
      </c>
      <c r="H4" s="25"/>
      <c r="I4" s="25"/>
      <c r="J4" s="25"/>
    </row>
    <row r="5" spans="1:12" ht="29" x14ac:dyDescent="0.35">
      <c r="A5" s="67" t="s">
        <v>161</v>
      </c>
      <c r="B5" s="105">
        <v>25</v>
      </c>
      <c r="C5" s="70" t="s">
        <v>144</v>
      </c>
      <c r="D5" s="69"/>
      <c r="F5" s="25" t="s">
        <v>63</v>
      </c>
      <c r="G5" s="25">
        <f>Sheet1!B10</f>
        <v>17</v>
      </c>
      <c r="H5" s="25"/>
      <c r="I5" s="25"/>
      <c r="J5" s="25"/>
    </row>
    <row r="6" spans="1:12" ht="29" x14ac:dyDescent="0.35">
      <c r="A6" s="67" t="s">
        <v>143</v>
      </c>
      <c r="B6" s="83">
        <v>40</v>
      </c>
      <c r="C6" s="70" t="s">
        <v>144</v>
      </c>
      <c r="D6" s="69" t="s">
        <v>145</v>
      </c>
      <c r="F6" s="25">
        <f>((1-G4/G5)*C25^2*B9+(G4/G5)*C25^2*(B12+Risodson))*1000*TempK2</f>
        <v>1401.8845473506228</v>
      </c>
      <c r="G6" s="25"/>
      <c r="H6" s="25"/>
      <c r="I6" s="25"/>
      <c r="J6" s="25"/>
    </row>
    <row r="7" spans="1:12" ht="44" thickBot="1" x14ac:dyDescent="0.4">
      <c r="A7" s="79" t="s">
        <v>168</v>
      </c>
      <c r="B7" s="77">
        <f>1+0.00297*(B5-25)</f>
        <v>1</v>
      </c>
      <c r="C7" s="70"/>
      <c r="D7" s="69" t="s">
        <v>259</v>
      </c>
      <c r="F7" s="25"/>
      <c r="G7" s="25"/>
      <c r="H7" s="25"/>
      <c r="I7" s="25"/>
      <c r="J7" s="25"/>
    </row>
    <row r="8" spans="1:12" ht="43.5" x14ac:dyDescent="0.35">
      <c r="A8" s="81" t="s">
        <v>169</v>
      </c>
      <c r="B8" s="77">
        <f>1+0.004*(B5+B6-25)</f>
        <v>1.1599999999999999</v>
      </c>
      <c r="C8" s="70"/>
      <c r="D8" s="69" t="s">
        <v>260</v>
      </c>
      <c r="F8" s="111" t="s">
        <v>2</v>
      </c>
      <c r="G8" s="112" t="s">
        <v>179</v>
      </c>
      <c r="H8" s="112" t="s">
        <v>180</v>
      </c>
      <c r="I8" s="112" t="s">
        <v>181</v>
      </c>
      <c r="J8" s="113" t="s">
        <v>182</v>
      </c>
    </row>
    <row r="9" spans="1:12" ht="29" x14ac:dyDescent="0.35">
      <c r="A9" s="67" t="s">
        <v>146</v>
      </c>
      <c r="B9" s="106">
        <f>0.045</f>
        <v>4.4999999999999998E-2</v>
      </c>
      <c r="C9" s="68" t="s">
        <v>65</v>
      </c>
      <c r="D9" s="69" t="s">
        <v>261</v>
      </c>
      <c r="F9" s="114" t="s">
        <v>183</v>
      </c>
      <c r="G9" s="110" t="s">
        <v>184</v>
      </c>
      <c r="H9" s="110" t="s">
        <v>185</v>
      </c>
      <c r="I9" s="110" t="s">
        <v>186</v>
      </c>
      <c r="J9" s="115" t="s">
        <v>187</v>
      </c>
    </row>
    <row r="10" spans="1:12" ht="29.5" thickBot="1" x14ac:dyDescent="0.4">
      <c r="A10" s="81" t="s">
        <v>147</v>
      </c>
      <c r="B10" s="107">
        <f>(1.6+0.325*(Vout-5))/10^9</f>
        <v>5.4999999999999996E-9</v>
      </c>
      <c r="C10" s="3" t="s">
        <v>148</v>
      </c>
      <c r="D10" s="69" t="s">
        <v>262</v>
      </c>
      <c r="F10" s="116" t="s">
        <v>188</v>
      </c>
      <c r="G10" s="117" t="s">
        <v>189</v>
      </c>
      <c r="H10" s="117" t="s">
        <v>190</v>
      </c>
      <c r="I10" s="117" t="s">
        <v>191</v>
      </c>
      <c r="J10" s="96" t="s">
        <v>192</v>
      </c>
    </row>
    <row r="11" spans="1:12" ht="29" x14ac:dyDescent="0.35">
      <c r="A11" s="81" t="s">
        <v>149</v>
      </c>
      <c r="B11" s="107">
        <f>(1.95+0.39*(Vout-5))/10^9</f>
        <v>6.6299999999999996E-9</v>
      </c>
      <c r="C11" s="3" t="s">
        <v>148</v>
      </c>
      <c r="D11" s="69" t="s">
        <v>263</v>
      </c>
    </row>
    <row r="12" spans="1:12" ht="29" x14ac:dyDescent="0.35">
      <c r="A12" s="67" t="s">
        <v>150</v>
      </c>
      <c r="B12" s="106">
        <f>0.045</f>
        <v>4.4999999999999998E-2</v>
      </c>
      <c r="C12" s="68" t="s">
        <v>65</v>
      </c>
      <c r="D12" s="69" t="s">
        <v>265</v>
      </c>
    </row>
    <row r="13" spans="1:12" ht="29" x14ac:dyDescent="0.35">
      <c r="A13" s="67" t="s">
        <v>151</v>
      </c>
      <c r="B13" s="107">
        <v>2.0000000000000001E-9</v>
      </c>
      <c r="C13" s="3" t="s">
        <v>148</v>
      </c>
      <c r="D13" s="69" t="s">
        <v>152</v>
      </c>
    </row>
    <row r="14" spans="1:12" ht="29" x14ac:dyDescent="0.35">
      <c r="A14" s="71" t="s">
        <v>153</v>
      </c>
      <c r="B14" s="108">
        <v>0.9</v>
      </c>
      <c r="C14" s="72" t="s">
        <v>0</v>
      </c>
      <c r="D14" s="73" t="s">
        <v>154</v>
      </c>
    </row>
    <row r="15" spans="1:12" ht="29" x14ac:dyDescent="0.35">
      <c r="A15" s="78" t="s">
        <v>159</v>
      </c>
      <c r="B15" s="108">
        <v>0.1</v>
      </c>
      <c r="C15" s="68" t="s">
        <v>65</v>
      </c>
      <c r="D15" s="73" t="s">
        <v>264</v>
      </c>
      <c r="L15" s="25"/>
    </row>
    <row r="16" spans="1:12" ht="29" x14ac:dyDescent="0.35">
      <c r="A16" s="78" t="s">
        <v>166</v>
      </c>
      <c r="B16" s="109">
        <v>0.75</v>
      </c>
      <c r="C16" s="100" t="s">
        <v>167</v>
      </c>
      <c r="D16" s="73" t="s">
        <v>267</v>
      </c>
      <c r="E16" t="s">
        <v>193</v>
      </c>
    </row>
    <row r="17" spans="1:11" ht="29" x14ac:dyDescent="0.35">
      <c r="A17" s="97" t="s">
        <v>165</v>
      </c>
      <c r="B17" s="118">
        <f>IF(Vinmin&gt;5, 5, Vinmin)</f>
        <v>5</v>
      </c>
      <c r="C17" s="68" t="s">
        <v>0</v>
      </c>
      <c r="D17" s="69" t="s">
        <v>266</v>
      </c>
    </row>
    <row r="18" spans="1:11" x14ac:dyDescent="0.35">
      <c r="A18" s="97" t="s">
        <v>283</v>
      </c>
      <c r="B18" s="118">
        <v>35</v>
      </c>
      <c r="C18" s="68" t="s">
        <v>285</v>
      </c>
      <c r="D18" s="69"/>
    </row>
    <row r="19" spans="1:11" x14ac:dyDescent="0.35">
      <c r="A19" s="3" t="s">
        <v>284</v>
      </c>
      <c r="B19" s="119">
        <v>35</v>
      </c>
      <c r="C19" s="3" t="s">
        <v>285</v>
      </c>
      <c r="D19" s="3"/>
    </row>
    <row r="20" spans="1:11" ht="16.899999999999999" customHeight="1" x14ac:dyDescent="0.35">
      <c r="A20" s="269" t="s">
        <v>270</v>
      </c>
      <c r="B20" s="270"/>
      <c r="C20" s="270"/>
      <c r="D20" s="271"/>
    </row>
    <row r="21" spans="1:11" x14ac:dyDescent="0.35">
      <c r="A21" s="3"/>
      <c r="B21" s="85" t="s">
        <v>279</v>
      </c>
      <c r="C21" s="85" t="s">
        <v>280</v>
      </c>
      <c r="D21" s="85" t="s">
        <v>281</v>
      </c>
      <c r="E21" s="3"/>
    </row>
    <row r="22" spans="1:11" x14ac:dyDescent="0.35">
      <c r="A22" s="3" t="s">
        <v>271</v>
      </c>
      <c r="B22" s="131" t="e">
        <f>Sheet1!#REF!</f>
        <v>#REF!</v>
      </c>
      <c r="C22" s="131">
        <f>Sheet1!L19</f>
        <v>0</v>
      </c>
      <c r="D22" s="131">
        <f>Sheet1!L20</f>
        <v>0</v>
      </c>
      <c r="E22" s="3"/>
    </row>
    <row r="23" spans="1:11" x14ac:dyDescent="0.35">
      <c r="A23" s="3" t="s">
        <v>16</v>
      </c>
      <c r="B23" s="132">
        <f>Sheet1!B13</f>
        <v>2.2000000000000002</v>
      </c>
      <c r="C23" s="51">
        <v>2.2000000000000002</v>
      </c>
      <c r="D23" s="51">
        <v>2.2000000000000002</v>
      </c>
      <c r="E23" s="3" t="s">
        <v>9</v>
      </c>
    </row>
    <row r="24" spans="1:11" x14ac:dyDescent="0.35">
      <c r="A24" s="3" t="s">
        <v>162</v>
      </c>
      <c r="B24" s="131">
        <f>Sheet1!J25</f>
        <v>0</v>
      </c>
      <c r="C24" s="131">
        <f>Sheet1!U12</f>
        <v>3.7362745098039216</v>
      </c>
      <c r="D24" s="131">
        <f>Sheet1!L25</f>
        <v>0</v>
      </c>
      <c r="E24" s="4" t="s">
        <v>4</v>
      </c>
    </row>
    <row r="25" spans="1:11" x14ac:dyDescent="0.35">
      <c r="A25" s="3" t="s">
        <v>163</v>
      </c>
      <c r="B25" s="131">
        <f>Sheet1!J26</f>
        <v>0</v>
      </c>
      <c r="C25" s="131">
        <f>Sheet1!U15</f>
        <v>3.2334809975716317</v>
      </c>
      <c r="D25" s="131">
        <f>Sheet1!L26</f>
        <v>0</v>
      </c>
      <c r="E25" s="3" t="s">
        <v>4</v>
      </c>
    </row>
    <row r="26" spans="1:11" x14ac:dyDescent="0.35">
      <c r="A26" s="3" t="s">
        <v>164</v>
      </c>
      <c r="B26" s="131">
        <f>Sheet1!J27</f>
        <v>0</v>
      </c>
      <c r="C26" s="131">
        <f>C24-Sheet1!B23</f>
        <v>2.7031194295900178</v>
      </c>
      <c r="D26" s="131">
        <f>Sheet1!L27</f>
        <v>0</v>
      </c>
      <c r="E26" s="3" t="s">
        <v>4</v>
      </c>
    </row>
    <row r="27" spans="1:11" x14ac:dyDescent="0.35">
      <c r="A27" s="72" t="s">
        <v>272</v>
      </c>
      <c r="B27" s="133" t="e">
        <f>((Irms)^2*dcr*1000+1000*(1+1/1.5)*10^(2.48*LOG10(B22)+LOG10(0.031*fs)))*TempK1</f>
        <v>#REF!</v>
      </c>
      <c r="C27" s="133">
        <f>C25^2*B4+Sheet1!B72</f>
        <v>159.05305431874581</v>
      </c>
      <c r="D27" s="133" t="e">
        <f>((D25)^2*dcr*1000+1000*(1+1/1.5)*10^(2.48*LOG10(D22)+LOG10(0.031*fs)))*TempK1</f>
        <v>#NUM!</v>
      </c>
      <c r="E27" s="3" t="s">
        <v>155</v>
      </c>
      <c r="F27" t="s">
        <v>286</v>
      </c>
    </row>
    <row r="28" spans="1:11" x14ac:dyDescent="0.35">
      <c r="A28" s="3" t="s">
        <v>273</v>
      </c>
      <c r="B28" s="131">
        <f>((1-Vinmin/Vout)*Irms^2*B9+(Vinmin/Vout)*Irms^2*(B12+Risodson))*1000*TempK2</f>
        <v>0</v>
      </c>
      <c r="C28" s="131">
        <f>((1-G4/G5)*C25^2*B9+(G4/G5)*C25^2*(B12+Risodson))*1000*TempK2</f>
        <v>1401.8845473506228</v>
      </c>
      <c r="D28" s="131">
        <f>((1-Vinmax/Vout)*D25^2*B9+(Vinmax/Vout)*D25^2*(B12+Risodson))*1000*TempK2</f>
        <v>0</v>
      </c>
      <c r="E28" s="3" t="s">
        <v>155</v>
      </c>
    </row>
    <row r="29" spans="1:11" x14ac:dyDescent="0.35">
      <c r="A29" s="82" t="s">
        <v>274</v>
      </c>
      <c r="B29" s="131">
        <f>(Ipeak*(Vout+HSVd)*LSFETrisetime*fs/2+Ivalley*(Vout+HSVd)*LSFETrisetime*fs/2)*10^9</f>
        <v>0</v>
      </c>
      <c r="C29" s="131">
        <f>(C24*(Vout+HSVd)*LSFETrisetime*fs/2+B26*(Vout+HSVd)*LSFETrisetime*fs/2)*10^9</f>
        <v>487.750835</v>
      </c>
      <c r="D29" s="131">
        <f>(D24*(Vout+HSVd)*LSFETrisetime*fs/2+D26*(Vout+HSVd)*LSFETrisetime*fs/2)*10^9</f>
        <v>0</v>
      </c>
      <c r="E29" s="3" t="s">
        <v>155</v>
      </c>
    </row>
    <row r="30" spans="1:11" x14ac:dyDescent="0.35">
      <c r="A30" s="3" t="s">
        <v>275</v>
      </c>
      <c r="B30" s="131">
        <f>2*Qg*Vg*fs</f>
        <v>16.5</v>
      </c>
      <c r="C30" s="131">
        <f>2*Qg*Vg*fs</f>
        <v>16.5</v>
      </c>
      <c r="D30" s="131">
        <f>2*Qg*Vg*fs</f>
        <v>16.5</v>
      </c>
      <c r="E30" s="3" t="s">
        <v>155</v>
      </c>
    </row>
    <row r="31" spans="1:11" x14ac:dyDescent="0.35">
      <c r="A31" s="3" t="s">
        <v>276</v>
      </c>
      <c r="B31" s="131">
        <f>(Ipeak+Ivalley)*HSVd*B13*2*fs*10^9</f>
        <v>0</v>
      </c>
      <c r="C31" s="131">
        <f>(C24+C26)*HSVd*B13*2*fs*10^9</f>
        <v>51.000000000000007</v>
      </c>
      <c r="D31" s="131">
        <f>(D24+D26)*HSVd*B13*2*fs*10^9</f>
        <v>0</v>
      </c>
      <c r="E31" s="3" t="s">
        <v>155</v>
      </c>
      <c r="F31" s="98"/>
      <c r="G31" s="98"/>
    </row>
    <row r="32" spans="1:11" x14ac:dyDescent="0.35">
      <c r="A32" s="86" t="s">
        <v>282</v>
      </c>
      <c r="B32" s="51">
        <f>(B18*Vinmin+B19*Vout)/1000</f>
        <v>1.0149999999999999</v>
      </c>
      <c r="C32" s="51">
        <f>(B18*Vin+B19*Vout)/1000</f>
        <v>1.0149999999999999</v>
      </c>
      <c r="D32" s="51">
        <f>(B18*Vinmax+B19*Vout)/1000</f>
        <v>1.0149999999999999</v>
      </c>
      <c r="E32" s="4" t="s">
        <v>155</v>
      </c>
      <c r="F32" s="120"/>
      <c r="G32" s="120"/>
      <c r="H32" s="95"/>
      <c r="I32" s="95"/>
      <c r="J32" s="95"/>
      <c r="K32" s="95"/>
    </row>
    <row r="33" spans="1:12" x14ac:dyDescent="0.35">
      <c r="A33" s="212" t="s">
        <v>234</v>
      </c>
      <c r="B33" s="213"/>
      <c r="C33" s="214">
        <f>SUM(C28:C32)</f>
        <v>1958.150382350623</v>
      </c>
      <c r="D33" s="213"/>
      <c r="E33" s="4"/>
      <c r="F33" s="120"/>
      <c r="G33" s="120"/>
      <c r="H33" s="95"/>
      <c r="I33" s="95"/>
      <c r="J33" s="95"/>
      <c r="K33" s="95"/>
    </row>
    <row r="34" spans="1:12" x14ac:dyDescent="0.35">
      <c r="A34" s="80" t="s">
        <v>277</v>
      </c>
      <c r="B34" s="134" t="e">
        <f>B27+B28+B29+B30+B31+B32</f>
        <v>#REF!</v>
      </c>
      <c r="C34" s="134">
        <f t="shared" ref="C34:D34" si="0">C27+C28+C29+C30+C31+C32</f>
        <v>2117.2034366693683</v>
      </c>
      <c r="D34" s="134" t="e">
        <f t="shared" si="0"/>
        <v>#NUM!</v>
      </c>
      <c r="E34" s="4" t="s">
        <v>155</v>
      </c>
      <c r="G34" s="120"/>
      <c r="H34" s="95"/>
      <c r="I34" s="95"/>
      <c r="J34" s="95"/>
      <c r="K34" s="95"/>
    </row>
    <row r="35" spans="1:12" ht="28.5" customHeight="1" x14ac:dyDescent="0.35">
      <c r="A35" s="97" t="s">
        <v>278</v>
      </c>
      <c r="B35" s="135" t="e">
        <f>Vout*Iout/(Vout*Iout+(B34)/1000)</f>
        <v>#REF!</v>
      </c>
      <c r="C35" s="135">
        <f>Vout*Iout/(Vout*Iout+(C34)/1000)</f>
        <v>0.94137964085780246</v>
      </c>
      <c r="D35" s="135" t="e">
        <f>Vout*Iout/(Vout*Iout+(D34)/1000)</f>
        <v>#NUM!</v>
      </c>
      <c r="E35" s="3"/>
      <c r="G35" s="121"/>
      <c r="H35" s="95"/>
      <c r="I35" s="122">
        <f>1.95+0.39*(Vout-5)</f>
        <v>6.63</v>
      </c>
      <c r="J35" s="123" t="s">
        <v>211</v>
      </c>
      <c r="K35" s="95"/>
    </row>
    <row r="36" spans="1:12" ht="15" thickBot="1" x14ac:dyDescent="0.4">
      <c r="A36" s="125" t="s">
        <v>234</v>
      </c>
      <c r="B36" s="133">
        <f>SUM(B28:B32)</f>
        <v>17.515000000000001</v>
      </c>
      <c r="C36" s="133">
        <f t="shared" ref="C36:D36" si="1">SUM(C28:C32)</f>
        <v>1958.150382350623</v>
      </c>
      <c r="D36" s="133">
        <f t="shared" si="1"/>
        <v>17.515000000000001</v>
      </c>
      <c r="E36" s="3" t="s">
        <v>155</v>
      </c>
      <c r="G36" s="95"/>
      <c r="H36" s="95"/>
      <c r="I36" s="95">
        <f>1.6+0.325*(Vout-5)</f>
        <v>5.5</v>
      </c>
      <c r="J36" s="95"/>
      <c r="K36" s="95"/>
    </row>
    <row r="37" spans="1:12" ht="15" thickBot="1" x14ac:dyDescent="0.4">
      <c r="A37" s="128" t="s">
        <v>287</v>
      </c>
      <c r="B37" s="129"/>
      <c r="C37" s="129"/>
      <c r="D37" s="130"/>
      <c r="G37" s="95"/>
      <c r="H37" s="95"/>
      <c r="I37" s="95"/>
      <c r="J37" s="95"/>
      <c r="K37" s="95"/>
    </row>
    <row r="38" spans="1:12" hidden="1" x14ac:dyDescent="0.35">
      <c r="A38" s="99" t="s">
        <v>160</v>
      </c>
      <c r="B38" s="126">
        <f>Sheet1!J26</f>
        <v>0</v>
      </c>
      <c r="C38" s="102" t="s">
        <v>4</v>
      </c>
      <c r="D38" s="127"/>
      <c r="G38" s="95"/>
      <c r="H38" s="95"/>
      <c r="I38" s="95"/>
      <c r="J38" s="95"/>
      <c r="K38" s="95"/>
    </row>
    <row r="39" spans="1:12" x14ac:dyDescent="0.35">
      <c r="A39" s="76" t="s">
        <v>288</v>
      </c>
      <c r="B39" s="124" t="e">
        <f>B35</f>
        <v>#REF!</v>
      </c>
      <c r="C39" s="74"/>
      <c r="D39" s="75" t="s">
        <v>11</v>
      </c>
    </row>
    <row r="40" spans="1:12" x14ac:dyDescent="0.35">
      <c r="A40" s="138" t="s">
        <v>156</v>
      </c>
      <c r="B40" s="136">
        <v>55</v>
      </c>
      <c r="C40" s="139" t="s">
        <v>290</v>
      </c>
      <c r="D40" s="140" t="s">
        <v>157</v>
      </c>
    </row>
    <row r="41" spans="1:12" x14ac:dyDescent="0.35">
      <c r="A41" s="140" t="s">
        <v>289</v>
      </c>
      <c r="B41" s="137">
        <f>(B28+B29+B30+B31+B32)*B40/1000</f>
        <v>0.9633250000000001</v>
      </c>
      <c r="C41" s="139" t="s">
        <v>291</v>
      </c>
      <c r="D41" s="140" t="s">
        <v>158</v>
      </c>
    </row>
    <row r="45" spans="1:12" x14ac:dyDescent="0.35">
      <c r="A45" s="147" t="s">
        <v>303</v>
      </c>
      <c r="B45" s="144"/>
      <c r="C45" s="144"/>
      <c r="D45" s="144"/>
      <c r="E45" s="278" t="s">
        <v>300</v>
      </c>
      <c r="F45" s="279"/>
      <c r="G45" s="144" t="s">
        <v>301</v>
      </c>
      <c r="H45" s="144"/>
      <c r="I45" s="145"/>
      <c r="J45" s="145"/>
      <c r="K45" s="145"/>
      <c r="L45" s="145"/>
    </row>
    <row r="46" spans="1:12" x14ac:dyDescent="0.35">
      <c r="A46" s="144" t="s">
        <v>296</v>
      </c>
      <c r="B46" s="144" t="s">
        <v>295</v>
      </c>
      <c r="C46" s="144" t="s">
        <v>294</v>
      </c>
      <c r="D46" s="144" t="s">
        <v>271</v>
      </c>
      <c r="E46" s="144" t="s">
        <v>194</v>
      </c>
      <c r="F46" s="144" t="s">
        <v>196</v>
      </c>
      <c r="G46" s="146" t="s">
        <v>302</v>
      </c>
      <c r="H46" s="147" t="s">
        <v>210</v>
      </c>
      <c r="I46" s="145"/>
      <c r="J46" s="145"/>
      <c r="K46" s="145"/>
      <c r="L46" s="145"/>
    </row>
    <row r="47" spans="1:12" x14ac:dyDescent="0.35">
      <c r="A47" s="144" t="s">
        <v>292</v>
      </c>
      <c r="B47" s="147" t="s">
        <v>233</v>
      </c>
      <c r="C47" s="144" t="s">
        <v>198</v>
      </c>
      <c r="D47" s="148">
        <v>1.36</v>
      </c>
      <c r="E47" s="144" t="s">
        <v>195</v>
      </c>
      <c r="F47" s="144" t="s">
        <v>197</v>
      </c>
      <c r="G47" s="147" t="s">
        <v>218</v>
      </c>
      <c r="H47" s="147" t="s">
        <v>207</v>
      </c>
      <c r="I47" s="145"/>
      <c r="J47" s="145"/>
      <c r="K47" s="145"/>
      <c r="L47" s="145"/>
    </row>
    <row r="48" spans="1:12" x14ac:dyDescent="0.35">
      <c r="A48" s="144"/>
      <c r="B48" s="147" t="s">
        <v>297</v>
      </c>
      <c r="C48" s="144" t="s">
        <v>199</v>
      </c>
      <c r="D48" s="148">
        <v>1.36</v>
      </c>
      <c r="E48" s="144" t="s">
        <v>200</v>
      </c>
      <c r="F48" s="144" t="s">
        <v>201</v>
      </c>
      <c r="G48" s="147" t="s">
        <v>218</v>
      </c>
      <c r="H48" s="147" t="s">
        <v>207</v>
      </c>
      <c r="I48" s="145"/>
      <c r="J48" s="145"/>
      <c r="K48" s="145"/>
      <c r="L48" s="145"/>
    </row>
    <row r="49" spans="1:12" x14ac:dyDescent="0.35">
      <c r="A49" s="144"/>
      <c r="B49" s="147" t="s">
        <v>298</v>
      </c>
      <c r="C49" s="144" t="s">
        <v>198</v>
      </c>
      <c r="D49" s="148">
        <v>3</v>
      </c>
      <c r="E49" s="144" t="s">
        <v>202</v>
      </c>
      <c r="F49" s="144" t="s">
        <v>203</v>
      </c>
      <c r="G49" s="147" t="s">
        <v>231</v>
      </c>
      <c r="H49" s="147" t="s">
        <v>232</v>
      </c>
      <c r="I49" s="145"/>
      <c r="J49" s="145"/>
      <c r="K49" s="145"/>
      <c r="L49" s="145"/>
    </row>
    <row r="50" spans="1:12" x14ac:dyDescent="0.35">
      <c r="A50" s="144"/>
      <c r="B50" s="147"/>
      <c r="C50" s="144"/>
      <c r="D50" s="148"/>
      <c r="E50" s="144"/>
      <c r="F50" s="144"/>
      <c r="G50" s="147"/>
      <c r="H50" s="147"/>
      <c r="I50" s="145"/>
      <c r="J50" s="145"/>
      <c r="K50" s="145"/>
      <c r="L50" s="145"/>
    </row>
    <row r="51" spans="1:12" x14ac:dyDescent="0.35">
      <c r="A51" s="144" t="s">
        <v>293</v>
      </c>
      <c r="B51" s="147" t="s">
        <v>299</v>
      </c>
      <c r="C51" s="144" t="s">
        <v>204</v>
      </c>
      <c r="D51" s="148">
        <v>1.39</v>
      </c>
      <c r="E51" s="144" t="s">
        <v>205</v>
      </c>
      <c r="F51" s="144" t="s">
        <v>206</v>
      </c>
      <c r="G51" s="147" t="s">
        <v>207</v>
      </c>
      <c r="H51" s="147" t="s">
        <v>219</v>
      </c>
      <c r="I51" s="145"/>
      <c r="J51" s="145"/>
      <c r="K51" s="145"/>
      <c r="L51" s="145"/>
    </row>
    <row r="52" spans="1:12" x14ac:dyDescent="0.35">
      <c r="A52" s="144"/>
      <c r="B52" s="147" t="s">
        <v>233</v>
      </c>
      <c r="C52" s="144" t="s">
        <v>204</v>
      </c>
      <c r="D52" s="148">
        <v>0.63</v>
      </c>
      <c r="E52" s="144" t="s">
        <v>208</v>
      </c>
      <c r="F52" s="144" t="s">
        <v>209</v>
      </c>
      <c r="G52" s="147" t="s">
        <v>203</v>
      </c>
      <c r="H52" s="147" t="s">
        <v>220</v>
      </c>
      <c r="I52" s="145"/>
      <c r="J52" s="145"/>
      <c r="K52" s="145"/>
      <c r="L52" s="145"/>
    </row>
    <row r="53" spans="1:12" x14ac:dyDescent="0.35">
      <c r="E53" s="93"/>
    </row>
    <row r="54" spans="1:12" ht="15" thickBot="1" x14ac:dyDescent="0.4">
      <c r="D54" s="141"/>
    </row>
    <row r="55" spans="1:12" ht="15" thickBot="1" x14ac:dyDescent="0.4">
      <c r="A55" s="280" t="s">
        <v>307</v>
      </c>
      <c r="B55" s="281"/>
    </row>
    <row r="56" spans="1:12" x14ac:dyDescent="0.35">
      <c r="A56" s="149" t="s">
        <v>295</v>
      </c>
      <c r="B56" s="149" t="s">
        <v>306</v>
      </c>
      <c r="C56" s="89" t="s">
        <v>305</v>
      </c>
      <c r="D56" s="89" t="s">
        <v>304</v>
      </c>
      <c r="E56" s="142"/>
      <c r="F56" s="142"/>
      <c r="G56" s="142"/>
    </row>
    <row r="57" spans="1:12" x14ac:dyDescent="0.35">
      <c r="A57" s="89" t="s">
        <v>233</v>
      </c>
      <c r="B57" s="89" t="s">
        <v>221</v>
      </c>
      <c r="C57" s="90"/>
      <c r="D57" s="91">
        <v>0.90439999999999998</v>
      </c>
      <c r="E57" s="142"/>
      <c r="F57" s="142"/>
      <c r="G57" s="142"/>
    </row>
    <row r="58" spans="1:12" x14ac:dyDescent="0.35">
      <c r="A58" s="89" t="s">
        <v>233</v>
      </c>
      <c r="B58" s="89" t="s">
        <v>224</v>
      </c>
      <c r="C58" s="90"/>
      <c r="D58" s="92">
        <v>0.92100000000000004</v>
      </c>
      <c r="E58" s="142"/>
      <c r="F58" s="142"/>
      <c r="G58" s="142"/>
    </row>
    <row r="59" spans="1:12" x14ac:dyDescent="0.35">
      <c r="A59" s="89" t="s">
        <v>233</v>
      </c>
      <c r="B59" s="234" t="s">
        <v>378</v>
      </c>
      <c r="C59" s="90"/>
      <c r="D59" s="92">
        <v>0.92889999999999995</v>
      </c>
      <c r="E59" s="142"/>
      <c r="F59" s="142"/>
      <c r="G59" s="142"/>
    </row>
    <row r="60" spans="1:12" x14ac:dyDescent="0.35">
      <c r="A60" s="89" t="s">
        <v>233</v>
      </c>
      <c r="B60" s="89" t="s">
        <v>379</v>
      </c>
      <c r="C60" s="90"/>
      <c r="D60" s="92">
        <v>0.93879999999999997</v>
      </c>
      <c r="E60" s="142"/>
      <c r="F60" s="142"/>
      <c r="G60" s="142"/>
    </row>
    <row r="61" spans="1:12" x14ac:dyDescent="0.35">
      <c r="A61" s="89" t="s">
        <v>233</v>
      </c>
      <c r="B61" s="89" t="s">
        <v>225</v>
      </c>
      <c r="C61" s="90"/>
      <c r="D61" s="91">
        <v>0.85640000000000005</v>
      </c>
      <c r="E61" s="143"/>
      <c r="F61" s="142"/>
      <c r="G61" s="142"/>
    </row>
    <row r="62" spans="1:12" x14ac:dyDescent="0.35">
      <c r="A62" s="89" t="s">
        <v>233</v>
      </c>
      <c r="B62" s="89" t="s">
        <v>226</v>
      </c>
      <c r="C62" s="90"/>
      <c r="D62" s="91">
        <v>0.91910000000000003</v>
      </c>
      <c r="E62" s="142"/>
      <c r="F62" s="142"/>
      <c r="G62" s="142"/>
    </row>
    <row r="63" spans="1:12" x14ac:dyDescent="0.35">
      <c r="A63" s="90" t="s">
        <v>380</v>
      </c>
      <c r="B63" s="90"/>
      <c r="C63" s="90"/>
      <c r="D63" s="90"/>
      <c r="E63" s="142"/>
      <c r="F63" s="142"/>
      <c r="G63" s="142"/>
    </row>
    <row r="64" spans="1:12" x14ac:dyDescent="0.35">
      <c r="A64" s="90" t="s">
        <v>380</v>
      </c>
      <c r="B64" s="90"/>
      <c r="C64" s="90"/>
      <c r="D64" s="90"/>
      <c r="E64" s="142"/>
      <c r="F64" s="142"/>
      <c r="G64" s="142"/>
    </row>
    <row r="65" spans="1:16" x14ac:dyDescent="0.35">
      <c r="E65" s="95"/>
      <c r="F65" s="95"/>
    </row>
    <row r="66" spans="1:16" ht="15" thickBot="1" x14ac:dyDescent="0.4">
      <c r="E66" s="95"/>
      <c r="F66" s="95"/>
    </row>
    <row r="67" spans="1:16" x14ac:dyDescent="0.35">
      <c r="A67" s="282" t="s">
        <v>308</v>
      </c>
      <c r="B67" s="283"/>
      <c r="E67" s="95"/>
      <c r="F67" s="95"/>
    </row>
    <row r="68" spans="1:16" x14ac:dyDescent="0.35">
      <c r="A68" s="87" t="s">
        <v>295</v>
      </c>
      <c r="B68" s="87" t="s">
        <v>306</v>
      </c>
      <c r="C68" s="87" t="s">
        <v>305</v>
      </c>
      <c r="D68" s="87" t="s">
        <v>309</v>
      </c>
      <c r="E68" s="276" t="s">
        <v>311</v>
      </c>
      <c r="F68" s="277"/>
      <c r="G68" s="275" t="s">
        <v>312</v>
      </c>
      <c r="H68" s="275"/>
      <c r="I68" s="275"/>
    </row>
    <row r="69" spans="1:16" x14ac:dyDescent="0.35">
      <c r="A69" s="87" t="s">
        <v>233</v>
      </c>
      <c r="B69" s="87" t="s">
        <v>244</v>
      </c>
      <c r="C69" s="87" t="s">
        <v>246</v>
      </c>
      <c r="D69" s="87" t="s">
        <v>310</v>
      </c>
      <c r="E69" s="87" t="s">
        <v>243</v>
      </c>
      <c r="F69" s="87"/>
      <c r="G69" s="275" t="s">
        <v>313</v>
      </c>
      <c r="H69" s="275"/>
      <c r="I69" s="275"/>
    </row>
    <row r="70" spans="1:16" x14ac:dyDescent="0.35">
      <c r="A70" s="87" t="s">
        <v>233</v>
      </c>
      <c r="B70" s="87" t="s">
        <v>249</v>
      </c>
      <c r="C70" s="87" t="s">
        <v>250</v>
      </c>
      <c r="D70" s="87" t="s">
        <v>310</v>
      </c>
      <c r="E70" s="87" t="s">
        <v>251</v>
      </c>
      <c r="F70" s="87"/>
      <c r="G70" s="275" t="s">
        <v>313</v>
      </c>
      <c r="H70" s="275"/>
      <c r="I70" s="275"/>
    </row>
    <row r="71" spans="1:16" x14ac:dyDescent="0.35">
      <c r="A71" s="87" t="s">
        <v>233</v>
      </c>
      <c r="B71" s="87" t="s">
        <v>252</v>
      </c>
      <c r="C71" s="87" t="s">
        <v>253</v>
      </c>
      <c r="D71" s="150" t="s">
        <v>310</v>
      </c>
      <c r="E71" s="87" t="s">
        <v>254</v>
      </c>
      <c r="F71" s="87"/>
      <c r="G71" s="275" t="s">
        <v>313</v>
      </c>
      <c r="H71" s="275"/>
      <c r="I71" s="275"/>
    </row>
    <row r="72" spans="1:16" x14ac:dyDescent="0.35">
      <c r="D72" s="41"/>
    </row>
    <row r="73" spans="1:16" x14ac:dyDescent="0.35">
      <c r="D73" s="41"/>
    </row>
    <row r="74" spans="1:16" x14ac:dyDescent="0.35">
      <c r="A74" s="142" t="s">
        <v>227</v>
      </c>
      <c r="B74" s="142" t="s">
        <v>222</v>
      </c>
      <c r="C74" s="142" t="s">
        <v>228</v>
      </c>
      <c r="D74" s="142"/>
      <c r="E74" s="142"/>
      <c r="F74" s="142"/>
      <c r="G74" s="142"/>
      <c r="H74" s="142"/>
      <c r="I74" s="142"/>
      <c r="J74" s="142"/>
      <c r="K74" s="142"/>
      <c r="L74" s="142"/>
      <c r="M74" s="142"/>
      <c r="N74" s="142"/>
      <c r="O74" s="142"/>
      <c r="P74" s="142"/>
    </row>
    <row r="75" spans="1:16" x14ac:dyDescent="0.35">
      <c r="A75" s="142" t="s">
        <v>221</v>
      </c>
      <c r="B75" s="142" t="s">
        <v>237</v>
      </c>
      <c r="C75" s="142" t="s">
        <v>236</v>
      </c>
      <c r="D75" s="142"/>
      <c r="E75" s="142"/>
      <c r="F75" s="142" t="s">
        <v>229</v>
      </c>
      <c r="G75" s="142"/>
      <c r="H75" s="142" t="s">
        <v>240</v>
      </c>
      <c r="I75" s="142"/>
      <c r="J75" s="142" t="s">
        <v>223</v>
      </c>
      <c r="K75" s="142"/>
      <c r="L75" s="142" t="s">
        <v>230</v>
      </c>
      <c r="M75" s="142"/>
      <c r="N75" s="142"/>
      <c r="O75" s="142"/>
      <c r="P75" s="142"/>
    </row>
    <row r="76" spans="1:16" x14ac:dyDescent="0.35">
      <c r="A76" s="142" t="s">
        <v>224</v>
      </c>
      <c r="B76" s="142" t="s">
        <v>241</v>
      </c>
      <c r="C76" s="142" t="s">
        <v>242</v>
      </c>
      <c r="D76" s="142"/>
      <c r="E76" s="142"/>
      <c r="F76" s="142" t="s">
        <v>235</v>
      </c>
      <c r="G76" s="142" t="s">
        <v>239</v>
      </c>
      <c r="H76" s="142" t="s">
        <v>238</v>
      </c>
      <c r="I76" s="142"/>
      <c r="J76" s="142"/>
      <c r="K76" s="142"/>
      <c r="L76" s="142"/>
      <c r="M76" s="142"/>
      <c r="N76" s="142"/>
      <c r="O76" s="142"/>
      <c r="P76" s="142"/>
    </row>
    <row r="77" spans="1:16" x14ac:dyDescent="0.35">
      <c r="A77" s="142"/>
      <c r="B77" s="142"/>
      <c r="C77" s="142"/>
      <c r="D77" s="142"/>
      <c r="E77" s="142"/>
      <c r="F77" s="142"/>
      <c r="G77" s="142"/>
      <c r="H77" s="142"/>
      <c r="I77" s="142"/>
      <c r="J77" s="142"/>
      <c r="K77" s="142"/>
      <c r="L77" s="142"/>
      <c r="M77" s="142"/>
      <c r="N77" s="142"/>
      <c r="O77" s="142"/>
      <c r="P77" s="142"/>
    </row>
    <row r="78" spans="1:16" x14ac:dyDescent="0.35">
      <c r="A78" s="142"/>
      <c r="B78" s="142"/>
      <c r="C78" s="142"/>
      <c r="D78" s="142"/>
      <c r="E78" s="142"/>
      <c r="F78" s="142" t="s">
        <v>255</v>
      </c>
      <c r="G78" s="142" t="s">
        <v>239</v>
      </c>
      <c r="H78" s="142" t="s">
        <v>248</v>
      </c>
      <c r="I78" s="142"/>
      <c r="J78" s="142" t="s">
        <v>243</v>
      </c>
      <c r="K78" s="142"/>
      <c r="L78" s="142" t="s">
        <v>247</v>
      </c>
      <c r="M78" s="142" t="s">
        <v>239</v>
      </c>
      <c r="N78" s="142" t="s">
        <v>245</v>
      </c>
      <c r="O78" s="142"/>
      <c r="P78" s="142"/>
    </row>
    <row r="79" spans="1:16" x14ac:dyDescent="0.35">
      <c r="A79" s="142"/>
      <c r="B79" s="142"/>
      <c r="C79" s="142"/>
      <c r="D79" s="142"/>
      <c r="E79" s="142"/>
      <c r="F79" s="142"/>
      <c r="G79" s="142"/>
      <c r="H79" s="142"/>
      <c r="I79" s="142"/>
      <c r="J79" s="142" t="s">
        <v>251</v>
      </c>
      <c r="K79" s="142"/>
      <c r="L79" s="142"/>
      <c r="M79" s="142"/>
      <c r="N79" s="142"/>
      <c r="O79" s="142"/>
      <c r="P79" s="142"/>
    </row>
    <row r="80" spans="1:16" x14ac:dyDescent="0.35">
      <c r="A80" s="142"/>
      <c r="B80" s="142"/>
      <c r="C80" s="142"/>
      <c r="D80" s="142"/>
      <c r="E80" s="142"/>
      <c r="F80" s="142"/>
      <c r="G80" s="142"/>
      <c r="H80" s="142"/>
      <c r="I80" s="142"/>
      <c r="J80" s="142" t="s">
        <v>254</v>
      </c>
      <c r="K80" s="142"/>
      <c r="L80" s="142"/>
      <c r="M80" s="142"/>
      <c r="N80" s="142"/>
      <c r="O80" s="142"/>
      <c r="P80" s="142"/>
    </row>
    <row r="81" spans="1:16" x14ac:dyDescent="0.35">
      <c r="A81" s="142"/>
      <c r="B81" s="142"/>
      <c r="C81" s="142"/>
      <c r="D81" s="142"/>
      <c r="E81" s="142"/>
      <c r="F81" s="142"/>
      <c r="G81" s="142"/>
      <c r="H81" s="142"/>
      <c r="I81" s="142"/>
      <c r="J81" s="142"/>
      <c r="K81" s="142"/>
      <c r="L81" s="142"/>
      <c r="M81" s="142"/>
      <c r="N81" s="142"/>
      <c r="O81" s="142"/>
      <c r="P81" s="142"/>
    </row>
    <row r="82" spans="1:16" x14ac:dyDescent="0.35">
      <c r="A82" s="142"/>
      <c r="B82" s="142"/>
      <c r="C82" s="142"/>
      <c r="D82" s="142"/>
      <c r="E82" s="142"/>
      <c r="F82" s="142"/>
      <c r="G82" s="142"/>
      <c r="H82" s="142"/>
      <c r="I82" s="142"/>
      <c r="J82" s="142"/>
      <c r="K82" s="142"/>
      <c r="L82" s="142"/>
      <c r="M82" s="142"/>
      <c r="N82" s="142"/>
      <c r="O82" s="142"/>
      <c r="P82" s="142"/>
    </row>
    <row r="91" spans="1:16" x14ac:dyDescent="0.35">
      <c r="K91" s="88" t="s">
        <v>256</v>
      </c>
    </row>
  </sheetData>
  <mergeCells count="11">
    <mergeCell ref="A2:D2"/>
    <mergeCell ref="A20:D20"/>
    <mergeCell ref="A3:D3"/>
    <mergeCell ref="G70:I70"/>
    <mergeCell ref="G71:I71"/>
    <mergeCell ref="E68:F68"/>
    <mergeCell ref="E45:F45"/>
    <mergeCell ref="A55:B55"/>
    <mergeCell ref="A67:B67"/>
    <mergeCell ref="G69:I69"/>
    <mergeCell ref="G68:I68"/>
  </mergeCells>
  <hyperlinks>
    <hyperlink ref="K91" r:id="rId1" xr:uid="{00000000-0004-0000-0200-000000000000}"/>
  </hyperlinks>
  <pageMargins left="0.7" right="0.7" top="0.75" bottom="0.75" header="0.3" footer="0.3"/>
  <pageSetup paperSize="9" orientation="portrait" horizontalDpi="300" verticalDpi="3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03"/>
  <sheetViews>
    <sheetView zoomScale="70" zoomScaleNormal="70" workbookViewId="0">
      <selection activeCell="AC26" sqref="AC26"/>
    </sheetView>
  </sheetViews>
  <sheetFormatPr defaultRowHeight="14.5" x14ac:dyDescent="0.35"/>
  <sheetData>
    <row r="1" spans="1:9" x14ac:dyDescent="0.35">
      <c r="A1" t="s">
        <v>400</v>
      </c>
    </row>
    <row r="2" spans="1:9" x14ac:dyDescent="0.35">
      <c r="A2" t="s">
        <v>397</v>
      </c>
      <c r="B2" t="s">
        <v>398</v>
      </c>
      <c r="C2" t="s">
        <v>399</v>
      </c>
      <c r="I2" t="s">
        <v>401</v>
      </c>
    </row>
    <row r="3" spans="1:9" x14ac:dyDescent="0.35">
      <c r="A3">
        <v>100</v>
      </c>
      <c r="B3">
        <v>44.368585330547603</v>
      </c>
      <c r="C3">
        <v>91.127288289861994</v>
      </c>
      <c r="I3" t="s">
        <v>402</v>
      </c>
    </row>
    <row r="4" spans="1:9" x14ac:dyDescent="0.35">
      <c r="A4">
        <v>102.329299228075</v>
      </c>
      <c r="B4">
        <v>44.168884704959801</v>
      </c>
      <c r="C4">
        <v>91.145125944034902</v>
      </c>
    </row>
    <row r="5" spans="1:9" x14ac:dyDescent="0.35">
      <c r="A5">
        <v>104.71285480508899</v>
      </c>
      <c r="B5">
        <v>43.9691979549509</v>
      </c>
      <c r="C5">
        <v>91.163562806241202</v>
      </c>
    </row>
    <row r="6" spans="1:9" x14ac:dyDescent="0.35">
      <c r="A6">
        <v>107.15193052376</v>
      </c>
      <c r="B6">
        <v>43.769525737200297</v>
      </c>
      <c r="C6">
        <v>91.182608085865098</v>
      </c>
    </row>
    <row r="7" spans="1:9" x14ac:dyDescent="0.35">
      <c r="A7">
        <v>109.647819614318</v>
      </c>
      <c r="B7">
        <v>43.569868738756902</v>
      </c>
      <c r="C7">
        <v>91.202271274560502</v>
      </c>
    </row>
    <row r="8" spans="1:9" x14ac:dyDescent="0.35">
      <c r="A8">
        <v>112.201845430196</v>
      </c>
      <c r="B8">
        <v>43.370227677983102</v>
      </c>
      <c r="C8">
        <v>91.222562148624505</v>
      </c>
    </row>
    <row r="9" spans="1:9" x14ac:dyDescent="0.35">
      <c r="A9">
        <v>114.815362149688</v>
      </c>
      <c r="B9">
        <v>43.170603306194998</v>
      </c>
      <c r="C9">
        <v>91.243490770979506</v>
      </c>
    </row>
    <row r="10" spans="1:9" x14ac:dyDescent="0.35">
      <c r="A10">
        <v>117.489755493952</v>
      </c>
      <c r="B10">
        <v>42.970996409271102</v>
      </c>
      <c r="C10">
        <v>91.265067493368903</v>
      </c>
    </row>
    <row r="11" spans="1:9" x14ac:dyDescent="0.35">
      <c r="A11">
        <v>120.226443461741</v>
      </c>
      <c r="B11">
        <v>42.771407808901699</v>
      </c>
      <c r="C11">
        <v>91.287302958310804</v>
      </c>
    </row>
    <row r="12" spans="1:9" x14ac:dyDescent="0.35">
      <c r="A12">
        <v>123.026877081238</v>
      </c>
      <c r="B12">
        <v>42.571838364624703</v>
      </c>
      <c r="C12">
        <v>91.310208100986699</v>
      </c>
    </row>
    <row r="13" spans="1:9" x14ac:dyDescent="0.35">
      <c r="A13">
        <v>125.892541179416</v>
      </c>
      <c r="B13">
        <v>42.372288975123197</v>
      </c>
      <c r="C13">
        <v>91.3337941512317</v>
      </c>
    </row>
    <row r="14" spans="1:9" x14ac:dyDescent="0.35">
      <c r="A14">
        <v>128.824955169313</v>
      </c>
      <c r="B14">
        <v>42.172760580485303</v>
      </c>
      <c r="C14">
        <v>91.3580726349537</v>
      </c>
    </row>
    <row r="15" spans="1:9" x14ac:dyDescent="0.35">
      <c r="A15">
        <v>131.82567385563999</v>
      </c>
      <c r="B15">
        <v>41.973254163686697</v>
      </c>
      <c r="C15">
        <v>91.383055375874903</v>
      </c>
    </row>
    <row r="16" spans="1:9" x14ac:dyDescent="0.35">
      <c r="A16">
        <v>134.896288259165</v>
      </c>
      <c r="B16">
        <v>41.773770752660702</v>
      </c>
      <c r="C16">
        <v>91.4087544968353</v>
      </c>
    </row>
    <row r="17" spans="1:3" x14ac:dyDescent="0.35">
      <c r="A17">
        <v>138.03842646028801</v>
      </c>
      <c r="B17">
        <v>41.574311422205597</v>
      </c>
      <c r="C17">
        <v>91.435182421200196</v>
      </c>
    </row>
    <row r="18" spans="1:3" x14ac:dyDescent="0.35">
      <c r="A18">
        <v>141.253754462275</v>
      </c>
      <c r="B18">
        <v>41.374877296498703</v>
      </c>
      <c r="C18">
        <v>91.462351873511693</v>
      </c>
    </row>
    <row r="19" spans="1:3" x14ac:dyDescent="0.35">
      <c r="A19">
        <v>144.54397707459199</v>
      </c>
      <c r="B19">
        <v>41.175469550678201</v>
      </c>
      <c r="C19">
        <v>91.490275880627294</v>
      </c>
    </row>
    <row r="20" spans="1:3" x14ac:dyDescent="0.35">
      <c r="A20">
        <v>147.91083881681999</v>
      </c>
      <c r="B20">
        <v>40.976089413679198</v>
      </c>
      <c r="C20">
        <v>91.518967772043993</v>
      </c>
    </row>
    <row r="21" spans="1:3" x14ac:dyDescent="0.35">
      <c r="A21">
        <v>151.35612484361999</v>
      </c>
      <c r="B21">
        <v>40.776738170189802</v>
      </c>
      <c r="C21">
        <v>91.548441180268497</v>
      </c>
    </row>
    <row r="22" spans="1:3" x14ac:dyDescent="0.35">
      <c r="A22">
        <v>154.881661891248</v>
      </c>
      <c r="B22">
        <v>40.577417163458001</v>
      </c>
      <c r="C22">
        <v>91.578710040700102</v>
      </c>
    </row>
    <row r="23" spans="1:3" x14ac:dyDescent="0.35">
      <c r="A23">
        <v>158.48931924611099</v>
      </c>
      <c r="B23">
        <v>40.378127797592299</v>
      </c>
      <c r="C23">
        <v>91.609788591227499</v>
      </c>
    </row>
    <row r="24" spans="1:3" x14ac:dyDescent="0.35">
      <c r="A24">
        <v>162.18100973589301</v>
      </c>
      <c r="B24">
        <v>40.178871540510698</v>
      </c>
      <c r="C24">
        <v>91.641691371522001</v>
      </c>
    </row>
    <row r="25" spans="1:3" x14ac:dyDescent="0.35">
      <c r="A25">
        <v>165.95869074375599</v>
      </c>
      <c r="B25">
        <v>39.979649926480903</v>
      </c>
      <c r="C25">
        <v>91.674433221825595</v>
      </c>
    </row>
    <row r="26" spans="1:3" x14ac:dyDescent="0.35">
      <c r="A26">
        <v>169.82436524617401</v>
      </c>
      <c r="B26">
        <v>39.780464559173097</v>
      </c>
      <c r="C26">
        <v>91.708029281318701</v>
      </c>
    </row>
    <row r="27" spans="1:3" x14ac:dyDescent="0.35">
      <c r="A27">
        <v>173.78008287493699</v>
      </c>
      <c r="B27">
        <v>39.581317114459601</v>
      </c>
      <c r="C27">
        <v>91.742494986081496</v>
      </c>
    </row>
    <row r="28" spans="1:3" x14ac:dyDescent="0.35">
      <c r="A28">
        <v>177.82794100389199</v>
      </c>
      <c r="B28">
        <v>39.382209344083797</v>
      </c>
      <c r="C28">
        <v>91.777846066261603</v>
      </c>
    </row>
    <row r="29" spans="1:3" x14ac:dyDescent="0.35">
      <c r="A29">
        <v>181.97008586099801</v>
      </c>
      <c r="B29">
        <v>39.183143078116501</v>
      </c>
      <c r="C29">
        <v>91.814098543177195</v>
      </c>
    </row>
    <row r="30" spans="1:3" x14ac:dyDescent="0.35">
      <c r="A30">
        <v>186.208713666286</v>
      </c>
      <c r="B30">
        <v>38.984120228868903</v>
      </c>
      <c r="C30">
        <v>91.851268725113002</v>
      </c>
    </row>
    <row r="31" spans="1:3" x14ac:dyDescent="0.35">
      <c r="A31">
        <v>190.54607179632399</v>
      </c>
      <c r="B31">
        <v>38.7851427943476</v>
      </c>
      <c r="C31">
        <v>91.889373203009498</v>
      </c>
    </row>
    <row r="32" spans="1:3" x14ac:dyDescent="0.35">
      <c r="A32">
        <v>194.98445997580399</v>
      </c>
      <c r="B32">
        <v>38.586212861611401</v>
      </c>
      <c r="C32">
        <v>91.928428845185095</v>
      </c>
    </row>
    <row r="33" spans="1:3" x14ac:dyDescent="0.35">
      <c r="A33">
        <v>199.52623149688699</v>
      </c>
      <c r="B33">
        <v>38.387332610770997</v>
      </c>
      <c r="C33">
        <v>91.968452791183495</v>
      </c>
    </row>
    <row r="34" spans="1:3" x14ac:dyDescent="0.35">
      <c r="A34">
        <v>204.17379446695199</v>
      </c>
      <c r="B34">
        <v>38.188504318850399</v>
      </c>
      <c r="C34">
        <v>92.009462444931302</v>
      </c>
    </row>
    <row r="35" spans="1:3" x14ac:dyDescent="0.35">
      <c r="A35">
        <v>208.92961308540299</v>
      </c>
      <c r="B35">
        <v>37.989730363725698</v>
      </c>
      <c r="C35">
        <v>92.051475466795196</v>
      </c>
    </row>
    <row r="36" spans="1:3" x14ac:dyDescent="0.35">
      <c r="A36">
        <v>213.79620895022299</v>
      </c>
      <c r="B36">
        <v>37.791013228220002</v>
      </c>
      <c r="C36">
        <v>92.094509764905197</v>
      </c>
    </row>
    <row r="37" spans="1:3" x14ac:dyDescent="0.35">
      <c r="A37">
        <v>218.77616239495501</v>
      </c>
      <c r="B37">
        <v>37.592355504707399</v>
      </c>
      <c r="C37">
        <v>92.138583485052195</v>
      </c>
    </row>
    <row r="38" spans="1:3" x14ac:dyDescent="0.35">
      <c r="A38">
        <v>223.87211385683301</v>
      </c>
      <c r="B38">
        <v>37.393759899248899</v>
      </c>
      <c r="C38">
        <v>92.183714999752397</v>
      </c>
    </row>
    <row r="39" spans="1:3" x14ac:dyDescent="0.35">
      <c r="A39">
        <v>229.08676527677699</v>
      </c>
      <c r="B39">
        <v>37.195229236338101</v>
      </c>
      <c r="C39">
        <v>92.229922895837603</v>
      </c>
    </row>
    <row r="40" spans="1:3" x14ac:dyDescent="0.35">
      <c r="A40">
        <v>234.422881531992</v>
      </c>
      <c r="B40">
        <v>36.996766463600103</v>
      </c>
      <c r="C40">
        <v>92.277225960908396</v>
      </c>
    </row>
    <row r="41" spans="1:3" x14ac:dyDescent="0.35">
      <c r="A41">
        <v>239.88329190194901</v>
      </c>
      <c r="B41">
        <v>36.798374656765397</v>
      </c>
      <c r="C41">
        <v>92.325643168223493</v>
      </c>
    </row>
    <row r="42" spans="1:3" x14ac:dyDescent="0.35">
      <c r="A42">
        <v>245.47089156850299</v>
      </c>
      <c r="B42">
        <v>36.600057024554097</v>
      </c>
      <c r="C42">
        <v>92.375193660131401</v>
      </c>
    </row>
    <row r="43" spans="1:3" x14ac:dyDescent="0.35">
      <c r="A43">
        <v>251.188643150958</v>
      </c>
      <c r="B43">
        <v>36.401816913991198</v>
      </c>
      <c r="C43">
        <v>92.425896729855396</v>
      </c>
    </row>
    <row r="44" spans="1:3" x14ac:dyDescent="0.35">
      <c r="A44">
        <v>257.039578276886</v>
      </c>
      <c r="B44">
        <v>36.203657815616801</v>
      </c>
      <c r="C44">
        <v>92.477771801615503</v>
      </c>
    </row>
    <row r="45" spans="1:3" x14ac:dyDescent="0.35">
      <c r="A45">
        <v>263.026799189538</v>
      </c>
      <c r="B45">
        <v>36.0055833689566</v>
      </c>
      <c r="C45">
        <v>92.530838408795105</v>
      </c>
    </row>
    <row r="46" spans="1:3" x14ac:dyDescent="0.35">
      <c r="A46">
        <v>269.15348039269099</v>
      </c>
      <c r="B46">
        <v>35.807597368318703</v>
      </c>
      <c r="C46">
        <v>92.585116170132096</v>
      </c>
    </row>
    <row r="47" spans="1:3" x14ac:dyDescent="0.35">
      <c r="A47">
        <v>275.42287033381598</v>
      </c>
      <c r="B47">
        <v>35.609703768275899</v>
      </c>
      <c r="C47">
        <v>92.640624763915696</v>
      </c>
    </row>
    <row r="48" spans="1:3" x14ac:dyDescent="0.35">
      <c r="A48">
        <v>281.83829312644502</v>
      </c>
      <c r="B48">
        <v>35.411906689598098</v>
      </c>
      <c r="C48">
        <v>92.697383899910605</v>
      </c>
    </row>
    <row r="49" spans="1:3" x14ac:dyDescent="0.35">
      <c r="A49">
        <v>288.40315031265999</v>
      </c>
      <c r="B49">
        <v>35.214210425433997</v>
      </c>
      <c r="C49">
        <v>92.7554132887809</v>
      </c>
    </row>
    <row r="50" spans="1:3" x14ac:dyDescent="0.35">
      <c r="A50">
        <v>295.12092266663802</v>
      </c>
      <c r="B50">
        <v>35.016619447076302</v>
      </c>
      <c r="C50">
        <v>92.814732609255799</v>
      </c>
    </row>
    <row r="51" spans="1:3" x14ac:dyDescent="0.35">
      <c r="A51">
        <v>301.995172040201</v>
      </c>
      <c r="B51">
        <v>34.819138410571</v>
      </c>
      <c r="C51">
        <v>92.875361472280105</v>
      </c>
    </row>
    <row r="52" spans="1:3" x14ac:dyDescent="0.35">
      <c r="A52">
        <v>309.02954325135897</v>
      </c>
      <c r="B52">
        <v>34.621772162851698</v>
      </c>
      <c r="C52">
        <v>92.937319382590005</v>
      </c>
    </row>
    <row r="53" spans="1:3" x14ac:dyDescent="0.35">
      <c r="A53">
        <v>316.22776601683699</v>
      </c>
      <c r="B53">
        <v>34.424525748055999</v>
      </c>
      <c r="C53">
        <v>93.000625697370893</v>
      </c>
    </row>
    <row r="54" spans="1:3" x14ac:dyDescent="0.35">
      <c r="A54">
        <v>323.59365692962803</v>
      </c>
      <c r="B54">
        <v>34.227404414121096</v>
      </c>
      <c r="C54">
        <v>93.065299581402599</v>
      </c>
    </row>
    <row r="55" spans="1:3" x14ac:dyDescent="0.35">
      <c r="A55">
        <v>331.13112148259103</v>
      </c>
      <c r="B55">
        <v>34.030413619412698</v>
      </c>
      <c r="C55">
        <v>93.131359959171206</v>
      </c>
    </row>
    <row r="56" spans="1:3" x14ac:dyDescent="0.35">
      <c r="A56">
        <v>338.84415613920203</v>
      </c>
      <c r="B56">
        <v>33.8335590392429</v>
      </c>
      <c r="C56">
        <v>93.198825463330806</v>
      </c>
    </row>
    <row r="57" spans="1:3" x14ac:dyDescent="0.35">
      <c r="A57">
        <v>346.73685045253097</v>
      </c>
      <c r="B57">
        <v>33.636846572351502</v>
      </c>
      <c r="C57">
        <v>93.267714379629894</v>
      </c>
    </row>
    <row r="58" spans="1:3" x14ac:dyDescent="0.35">
      <c r="A58">
        <v>354.81338923357498</v>
      </c>
      <c r="B58">
        <v>33.440282347800299</v>
      </c>
      <c r="C58">
        <v>93.338044587603903</v>
      </c>
    </row>
    <row r="59" spans="1:3" x14ac:dyDescent="0.35">
      <c r="A59">
        <v>363.07805477010101</v>
      </c>
      <c r="B59">
        <v>33.243872731232003</v>
      </c>
      <c r="C59">
        <v>93.409833497677994</v>
      </c>
    </row>
    <row r="60" spans="1:3" x14ac:dyDescent="0.35">
      <c r="A60">
        <v>371.53522909717202</v>
      </c>
      <c r="B60">
        <v>33.0476243318531</v>
      </c>
      <c r="C60">
        <v>93.483097983412193</v>
      </c>
    </row>
    <row r="61" spans="1:3" x14ac:dyDescent="0.35">
      <c r="A61">
        <v>380.189396320561</v>
      </c>
      <c r="B61">
        <v>32.851544008296003</v>
      </c>
      <c r="C61">
        <v>93.557854309996998</v>
      </c>
    </row>
    <row r="62" spans="1:3" x14ac:dyDescent="0.35">
      <c r="A62">
        <v>389.04514499428001</v>
      </c>
      <c r="B62">
        <v>32.655638875607899</v>
      </c>
      <c r="C62">
        <v>93.634118057227695</v>
      </c>
    </row>
    <row r="63" spans="1:3" x14ac:dyDescent="0.35">
      <c r="A63">
        <v>398.10717055349699</v>
      </c>
      <c r="B63">
        <v>32.459916311080399</v>
      </c>
      <c r="C63">
        <v>93.711904038333202</v>
      </c>
    </row>
    <row r="64" spans="1:3" x14ac:dyDescent="0.35">
      <c r="A64">
        <v>407.38027780411198</v>
      </c>
      <c r="B64">
        <v>32.264383960169503</v>
      </c>
      <c r="C64">
        <v>93.791226213481295</v>
      </c>
    </row>
    <row r="65" spans="1:3" x14ac:dyDescent="0.35">
      <c r="A65">
        <v>416.86938347033498</v>
      </c>
      <c r="B65">
        <v>32.069049742740603</v>
      </c>
      <c r="C65">
        <v>93.8720975977471</v>
      </c>
    </row>
    <row r="66" spans="1:3" x14ac:dyDescent="0.35">
      <c r="A66">
        <v>426.57951880159197</v>
      </c>
      <c r="B66">
        <v>31.873921857933201</v>
      </c>
      <c r="C66">
        <v>93.954530164281394</v>
      </c>
    </row>
    <row r="67" spans="1:3" x14ac:dyDescent="0.35">
      <c r="A67">
        <v>436.51583224016503</v>
      </c>
      <c r="B67">
        <v>31.6790087897995</v>
      </c>
      <c r="C67">
        <v>94.038534741127506</v>
      </c>
    </row>
    <row r="68" spans="1:3" x14ac:dyDescent="0.35">
      <c r="A68">
        <v>446.68359215096302</v>
      </c>
      <c r="B68">
        <v>31.484319311734598</v>
      </c>
      <c r="C68">
        <v>94.124120902895896</v>
      </c>
    </row>
    <row r="69" spans="1:3" x14ac:dyDescent="0.35">
      <c r="A69">
        <v>457.08818961487498</v>
      </c>
      <c r="B69">
        <v>31.289862491099399</v>
      </c>
      <c r="C69">
        <v>94.2112968558272</v>
      </c>
    </row>
    <row r="70" spans="1:3" x14ac:dyDescent="0.35">
      <c r="A70">
        <v>467.73514128719802</v>
      </c>
      <c r="B70">
        <v>31.095647692648502</v>
      </c>
      <c r="C70">
        <v>94.300069317457698</v>
      </c>
    </row>
    <row r="71" spans="1:3" x14ac:dyDescent="0.35">
      <c r="A71">
        <v>478.63009232263801</v>
      </c>
      <c r="B71">
        <v>30.901684581838499</v>
      </c>
      <c r="C71">
        <v>94.390443389510907</v>
      </c>
    </row>
    <row r="72" spans="1:3" x14ac:dyDescent="0.35">
      <c r="A72">
        <v>489.77881936844602</v>
      </c>
      <c r="B72">
        <v>30.707983127317299</v>
      </c>
      <c r="C72">
        <v>94.482422424741102</v>
      </c>
    </row>
    <row r="73" spans="1:3" x14ac:dyDescent="0.35">
      <c r="A73">
        <v>501.18723362727201</v>
      </c>
      <c r="B73">
        <v>30.514553602691102</v>
      </c>
      <c r="C73">
        <v>94.576007887128696</v>
      </c>
    </row>
    <row r="74" spans="1:3" x14ac:dyDescent="0.35">
      <c r="A74">
        <v>512.86138399136405</v>
      </c>
      <c r="B74">
        <v>30.321406587476702</v>
      </c>
      <c r="C74">
        <v>94.671199205744401</v>
      </c>
    </row>
    <row r="75" spans="1:3" x14ac:dyDescent="0.35">
      <c r="A75">
        <v>524.80746024977202</v>
      </c>
      <c r="B75">
        <v>30.128552966657001</v>
      </c>
      <c r="C75">
        <v>94.767993622410003</v>
      </c>
    </row>
    <row r="76" spans="1:3" x14ac:dyDescent="0.35">
      <c r="A76">
        <v>537.03179637025198</v>
      </c>
      <c r="B76">
        <v>29.9360039301902</v>
      </c>
      <c r="C76">
        <v>94.866386032060504</v>
      </c>
    </row>
    <row r="77" spans="1:3" x14ac:dyDescent="0.35">
      <c r="A77">
        <v>549.54087385762398</v>
      </c>
      <c r="B77">
        <v>29.7437709702238</v>
      </c>
      <c r="C77">
        <v>94.966368817629004</v>
      </c>
    </row>
    <row r="78" spans="1:3" x14ac:dyDescent="0.35">
      <c r="A78">
        <v>562.34132519034904</v>
      </c>
      <c r="B78">
        <v>29.551865877685</v>
      </c>
      <c r="C78">
        <v>95.067931678179505</v>
      </c>
    </row>
    <row r="79" spans="1:3" x14ac:dyDescent="0.35">
      <c r="A79">
        <v>575.43993733715604</v>
      </c>
      <c r="B79">
        <v>29.360300737749</v>
      </c>
      <c r="C79">
        <v>95.171061450474397</v>
      </c>
    </row>
    <row r="80" spans="1:3" x14ac:dyDescent="0.35">
      <c r="A80">
        <v>588.843655355588</v>
      </c>
      <c r="B80">
        <v>29.169087923034201</v>
      </c>
      <c r="C80">
        <v>95.275741925526901</v>
      </c>
    </row>
    <row r="81" spans="1:3" x14ac:dyDescent="0.35">
      <c r="A81">
        <v>602.55958607435696</v>
      </c>
      <c r="B81">
        <v>28.9782400857315</v>
      </c>
      <c r="C81">
        <v>95.381953658785505</v>
      </c>
    </row>
    <row r="82" spans="1:3" x14ac:dyDescent="0.35">
      <c r="A82">
        <v>616.59500186148205</v>
      </c>
      <c r="B82">
        <v>28.787770147938701</v>
      </c>
      <c r="C82">
        <v>95.489673775206796</v>
      </c>
    </row>
    <row r="83" spans="1:3" x14ac:dyDescent="0.35">
      <c r="A83">
        <v>630.957344480193</v>
      </c>
      <c r="B83">
        <v>28.597691289946901</v>
      </c>
      <c r="C83">
        <v>95.598875769588801</v>
      </c>
    </row>
    <row r="84" spans="1:3" x14ac:dyDescent="0.35">
      <c r="A84">
        <v>645.65422903465503</v>
      </c>
      <c r="B84">
        <v>28.408016936623799</v>
      </c>
      <c r="C84">
        <v>95.709529302386699</v>
      </c>
    </row>
    <row r="85" spans="1:3" x14ac:dyDescent="0.35">
      <c r="A85">
        <v>660.69344800759495</v>
      </c>
      <c r="B85">
        <v>28.218760741347701</v>
      </c>
      <c r="C85">
        <v>95.821599992229494</v>
      </c>
    </row>
    <row r="86" spans="1:3" x14ac:dyDescent="0.35">
      <c r="A86">
        <v>676.08297539198099</v>
      </c>
      <c r="B86">
        <v>28.029936568270699</v>
      </c>
      <c r="C86">
        <v>95.935049204653296</v>
      </c>
    </row>
    <row r="87" spans="1:3" x14ac:dyDescent="0.35">
      <c r="A87">
        <v>691.83097091893603</v>
      </c>
      <c r="B87">
        <v>27.8415584715272</v>
      </c>
      <c r="C87">
        <v>96.049833839359593</v>
      </c>
    </row>
    <row r="88" spans="1:3" x14ac:dyDescent="0.35">
      <c r="A88">
        <v>707.94578438413703</v>
      </c>
      <c r="B88">
        <v>27.653640672081998</v>
      </c>
      <c r="C88">
        <v>96.1659061159435</v>
      </c>
    </row>
    <row r="89" spans="1:3" x14ac:dyDescent="0.35">
      <c r="A89">
        <v>724.43596007499002</v>
      </c>
      <c r="B89">
        <v>27.466197531876102</v>
      </c>
      <c r="C89">
        <v>96.283213359454507</v>
      </c>
    </row>
    <row r="90" spans="1:3" x14ac:dyDescent="0.35">
      <c r="A90">
        <v>741.31024130091703</v>
      </c>
      <c r="B90">
        <v>27.279243525285199</v>
      </c>
      <c r="C90">
        <v>96.401697786662893</v>
      </c>
    </row>
    <row r="91" spans="1:3" x14ac:dyDescent="0.35">
      <c r="A91">
        <v>758.57757502918298</v>
      </c>
      <c r="B91">
        <v>27.092793207470901</v>
      </c>
      <c r="C91">
        <v>96.521296294778693</v>
      </c>
    </row>
    <row r="92" spans="1:3" x14ac:dyDescent="0.35">
      <c r="A92">
        <v>776.24711662869095</v>
      </c>
      <c r="B92">
        <v>26.906861179257799</v>
      </c>
      <c r="C92">
        <v>96.641940254375399</v>
      </c>
    </row>
    <row r="93" spans="1:3" x14ac:dyDescent="0.35">
      <c r="A93">
        <v>794.32823472428095</v>
      </c>
      <c r="B93">
        <v>26.7214620498976</v>
      </c>
      <c r="C93">
        <v>96.763555306128296</v>
      </c>
    </row>
    <row r="94" spans="1:3" x14ac:dyDescent="0.35">
      <c r="A94">
        <v>812.83051616409898</v>
      </c>
      <c r="B94">
        <v>26.536610395270301</v>
      </c>
      <c r="C94">
        <v>96.886061166267595</v>
      </c>
    </row>
    <row r="95" spans="1:3" x14ac:dyDescent="0.35">
      <c r="A95">
        <v>831.76377110267094</v>
      </c>
      <c r="B95">
        <v>26.352320713741701</v>
      </c>
      <c r="C95">
        <v>97.009371439394897</v>
      </c>
    </row>
    <row r="96" spans="1:3" x14ac:dyDescent="0.35">
      <c r="A96">
        <v>851.13803820237604</v>
      </c>
      <c r="B96">
        <v>26.168607378069002</v>
      </c>
      <c r="C96">
        <v>97.133393442858505</v>
      </c>
    </row>
    <row r="97" spans="1:3" x14ac:dyDescent="0.35">
      <c r="A97">
        <v>870.96358995608</v>
      </c>
      <c r="B97">
        <v>25.985484584160599</v>
      </c>
      <c r="C97">
        <v>97.258028043521094</v>
      </c>
    </row>
    <row r="98" spans="1:3" x14ac:dyDescent="0.35">
      <c r="A98">
        <v>891.25093813374497</v>
      </c>
      <c r="B98">
        <v>25.802966296046801</v>
      </c>
      <c r="C98">
        <v>97.383169510129406</v>
      </c>
    </row>
    <row r="99" spans="1:3" x14ac:dyDescent="0.35">
      <c r="A99">
        <v>912.01083935590896</v>
      </c>
      <c r="B99">
        <v>25.621066188216499</v>
      </c>
      <c r="C99">
        <v>97.508705381853503</v>
      </c>
    </row>
    <row r="100" spans="1:3" x14ac:dyDescent="0.35">
      <c r="A100">
        <v>933.25430079699095</v>
      </c>
      <c r="B100">
        <v>25.439797583204001</v>
      </c>
      <c r="C100">
        <v>97.634516358816001</v>
      </c>
    </row>
    <row r="101" spans="1:3" x14ac:dyDescent="0.35">
      <c r="A101">
        <v>954.99258602143505</v>
      </c>
      <c r="B101">
        <v>25.259173387450101</v>
      </c>
      <c r="C101">
        <v>97.760476212486495</v>
      </c>
    </row>
    <row r="102" spans="1:3" x14ac:dyDescent="0.35">
      <c r="A102">
        <v>977.23722095581002</v>
      </c>
      <c r="B102">
        <v>25.079206022972102</v>
      </c>
      <c r="C102">
        <v>97.8864517226679</v>
      </c>
    </row>
    <row r="103" spans="1:3" x14ac:dyDescent="0.35">
      <c r="A103">
        <v>1000</v>
      </c>
      <c r="B103">
        <v>24.899907356326999</v>
      </c>
      <c r="C103">
        <v>98.012302641581201</v>
      </c>
    </row>
    <row r="104" spans="1:3" x14ac:dyDescent="0.35">
      <c r="A104">
        <v>1023.29299228075</v>
      </c>
      <c r="B104">
        <v>24.721288624627</v>
      </c>
      <c r="C104">
        <v>98.137881688527401</v>
      </c>
    </row>
    <row r="105" spans="1:3" x14ac:dyDescent="0.35">
      <c r="A105">
        <v>1047.12854805089</v>
      </c>
      <c r="B105">
        <v>24.5433603596212</v>
      </c>
      <c r="C105">
        <v>98.263034576288305</v>
      </c>
    </row>
    <row r="106" spans="1:3" x14ac:dyDescent="0.35">
      <c r="A106">
        <v>1071.5193052376001</v>
      </c>
      <c r="B106">
        <v>24.366132308498401</v>
      </c>
      <c r="C106">
        <v>98.387600075040197</v>
      </c>
    </row>
    <row r="107" spans="1:3" x14ac:dyDescent="0.35">
      <c r="A107">
        <v>1096.47819614318</v>
      </c>
      <c r="B107">
        <v>24.1896133538939</v>
      </c>
      <c r="C107">
        <v>98.511410112255604</v>
      </c>
    </row>
    <row r="108" spans="1:3" x14ac:dyDescent="0.35">
      <c r="A108">
        <v>1122.01845430196</v>
      </c>
      <c r="B108">
        <v>24.0138114314597</v>
      </c>
      <c r="C108">
        <v>98.634289915048399</v>
      </c>
    </row>
    <row r="109" spans="1:3" x14ac:dyDescent="0.35">
      <c r="A109">
        <v>1148.1536214968801</v>
      </c>
      <c r="B109">
        <v>23.838733447220601</v>
      </c>
      <c r="C109">
        <v>98.756058193681795</v>
      </c>
    </row>
    <row r="110" spans="1:3" x14ac:dyDescent="0.35">
      <c r="A110">
        <v>1174.89755493952</v>
      </c>
      <c r="B110">
        <v>23.6643851935182</v>
      </c>
      <c r="C110">
        <v>98.876527371933904</v>
      </c>
    </row>
    <row r="111" spans="1:3" x14ac:dyDescent="0.35">
      <c r="A111">
        <v>1202.26443461741</v>
      </c>
      <c r="B111">
        <v>23.4907712659891</v>
      </c>
      <c r="C111">
        <v>98.995503862129993</v>
      </c>
    </row>
    <row r="112" spans="1:3" x14ac:dyDescent="0.35">
      <c r="A112">
        <v>1230.2687708123799</v>
      </c>
      <c r="B112">
        <v>23.317894980062199</v>
      </c>
      <c r="C112">
        <v>99.112788391074801</v>
      </c>
    </row>
    <row r="113" spans="1:3" x14ac:dyDescent="0.35">
      <c r="A113">
        <v>1258.92541179416</v>
      </c>
      <c r="B113">
        <v>23.1457582896326</v>
      </c>
      <c r="C113">
        <v>99.228176373761599</v>
      </c>
    </row>
    <row r="114" spans="1:3" x14ac:dyDescent="0.35">
      <c r="A114">
        <v>1288.2495516931299</v>
      </c>
      <c r="B114">
        <v>22.9743617072738</v>
      </c>
      <c r="C114">
        <v>99.341458338641004</v>
      </c>
    </row>
    <row r="115" spans="1:3" x14ac:dyDescent="0.35">
      <c r="A115">
        <v>1318.2567385564</v>
      </c>
      <c r="B115">
        <v>22.803704227208399</v>
      </c>
      <c r="C115">
        <v>99.452420403894493</v>
      </c>
    </row>
    <row r="116" spans="1:3" x14ac:dyDescent="0.35">
      <c r="A116">
        <v>1348.96288259165</v>
      </c>
      <c r="B116">
        <v>22.633783251508799</v>
      </c>
      <c r="C116">
        <v>99.560844805466303</v>
      </c>
    </row>
    <row r="117" spans="1:3" x14ac:dyDescent="0.35">
      <c r="A117">
        <v>1380.38426460288</v>
      </c>
      <c r="B117">
        <v>22.464594521404699</v>
      </c>
      <c r="C117">
        <v>99.666510473548499</v>
      </c>
    </row>
    <row r="118" spans="1:3" x14ac:dyDescent="0.35">
      <c r="A118">
        <v>1412.5375446227499</v>
      </c>
      <c r="B118">
        <v>22.296132052145499</v>
      </c>
      <c r="C118">
        <v>99.769193662465597</v>
      </c>
    </row>
    <row r="119" spans="1:3" x14ac:dyDescent="0.35">
      <c r="A119">
        <v>1445.43977074592</v>
      </c>
      <c r="B119">
        <v>22.128388075310401</v>
      </c>
      <c r="C119">
        <v>99.868668624559206</v>
      </c>
    </row>
    <row r="120" spans="1:3" x14ac:dyDescent="0.35">
      <c r="A120">
        <v>1479.1083881682</v>
      </c>
      <c r="B120">
        <v>21.961352986657001</v>
      </c>
      <c r="C120">
        <v>99.964708332801905</v>
      </c>
    </row>
    <row r="121" spans="1:3" x14ac:dyDescent="0.35">
      <c r="A121">
        <v>1513.5612484362</v>
      </c>
      <c r="B121">
        <v>21.795015302286799</v>
      </c>
      <c r="C121">
        <v>100.05708524411899</v>
      </c>
    </row>
    <row r="122" spans="1:3" x14ac:dyDescent="0.35">
      <c r="A122">
        <v>1548.81661891248</v>
      </c>
      <c r="B122">
        <v>21.6293616222361</v>
      </c>
      <c r="C122">
        <v>100.14557210448299</v>
      </c>
    </row>
    <row r="123" spans="1:3" x14ac:dyDescent="0.35">
      <c r="A123">
        <v>1584.8931924611099</v>
      </c>
      <c r="B123">
        <v>21.4643766037563</v>
      </c>
      <c r="C123">
        <v>100.229942787506</v>
      </c>
    </row>
    <row r="124" spans="1:3" x14ac:dyDescent="0.35">
      <c r="A124">
        <v>1621.8100973589201</v>
      </c>
      <c r="B124">
        <v>21.300042944279799</v>
      </c>
      <c r="C124">
        <v>100.30997316373301</v>
      </c>
    </row>
    <row r="125" spans="1:3" x14ac:dyDescent="0.35">
      <c r="A125">
        <v>1659.5869074375601</v>
      </c>
      <c r="B125">
        <v>21.136341373880001</v>
      </c>
      <c r="C125">
        <v>100.38544199768</v>
      </c>
    </row>
    <row r="126" spans="1:3" x14ac:dyDescent="0.35">
      <c r="A126">
        <v>1698.2436524617401</v>
      </c>
      <c r="B126">
        <v>20.9732506599846</v>
      </c>
      <c r="C126">
        <v>100.45613186047299</v>
      </c>
    </row>
    <row r="127" spans="1:3" x14ac:dyDescent="0.35">
      <c r="A127">
        <v>1737.8008287493701</v>
      </c>
      <c r="B127">
        <v>20.810747622550998</v>
      </c>
      <c r="C127">
        <v>100.52183005817101</v>
      </c>
    </row>
    <row r="128" spans="1:3" x14ac:dyDescent="0.35">
      <c r="A128">
        <v>1778.2794100389201</v>
      </c>
      <c r="B128">
        <v>20.648807160935299</v>
      </c>
      <c r="C128">
        <v>100.582329566586</v>
      </c>
    </row>
    <row r="129" spans="1:3" x14ac:dyDescent="0.35">
      <c r="A129">
        <v>1819.7008586099801</v>
      </c>
      <c r="B129">
        <v>20.4874022936561</v>
      </c>
      <c r="C129">
        <v>100.637429962445</v>
      </c>
    </row>
    <row r="130" spans="1:3" x14ac:dyDescent="0.35">
      <c r="A130">
        <v>1862.0871366628601</v>
      </c>
      <c r="B130">
        <v>20.3265042096277</v>
      </c>
      <c r="C130">
        <v>100.68693834808199</v>
      </c>
    </row>
    <row r="131" spans="1:3" x14ac:dyDescent="0.35">
      <c r="A131">
        <v>1905.4607179632401</v>
      </c>
      <c r="B131">
        <v>20.1660823318804</v>
      </c>
      <c r="C131">
        <v>100.730670259002</v>
      </c>
    </row>
    <row r="132" spans="1:3" x14ac:dyDescent="0.35">
      <c r="A132">
        <v>1949.84459975804</v>
      </c>
      <c r="B132">
        <v>20.006104393741602</v>
      </c>
      <c r="C132">
        <v>100.768450545926</v>
      </c>
    </row>
    <row r="133" spans="1:3" x14ac:dyDescent="0.35">
      <c r="A133">
        <v>1995.26231496887</v>
      </c>
      <c r="B133">
        <v>19.846536526589102</v>
      </c>
      <c r="C133">
        <v>100.80011422561699</v>
      </c>
    </row>
    <row r="134" spans="1:3" x14ac:dyDescent="0.35">
      <c r="A134">
        <v>2041.7379446695199</v>
      </c>
      <c r="B134">
        <v>19.687343359568501</v>
      </c>
      <c r="C134">
        <v>100.82550728995</v>
      </c>
    </row>
    <row r="135" spans="1:3" x14ac:dyDescent="0.35">
      <c r="A135">
        <v>2089.2961308540298</v>
      </c>
      <c r="B135">
        <v>19.528488130224801</v>
      </c>
      <c r="C135">
        <v>100.844487467413</v>
      </c>
    </row>
    <row r="136" spans="1:3" x14ac:dyDescent="0.35">
      <c r="A136">
        <v>2137.9620895022299</v>
      </c>
      <c r="B136">
        <v>19.369932805651398</v>
      </c>
      <c r="C136">
        <v>100.856924928787</v>
      </c>
    </row>
    <row r="137" spans="1:3" x14ac:dyDescent="0.35">
      <c r="A137">
        <v>2187.7616239495501</v>
      </c>
      <c r="B137">
        <v>19.2116382137038</v>
      </c>
      <c r="C137">
        <v>100.862702928687</v>
      </c>
    </row>
    <row r="138" spans="1:3" x14ac:dyDescent="0.35">
      <c r="A138">
        <v>2238.7211385683299</v>
      </c>
      <c r="B138">
        <v>19.053564182485999</v>
      </c>
      <c r="C138">
        <v>100.86171837996901</v>
      </c>
    </row>
    <row r="139" spans="1:3" x14ac:dyDescent="0.35">
      <c r="A139">
        <v>2290.8676527677699</v>
      </c>
      <c r="B139">
        <v>18.895669688387802</v>
      </c>
      <c r="C139">
        <v>100.853882350083</v>
      </c>
    </row>
    <row r="140" spans="1:3" x14ac:dyDescent="0.35">
      <c r="A140">
        <v>2344.2288153199202</v>
      </c>
      <c r="B140">
        <v>18.737913010416602</v>
      </c>
      <c r="C140">
        <v>100.83912047868699</v>
      </c>
    </row>
    <row r="141" spans="1:3" x14ac:dyDescent="0.35">
      <c r="A141">
        <v>2398.83291901948</v>
      </c>
      <c r="B141">
        <v>18.5802518905185</v>
      </c>
      <c r="C141">
        <v>100.817373308528</v>
      </c>
    </row>
    <row r="142" spans="1:3" x14ac:dyDescent="0.35">
      <c r="A142">
        <v>2454.7089156850202</v>
      </c>
      <c r="B142">
        <v>18.422643698010699</v>
      </c>
      <c r="C142">
        <v>100.788596528513</v>
      </c>
    </row>
    <row r="143" spans="1:3" x14ac:dyDescent="0.35">
      <c r="A143">
        <v>2511.8864315095698</v>
      </c>
      <c r="B143">
        <v>18.265045597071101</v>
      </c>
      <c r="C143">
        <v>100.752761125227</v>
      </c>
    </row>
    <row r="144" spans="1:3" x14ac:dyDescent="0.35">
      <c r="A144">
        <v>2570.39578276886</v>
      </c>
      <c r="B144">
        <v>18.107414716032501</v>
      </c>
      <c r="C144">
        <v>100.709853440728</v>
      </c>
    </row>
    <row r="145" spans="1:3" x14ac:dyDescent="0.35">
      <c r="A145">
        <v>2630.26799189538</v>
      </c>
      <c r="B145">
        <v>17.949708316951799</v>
      </c>
      <c r="C145">
        <v>100.659875136473</v>
      </c>
    </row>
    <row r="146" spans="1:3" x14ac:dyDescent="0.35">
      <c r="A146">
        <v>2691.5348039269102</v>
      </c>
      <c r="B146">
        <v>17.791883963967599</v>
      </c>
      <c r="C146">
        <v>100.60284306421499</v>
      </c>
    </row>
    <row r="147" spans="1:3" x14ac:dyDescent="0.35">
      <c r="A147">
        <v>2754.2287033381599</v>
      </c>
      <c r="B147">
        <v>17.6338996894881</v>
      </c>
      <c r="C147">
        <v>100.538789043184</v>
      </c>
    </row>
    <row r="148" spans="1:3" x14ac:dyDescent="0.35">
      <c r="A148">
        <v>2818.3829312644498</v>
      </c>
      <c r="B148">
        <v>17.475714156353899</v>
      </c>
      <c r="C148">
        <v>100.467759548264</v>
      </c>
    </row>
    <row r="149" spans="1:3" x14ac:dyDescent="0.35">
      <c r="A149">
        <v>2884.0315031266</v>
      </c>
      <c r="B149">
        <v>17.317286814906101</v>
      </c>
      <c r="C149">
        <v>100.389815311411</v>
      </c>
    </row>
    <row r="150" spans="1:3" x14ac:dyDescent="0.35">
      <c r="A150">
        <v>2951.2092266663799</v>
      </c>
      <c r="B150">
        <v>17.158578054088402</v>
      </c>
      <c r="C150">
        <v>100.305030838641</v>
      </c>
    </row>
    <row r="151" spans="1:3" x14ac:dyDescent="0.35">
      <c r="A151">
        <v>3019.9517204020099</v>
      </c>
      <c r="B151">
        <v>16.999549344764802</v>
      </c>
      <c r="C151">
        <v>100.213493850925</v>
      </c>
    </row>
    <row r="152" spans="1:3" x14ac:dyDescent="0.35">
      <c r="A152">
        <v>3090.2954325135902</v>
      </c>
      <c r="B152">
        <v>16.8401633747844</v>
      </c>
      <c r="C152">
        <v>100.11530465180699</v>
      </c>
    </row>
    <row r="153" spans="1:3" x14ac:dyDescent="0.35">
      <c r="A153">
        <v>3162.2776601683699</v>
      </c>
      <c r="B153">
        <v>16.6803841747573</v>
      </c>
      <c r="C153">
        <v>100.010575428569</v>
      </c>
    </row>
    <row r="154" spans="1:3" x14ac:dyDescent="0.35">
      <c r="A154">
        <v>3235.9365692962801</v>
      </c>
      <c r="B154">
        <v>16.5201772332579</v>
      </c>
      <c r="C154">
        <v>99.899429496360696</v>
      </c>
    </row>
    <row r="155" spans="1:3" x14ac:dyDescent="0.35">
      <c r="A155">
        <v>3311.3112148259102</v>
      </c>
      <c r="B155">
        <v>16.359509601626101</v>
      </c>
      <c r="C155">
        <v>99.782000488065293</v>
      </c>
    </row>
    <row r="156" spans="1:3" x14ac:dyDescent="0.35">
      <c r="A156">
        <v>3388.44156139202</v>
      </c>
      <c r="B156">
        <v>16.1983499871932</v>
      </c>
      <c r="C156">
        <v>99.658431500809002</v>
      </c>
    </row>
    <row r="157" spans="1:3" x14ac:dyDescent="0.35">
      <c r="A157">
        <v>3467.3685045253101</v>
      </c>
      <c r="B157">
        <v>16.036668834307001</v>
      </c>
      <c r="C157">
        <v>99.528874208426998</v>
      </c>
    </row>
    <row r="158" spans="1:3" x14ac:dyDescent="0.35">
      <c r="A158">
        <v>3548.1338923357498</v>
      </c>
      <c r="B158">
        <v>15.8744383939757</v>
      </c>
      <c r="C158">
        <v>99.393487941454595</v>
      </c>
    </row>
    <row r="159" spans="1:3" x14ac:dyDescent="0.35">
      <c r="A159">
        <v>3630.7805477010102</v>
      </c>
      <c r="B159">
        <v>15.711632780600301</v>
      </c>
      <c r="C159">
        <v>99.252438750714802</v>
      </c>
    </row>
    <row r="160" spans="1:3" x14ac:dyDescent="0.35">
      <c r="A160">
        <v>3715.3522909717199</v>
      </c>
      <c r="B160">
        <v>15.5482280166847</v>
      </c>
      <c r="C160">
        <v>99.105898457229699</v>
      </c>
    </row>
    <row r="161" spans="1:3" x14ac:dyDescent="0.35">
      <c r="A161">
        <v>3801.8939632056099</v>
      </c>
      <c r="B161">
        <v>15.3842020656498</v>
      </c>
      <c r="C161">
        <v>98.954043695897198</v>
      </c>
    </row>
    <row r="162" spans="1:3" x14ac:dyDescent="0.35">
      <c r="A162">
        <v>3890.4514499428001</v>
      </c>
      <c r="B162">
        <v>15.219534852131501</v>
      </c>
      <c r="C162">
        <v>98.797054965742404</v>
      </c>
    </row>
    <row r="163" spans="1:3" x14ac:dyDescent="0.35">
      <c r="A163">
        <v>3981.0717055349701</v>
      </c>
      <c r="B163">
        <v>15.054208271414799</v>
      </c>
      <c r="C163">
        <v>98.635115685550801</v>
      </c>
    </row>
    <row r="164" spans="1:3" x14ac:dyDescent="0.35">
      <c r="A164">
        <v>4073.8027780411198</v>
      </c>
      <c r="B164">
        <v>14.888206187237</v>
      </c>
      <c r="C164">
        <v>98.468411269135899</v>
      </c>
    </row>
    <row r="165" spans="1:3" x14ac:dyDescent="0.35">
      <c r="A165">
        <v>4168.6938347033501</v>
      </c>
      <c r="B165">
        <v>14.721514419129001</v>
      </c>
      <c r="C165">
        <v>98.297128222357003</v>
      </c>
    </row>
    <row r="166" spans="1:3" x14ac:dyDescent="0.35">
      <c r="A166">
        <v>4265.7951880159198</v>
      </c>
      <c r="B166">
        <v>14.554120719841301</v>
      </c>
      <c r="C166">
        <v>98.121453267771102</v>
      </c>
    </row>
    <row r="167" spans="1:3" x14ac:dyDescent="0.35">
      <c r="A167">
        <v>4365.1583224016504</v>
      </c>
      <c r="B167">
        <v>14.3860147433981</v>
      </c>
      <c r="C167">
        <v>97.941572502773795</v>
      </c>
    </row>
    <row r="168" spans="1:3" x14ac:dyDescent="0.35">
      <c r="A168">
        <v>4466.8359215096198</v>
      </c>
      <c r="B168">
        <v>14.2171880045234</v>
      </c>
      <c r="C168">
        <v>97.757670595513005</v>
      </c>
    </row>
    <row r="169" spans="1:3" x14ac:dyDescent="0.35">
      <c r="A169">
        <v>4570.8818961487405</v>
      </c>
      <c r="B169">
        <v>14.0476338303431</v>
      </c>
      <c r="C169">
        <v>97.569930021303307</v>
      </c>
    </row>
    <row r="170" spans="1:3" x14ac:dyDescent="0.35">
      <c r="A170">
        <v>4677.3514128719798</v>
      </c>
      <c r="B170">
        <v>13.877347304947699</v>
      </c>
      <c r="C170">
        <v>97.3785303441785</v>
      </c>
    </row>
    <row r="171" spans="1:3" x14ac:dyDescent="0.35">
      <c r="A171">
        <v>4786.3009232263803</v>
      </c>
      <c r="B171">
        <v>13.706325207948099</v>
      </c>
      <c r="C171">
        <v>97.183647543661394</v>
      </c>
    </row>
    <row r="172" spans="1:3" x14ac:dyDescent="0.35">
      <c r="A172">
        <v>4897.7881936844597</v>
      </c>
      <c r="B172">
        <v>13.534565947172</v>
      </c>
      <c r="C172">
        <v>96.985453393663306</v>
      </c>
    </row>
    <row r="173" spans="1:3" x14ac:dyDescent="0.35">
      <c r="A173">
        <v>5011.8723362727196</v>
      </c>
      <c r="B173">
        <v>13.3620694873443</v>
      </c>
      <c r="C173">
        <v>96.784114887025297</v>
      </c>
    </row>
    <row r="174" spans="1:3" x14ac:dyDescent="0.35">
      <c r="A174">
        <v>5128.6138399136398</v>
      </c>
      <c r="B174">
        <v>13.188837274702101</v>
      </c>
      <c r="C174">
        <v>96.579793712732595</v>
      </c>
    </row>
    <row r="175" spans="1:3" x14ac:dyDescent="0.35">
      <c r="A175">
        <v>5248.0746024977198</v>
      </c>
      <c r="B175">
        <v>13.0148721584544</v>
      </c>
      <c r="C175">
        <v>96.372645785131198</v>
      </c>
    </row>
    <row r="176" spans="1:3" x14ac:dyDescent="0.35">
      <c r="A176">
        <v>5370.3179637025196</v>
      </c>
      <c r="B176">
        <v>12.840178310205101</v>
      </c>
      <c r="C176">
        <v>96.162820821904802</v>
      </c>
    </row>
    <row r="177" spans="1:3" x14ac:dyDescent="0.35">
      <c r="A177">
        <v>5495.4087385762396</v>
      </c>
      <c r="B177">
        <v>12.6647611417769</v>
      </c>
      <c r="C177">
        <v>95.950461972159601</v>
      </c>
    </row>
    <row r="178" spans="1:3" x14ac:dyDescent="0.35">
      <c r="A178">
        <v>5623.4132519034902</v>
      </c>
      <c r="B178">
        <v>12.4886272220752</v>
      </c>
      <c r="C178">
        <v>95.735705493792196</v>
      </c>
    </row>
    <row r="179" spans="1:3" x14ac:dyDescent="0.35">
      <c r="A179">
        <v>5754.3993733715597</v>
      </c>
      <c r="B179">
        <v>12.3117841937037</v>
      </c>
      <c r="C179">
        <v>95.518680477964594</v>
      </c>
    </row>
    <row r="180" spans="1:3" x14ac:dyDescent="0.35">
      <c r="A180">
        <v>5888.43655355588</v>
      </c>
      <c r="B180">
        <v>12.1342406899614</v>
      </c>
      <c r="C180">
        <v>95.299508618429897</v>
      </c>
    </row>
    <row r="181" spans="1:3" x14ac:dyDescent="0.35">
      <c r="A181">
        <v>6025.5958607435696</v>
      </c>
      <c r="B181">
        <v>11.956006252661499</v>
      </c>
      <c r="C181">
        <v>95.078304024374901</v>
      </c>
    </row>
    <row r="182" spans="1:3" x14ac:dyDescent="0.35">
      <c r="A182">
        <v>6165.9500186148198</v>
      </c>
      <c r="B182">
        <v>11.7770912511484</v>
      </c>
      <c r="C182">
        <v>94.855173075444895</v>
      </c>
    </row>
    <row r="183" spans="1:3" x14ac:dyDescent="0.35">
      <c r="A183">
        <v>6309.5734448019302</v>
      </c>
      <c r="B183">
        <v>11.5975068032423</v>
      </c>
      <c r="C183">
        <v>94.630214313838707</v>
      </c>
    </row>
    <row r="184" spans="1:3" x14ac:dyDescent="0.35">
      <c r="A184">
        <v>6456.5422903465496</v>
      </c>
      <c r="B184">
        <v>11.417264698173501</v>
      </c>
      <c r="C184">
        <v>94.403518373659196</v>
      </c>
    </row>
    <row r="185" spans="1:3" x14ac:dyDescent="0.35">
      <c r="A185">
        <v>6606.93448007596</v>
      </c>
      <c r="B185">
        <v>11.2363773219758</v>
      </c>
      <c r="C185">
        <v>94.175167943590296</v>
      </c>
    </row>
    <row r="186" spans="1:3" x14ac:dyDescent="0.35">
      <c r="A186">
        <v>6760.8297539198102</v>
      </c>
      <c r="B186">
        <v>11.0548575856184</v>
      </c>
      <c r="C186">
        <v>93.945237760186203</v>
      </c>
    </row>
    <row r="187" spans="1:3" x14ac:dyDescent="0.35">
      <c r="A187">
        <v>6918.3097091893596</v>
      </c>
      <c r="B187">
        <v>10.8727188560195</v>
      </c>
      <c r="C187">
        <v>93.7137946298228</v>
      </c>
    </row>
    <row r="188" spans="1:3" x14ac:dyDescent="0.35">
      <c r="A188">
        <v>7079.4578438413801</v>
      </c>
      <c r="B188">
        <v>10.689974890241199</v>
      </c>
      <c r="C188">
        <v>93.480897475556603</v>
      </c>
    </row>
    <row r="189" spans="1:3" x14ac:dyDescent="0.35">
      <c r="A189">
        <v>7244.3596007499</v>
      </c>
      <c r="B189">
        <v>10.506639772918099</v>
      </c>
      <c r="C189">
        <v>93.246597407057607</v>
      </c>
    </row>
    <row r="190" spans="1:3" x14ac:dyDescent="0.35">
      <c r="A190">
        <v>7413.10241300917</v>
      </c>
      <c r="B190">
        <v>10.322727856951399</v>
      </c>
      <c r="C190">
        <v>93.010937811736497</v>
      </c>
    </row>
    <row r="191" spans="1:3" x14ac:dyDescent="0.35">
      <c r="A191">
        <v>7585.7757502918303</v>
      </c>
      <c r="B191">
        <v>10.138253707829399</v>
      </c>
      <c r="C191">
        <v>92.773954461723207</v>
      </c>
    </row>
    <row r="192" spans="1:3" x14ac:dyDescent="0.35">
      <c r="A192">
        <v>7762.4711662869104</v>
      </c>
      <c r="B192">
        <v>9.9532320511924208</v>
      </c>
      <c r="C192">
        <v>92.535675638291394</v>
      </c>
    </row>
    <row r="193" spans="1:3" x14ac:dyDescent="0.35">
      <c r="A193">
        <v>7943.2823472428099</v>
      </c>
      <c r="B193">
        <v>9.7676777240050008</v>
      </c>
      <c r="C193">
        <v>92.296122267980095</v>
      </c>
    </row>
    <row r="194" spans="1:3" x14ac:dyDescent="0.35">
      <c r="A194">
        <v>8128.3051616409903</v>
      </c>
      <c r="B194">
        <v>9.5816056291115803</v>
      </c>
      <c r="C194">
        <v>92.055308070182505</v>
      </c>
    </row>
    <row r="195" spans="1:3" x14ac:dyDescent="0.35">
      <c r="A195">
        <v>8317.6377110267003</v>
      </c>
      <c r="B195">
        <v>9.3950306932277794</v>
      </c>
      <c r="C195">
        <v>91.813239713190001</v>
      </c>
    </row>
    <row r="196" spans="1:3" x14ac:dyDescent="0.35">
      <c r="A196">
        <v>8511.3803820237608</v>
      </c>
      <c r="B196">
        <v>9.2079678281295294</v>
      </c>
      <c r="C196">
        <v>91.569916978534295</v>
      </c>
    </row>
    <row r="197" spans="1:3" x14ac:dyDescent="0.35">
      <c r="A197">
        <v>8709.6358995608007</v>
      </c>
      <c r="B197">
        <v>9.0204318953152196</v>
      </c>
      <c r="C197">
        <v>91.325332928212006</v>
      </c>
    </row>
    <row r="198" spans="1:3" x14ac:dyDescent="0.35">
      <c r="A198">
        <v>8912.5093813374497</v>
      </c>
      <c r="B198">
        <v>8.83243767362395</v>
      </c>
      <c r="C198">
        <v>91.079474077380496</v>
      </c>
    </row>
    <row r="199" spans="1:3" x14ac:dyDescent="0.35">
      <c r="A199">
        <v>9120.1083935590905</v>
      </c>
      <c r="B199">
        <v>8.6439998299766607</v>
      </c>
      <c r="C199">
        <v>90.832320568235502</v>
      </c>
    </row>
    <row r="200" spans="1:3" x14ac:dyDescent="0.35">
      <c r="A200">
        <v>9332.5430079699108</v>
      </c>
      <c r="B200">
        <v>8.4551328930907594</v>
      </c>
      <c r="C200">
        <v>90.583846343965106</v>
      </c>
    </row>
    <row r="201" spans="1:3" x14ac:dyDescent="0.35">
      <c r="A201">
        <v>9549.9258602143509</v>
      </c>
      <c r="B201">
        <v>8.2658512298296998</v>
      </c>
      <c r="C201">
        <v>90.334019323731695</v>
      </c>
    </row>
    <row r="202" spans="1:3" x14ac:dyDescent="0.35">
      <c r="A202">
        <v>9772.3722095580997</v>
      </c>
      <c r="B202">
        <v>8.0761690244059103</v>
      </c>
      <c r="C202">
        <v>90.082801573917493</v>
      </c>
    </row>
    <row r="203" spans="1:3" x14ac:dyDescent="0.35">
      <c r="A203">
        <v>10000</v>
      </c>
      <c r="B203">
        <v>7.8861002600464802</v>
      </c>
      <c r="C203">
        <v>89.830149477271604</v>
      </c>
    </row>
    <row r="204" spans="1:3" x14ac:dyDescent="0.35">
      <c r="A204">
        <v>10232.9299228075</v>
      </c>
      <c r="B204">
        <v>7.69565870296071</v>
      </c>
      <c r="C204">
        <v>89.576013899280198</v>
      </c>
    </row>
    <row r="205" spans="1:3" x14ac:dyDescent="0.35">
      <c r="A205">
        <v>10471.285480508899</v>
      </c>
      <c r="B205">
        <v>7.5048578886983304</v>
      </c>
      <c r="C205">
        <v>89.320340348632797</v>
      </c>
    </row>
    <row r="206" spans="1:3" x14ac:dyDescent="0.35">
      <c r="A206">
        <v>10715.193052376</v>
      </c>
      <c r="B206">
        <v>7.3137111105607904</v>
      </c>
      <c r="C206">
        <v>89.063069133133297</v>
      </c>
    </row>
    <row r="207" spans="1:3" x14ac:dyDescent="0.35">
      <c r="A207">
        <v>10964.7819614318</v>
      </c>
      <c r="B207">
        <v>7.1222314099997801</v>
      </c>
      <c r="C207">
        <v>88.804135509746601</v>
      </c>
    </row>
    <row r="208" spans="1:3" x14ac:dyDescent="0.35">
      <c r="A208">
        <v>11220.184543019601</v>
      </c>
      <c r="B208">
        <v>6.9304315688642797</v>
      </c>
      <c r="C208">
        <v>88.543469828301895</v>
      </c>
    </row>
    <row r="209" spans="1:3" x14ac:dyDescent="0.35">
      <c r="A209">
        <v>11481.536214968801</v>
      </c>
      <c r="B209">
        <v>6.7383241033527499</v>
      </c>
      <c r="C209">
        <v>88.280997668547499</v>
      </c>
    </row>
    <row r="210" spans="1:3" x14ac:dyDescent="0.35">
      <c r="A210">
        <v>11748.9755493952</v>
      </c>
      <c r="B210">
        <v>6.5459212595954996</v>
      </c>
      <c r="C210">
        <v>88.016639969663998</v>
      </c>
    </row>
    <row r="211" spans="1:3" x14ac:dyDescent="0.35">
      <c r="A211">
        <v>12022.6443461741</v>
      </c>
      <c r="B211">
        <v>6.3532350106607103</v>
      </c>
      <c r="C211">
        <v>87.750313152804296</v>
      </c>
    </row>
    <row r="212" spans="1:3" x14ac:dyDescent="0.35">
      <c r="A212">
        <v>12302.6877081238</v>
      </c>
      <c r="B212">
        <v>6.16027705493073</v>
      </c>
      <c r="C212">
        <v>87.4819292357611</v>
      </c>
    </row>
    <row r="213" spans="1:3" x14ac:dyDescent="0.35">
      <c r="A213">
        <v>12589.2541179416</v>
      </c>
      <c r="B213">
        <v>5.9670588157181701</v>
      </c>
      <c r="C213">
        <v>87.211395939757693</v>
      </c>
    </row>
    <row r="214" spans="1:3" x14ac:dyDescent="0.35">
      <c r="A214">
        <v>12882.4955169313</v>
      </c>
      <c r="B214">
        <v>5.7735914420240304</v>
      </c>
      <c r="C214">
        <v>86.938616788128996</v>
      </c>
    </row>
    <row r="215" spans="1:3" x14ac:dyDescent="0.35">
      <c r="A215">
        <v>13182.567385564</v>
      </c>
      <c r="B215">
        <v>5.5798858102600599</v>
      </c>
      <c r="C215">
        <v>86.663491197590304</v>
      </c>
    </row>
    <row r="216" spans="1:3" x14ac:dyDescent="0.35">
      <c r="A216">
        <v>13489.628825916499</v>
      </c>
      <c r="B216">
        <v>5.3859525270062596</v>
      </c>
      <c r="C216">
        <v>86.385914560288398</v>
      </c>
    </row>
    <row r="217" spans="1:3" x14ac:dyDescent="0.35">
      <c r="A217">
        <v>13803.842646028799</v>
      </c>
      <c r="B217">
        <v>5.1918019325390699</v>
      </c>
      <c r="C217">
        <v>86.1057783184215</v>
      </c>
    </row>
    <row r="218" spans="1:3" x14ac:dyDescent="0.35">
      <c r="A218">
        <v>14125.375446227499</v>
      </c>
      <c r="B218">
        <v>4.99744410512562</v>
      </c>
      <c r="C218">
        <v>85.822970030577807</v>
      </c>
    </row>
    <row r="219" spans="1:3" x14ac:dyDescent="0.35">
      <c r="A219">
        <v>14454.3977074592</v>
      </c>
      <c r="B219">
        <v>4.8028888660074003</v>
      </c>
      <c r="C219">
        <v>85.537373429787607</v>
      </c>
    </row>
    <row r="220" spans="1:3" x14ac:dyDescent="0.35">
      <c r="A220">
        <v>14791.083881682</v>
      </c>
      <c r="B220">
        <v>4.6081457849657399</v>
      </c>
      <c r="C220">
        <v>85.248868473655804</v>
      </c>
    </row>
    <row r="221" spans="1:3" x14ac:dyDescent="0.35">
      <c r="A221">
        <v>15135.612484362</v>
      </c>
      <c r="B221">
        <v>4.4132241864603898</v>
      </c>
      <c r="C221">
        <v>84.957331386021295</v>
      </c>
    </row>
    <row r="222" spans="1:3" x14ac:dyDescent="0.35">
      <c r="A222">
        <v>15488.1661891248</v>
      </c>
      <c r="B222">
        <v>4.2181331561712403</v>
      </c>
      <c r="C222">
        <v>84.662634691258404</v>
      </c>
    </row>
    <row r="223" spans="1:3" x14ac:dyDescent="0.35">
      <c r="A223">
        <v>15848.931924611101</v>
      </c>
      <c r="B223">
        <v>4.0228815479637596</v>
      </c>
      <c r="C223">
        <v>84.364647240472806</v>
      </c>
    </row>
    <row r="224" spans="1:3" x14ac:dyDescent="0.35">
      <c r="A224">
        <v>16218.1009735892</v>
      </c>
      <c r="B224">
        <v>3.82747799130567</v>
      </c>
      <c r="C224">
        <v>84.063234228880603</v>
      </c>
    </row>
    <row r="225" spans="1:3" x14ac:dyDescent="0.35">
      <c r="A225">
        <v>16595.869074375601</v>
      </c>
      <c r="B225">
        <v>3.63193089874227</v>
      </c>
      <c r="C225">
        <v>83.758257207759499</v>
      </c>
    </row>
    <row r="226" spans="1:3" x14ac:dyDescent="0.35">
      <c r="A226">
        <v>16982.436524617398</v>
      </c>
      <c r="B226">
        <v>3.4362484738771899</v>
      </c>
      <c r="C226">
        <v>83.449574086245605</v>
      </c>
    </row>
    <row r="227" spans="1:3" x14ac:dyDescent="0.35">
      <c r="A227">
        <v>17378.0082874937</v>
      </c>
      <c r="B227">
        <v>3.24043871940684</v>
      </c>
      <c r="C227">
        <v>83.137039127012898</v>
      </c>
    </row>
    <row r="228" spans="1:3" x14ac:dyDescent="0.35">
      <c r="A228">
        <v>17782.794100389201</v>
      </c>
      <c r="B228">
        <v>3.0445094453336901</v>
      </c>
      <c r="C228">
        <v>82.820502934296997</v>
      </c>
    </row>
    <row r="229" spans="1:3" x14ac:dyDescent="0.35">
      <c r="A229">
        <v>18197.008586099801</v>
      </c>
      <c r="B229">
        <v>2.8484682773522101</v>
      </c>
      <c r="C229">
        <v>82.499812434040606</v>
      </c>
    </row>
    <row r="230" spans="1:3" x14ac:dyDescent="0.35">
      <c r="A230">
        <v>18620.871366628598</v>
      </c>
      <c r="B230">
        <v>2.6523226652305101</v>
      </c>
      <c r="C230">
        <v>82.174810847552607</v>
      </c>
    </row>
    <row r="231" spans="1:3" x14ac:dyDescent="0.35">
      <c r="A231">
        <v>19054.607179632399</v>
      </c>
      <c r="B231">
        <v>2.4560798913515298</v>
      </c>
      <c r="C231">
        <v>81.845337656914495</v>
      </c>
    </row>
    <row r="232" spans="1:3" x14ac:dyDescent="0.35">
      <c r="A232">
        <v>19498.445997580398</v>
      </c>
      <c r="B232">
        <v>2.2597470791850802</v>
      </c>
      <c r="C232">
        <v>81.511228563997193</v>
      </c>
    </row>
    <row r="233" spans="1:3" x14ac:dyDescent="0.35">
      <c r="A233">
        <v>19952.623149688701</v>
      </c>
      <c r="B233">
        <v>2.0633312018053598</v>
      </c>
      <c r="C233">
        <v>81.172315441834996</v>
      </c>
    </row>
    <row r="234" spans="1:3" x14ac:dyDescent="0.35">
      <c r="A234">
        <v>20417.379446695199</v>
      </c>
      <c r="B234">
        <v>1.86683909033836</v>
      </c>
      <c r="C234">
        <v>80.828426279156702</v>
      </c>
    </row>
    <row r="235" spans="1:3" x14ac:dyDescent="0.35">
      <c r="A235">
        <v>20892.9613085403</v>
      </c>
      <c r="B235">
        <v>1.67027744234864</v>
      </c>
      <c r="C235">
        <v>80.479385117781106</v>
      </c>
    </row>
    <row r="236" spans="1:3" x14ac:dyDescent="0.35">
      <c r="A236">
        <v>21379.620895022301</v>
      </c>
      <c r="B236">
        <v>1.4736528301613201</v>
      </c>
      <c r="C236">
        <v>80.125011982698496</v>
      </c>
    </row>
    <row r="237" spans="1:3" x14ac:dyDescent="0.35">
      <c r="A237">
        <v>21877.616239495499</v>
      </c>
      <c r="B237">
        <v>1.2769717090380499</v>
      </c>
      <c r="C237">
        <v>79.765122805322505</v>
      </c>
    </row>
    <row r="238" spans="1:3" x14ac:dyDescent="0.35">
      <c r="A238">
        <v>22387.2113856834</v>
      </c>
      <c r="B238">
        <v>1.0802404252120199</v>
      </c>
      <c r="C238">
        <v>79.399529339623598</v>
      </c>
    </row>
    <row r="239" spans="1:3" x14ac:dyDescent="0.35">
      <c r="A239">
        <v>22908.676527677701</v>
      </c>
      <c r="B239">
        <v>0.88346522378009895</v>
      </c>
      <c r="C239">
        <v>79.028039070926496</v>
      </c>
    </row>
    <row r="240" spans="1:3" x14ac:dyDescent="0.35">
      <c r="A240">
        <v>23442.288153199199</v>
      </c>
      <c r="B240">
        <v>0.68665225639039196</v>
      </c>
      <c r="C240">
        <v>78.650455117632404</v>
      </c>
    </row>
    <row r="241" spans="1:3" x14ac:dyDescent="0.35">
      <c r="A241">
        <v>23988.3291901948</v>
      </c>
      <c r="B241">
        <v>0.48980758869907098</v>
      </c>
      <c r="C241">
        <v>78.266576125805699</v>
      </c>
    </row>
    <row r="242" spans="1:3" x14ac:dyDescent="0.35">
      <c r="A242">
        <v>24547.089156850299</v>
      </c>
      <c r="B242">
        <v>0.29293720760775399</v>
      </c>
      <c r="C242">
        <v>77.876196156227905</v>
      </c>
    </row>
    <row r="243" spans="1:3" x14ac:dyDescent="0.35">
      <c r="A243">
        <v>25118.8643150957</v>
      </c>
      <c r="B243">
        <v>9.6047028202203705E-2</v>
      </c>
      <c r="C243">
        <v>77.479104564247905</v>
      </c>
    </row>
    <row r="244" spans="1:3" x14ac:dyDescent="0.35">
      <c r="A244">
        <v>25703.957827688599</v>
      </c>
      <c r="B244">
        <v>-0.100857099578488</v>
      </c>
      <c r="C244">
        <v>77.0750858718567</v>
      </c>
    </row>
    <row r="245" spans="1:3" x14ac:dyDescent="0.35">
      <c r="A245">
        <v>26302.6799189538</v>
      </c>
      <c r="B245">
        <v>-0.29776938463666403</v>
      </c>
      <c r="C245">
        <v>76.6639196323449</v>
      </c>
    </row>
    <row r="246" spans="1:3" x14ac:dyDescent="0.35">
      <c r="A246">
        <v>26915.348039269102</v>
      </c>
      <c r="B246">
        <v>-0.49468408877207098</v>
      </c>
      <c r="C246">
        <v>76.245380287111502</v>
      </c>
    </row>
    <row r="247" spans="1:3" x14ac:dyDescent="0.35">
      <c r="A247">
        <v>27542.287033381599</v>
      </c>
      <c r="B247">
        <v>-0.69159552111706302</v>
      </c>
      <c r="C247">
        <v>75.819237014352595</v>
      </c>
    </row>
    <row r="248" spans="1:3" x14ac:dyDescent="0.35">
      <c r="A248">
        <v>28183.829312644499</v>
      </c>
      <c r="B248">
        <v>-0.88849803304309305</v>
      </c>
      <c r="C248">
        <v>75.385253569821103</v>
      </c>
    </row>
    <row r="249" spans="1:3" x14ac:dyDescent="0.35">
      <c r="A249">
        <v>28840.315031266</v>
      </c>
      <c r="B249">
        <v>-1.08538601355796</v>
      </c>
      <c r="C249">
        <v>74.943188119299506</v>
      </c>
    </row>
    <row r="250" spans="1:3" x14ac:dyDescent="0.35">
      <c r="A250">
        <v>29512.0922666638</v>
      </c>
      <c r="B250">
        <v>-1.28225388519509</v>
      </c>
      <c r="C250">
        <v>74.492793062252403</v>
      </c>
    </row>
    <row r="251" spans="1:3" x14ac:dyDescent="0.35">
      <c r="A251">
        <v>30199.5172040201</v>
      </c>
      <c r="B251">
        <v>-1.4790961005412699</v>
      </c>
      <c r="C251">
        <v>74.033814847112794</v>
      </c>
    </row>
    <row r="252" spans="1:3" x14ac:dyDescent="0.35">
      <c r="A252">
        <v>30902.954325135899</v>
      </c>
      <c r="B252">
        <v>-1.67590713937139</v>
      </c>
      <c r="C252">
        <v>73.565993777334597</v>
      </c>
    </row>
    <row r="253" spans="1:3" x14ac:dyDescent="0.35">
      <c r="A253">
        <v>31622.776601683701</v>
      </c>
      <c r="B253">
        <v>-1.87268150650668</v>
      </c>
      <c r="C253">
        <v>73.0890638083483</v>
      </c>
    </row>
    <row r="254" spans="1:3" x14ac:dyDescent="0.35">
      <c r="A254">
        <v>32359.365692962801</v>
      </c>
      <c r="B254">
        <v>-2.0694137304622799</v>
      </c>
      <c r="C254">
        <v>72.602752335109003</v>
      </c>
    </row>
    <row r="255" spans="1:3" x14ac:dyDescent="0.35">
      <c r="A255">
        <v>33113.112148259097</v>
      </c>
      <c r="B255">
        <v>-2.2660983628796401</v>
      </c>
      <c r="C255">
        <v>72.106779969482005</v>
      </c>
    </row>
    <row r="256" spans="1:3" x14ac:dyDescent="0.35">
      <c r="A256">
        <v>33884.415613920202</v>
      </c>
      <c r="B256">
        <v>-2.4627299789794899</v>
      </c>
      <c r="C256">
        <v>71.600860308119593</v>
      </c>
    </row>
    <row r="257" spans="1:3" x14ac:dyDescent="0.35">
      <c r="A257">
        <v>34673.6850452531</v>
      </c>
      <c r="B257">
        <v>-2.6593031789999499</v>
      </c>
      <c r="C257">
        <v>71.084699689743005</v>
      </c>
    </row>
    <row r="258" spans="1:3" x14ac:dyDescent="0.35">
      <c r="A258">
        <v>35481.3389233575</v>
      </c>
      <c r="B258">
        <v>-2.8558125907201202</v>
      </c>
      <c r="C258">
        <v>70.557996941538207</v>
      </c>
    </row>
    <row r="259" spans="1:3" x14ac:dyDescent="0.35">
      <c r="A259">
        <v>36307.805477010101</v>
      </c>
      <c r="B259">
        <v>-3.0522528733143401</v>
      </c>
      <c r="C259">
        <v>70.020443115164497</v>
      </c>
    </row>
    <row r="260" spans="1:3" x14ac:dyDescent="0.35">
      <c r="A260">
        <v>37153.522909717198</v>
      </c>
      <c r="B260">
        <v>-3.2486187224721101</v>
      </c>
      <c r="C260">
        <v>69.471721210944395</v>
      </c>
    </row>
    <row r="261" spans="1:3" x14ac:dyDescent="0.35">
      <c r="A261">
        <v>38018.939632056099</v>
      </c>
      <c r="B261">
        <v>-3.4449048770595398</v>
      </c>
      <c r="C261">
        <v>68.911505890781598</v>
      </c>
    </row>
    <row r="262" spans="1:3" x14ac:dyDescent="0.35">
      <c r="A262">
        <v>38904.514499427998</v>
      </c>
      <c r="B262">
        <v>-3.6411061274051502</v>
      </c>
      <c r="C262">
        <v>68.339463179109799</v>
      </c>
    </row>
    <row r="263" spans="1:3" x14ac:dyDescent="0.35">
      <c r="A263">
        <v>39810.717055349698</v>
      </c>
      <c r="B263">
        <v>-3.8372173253955002</v>
      </c>
      <c r="C263">
        <v>67.755250151734103</v>
      </c>
    </row>
    <row r="264" spans="1:3" x14ac:dyDescent="0.35">
      <c r="A264">
        <v>40738.027780411197</v>
      </c>
      <c r="B264">
        <v>-4.0332333965155804</v>
      </c>
      <c r="C264">
        <v>67.158514612026394</v>
      </c>
    </row>
    <row r="265" spans="1:3" x14ac:dyDescent="0.35">
      <c r="A265">
        <v>41686.938347033501</v>
      </c>
      <c r="B265">
        <v>-4.2291493540559202</v>
      </c>
      <c r="C265">
        <v>66.548894754417304</v>
      </c>
    </row>
    <row r="266" spans="1:3" x14ac:dyDescent="0.35">
      <c r="A266">
        <v>42657.951880159198</v>
      </c>
      <c r="B266">
        <v>-4.4249603157413597</v>
      </c>
      <c r="C266">
        <v>65.9260188151123</v>
      </c>
    </row>
    <row r="267" spans="1:3" x14ac:dyDescent="0.35">
      <c r="A267">
        <v>43651.583224016598</v>
      </c>
      <c r="B267">
        <v>-4.6206615228625898</v>
      </c>
      <c r="C267">
        <v>65.289504709097898</v>
      </c>
    </row>
    <row r="268" spans="1:3" x14ac:dyDescent="0.35">
      <c r="A268">
        <v>44668.359215096301</v>
      </c>
      <c r="B268">
        <v>-4.8162483623794401</v>
      </c>
      <c r="C268">
        <v>64.638959654343907</v>
      </c>
    </row>
    <row r="269" spans="1:3" x14ac:dyDescent="0.35">
      <c r="A269">
        <v>45708.818961487501</v>
      </c>
      <c r="B269">
        <v>-5.0117163920012198</v>
      </c>
      <c r="C269">
        <v>63.973979781763099</v>
      </c>
    </row>
    <row r="270" spans="1:3" x14ac:dyDescent="0.35">
      <c r="A270">
        <v>46773.514128719798</v>
      </c>
      <c r="B270">
        <v>-5.2070613688347898</v>
      </c>
      <c r="C270">
        <v>63.294149732261197</v>
      </c>
    </row>
    <row r="271" spans="1:3" x14ac:dyDescent="0.35">
      <c r="A271">
        <v>47863.009232263801</v>
      </c>
      <c r="B271">
        <v>-5.4022792815926897</v>
      </c>
      <c r="C271">
        <v>62.5990422393389</v>
      </c>
    </row>
    <row r="272" spans="1:3" x14ac:dyDescent="0.35">
      <c r="A272">
        <v>48977.881936844598</v>
      </c>
      <c r="B272">
        <v>-5.5973663870652999</v>
      </c>
      <c r="C272">
        <v>61.888217698938902</v>
      </c>
    </row>
    <row r="273" spans="1:3" x14ac:dyDescent="0.35">
      <c r="A273">
        <v>50118.7233627272</v>
      </c>
      <c r="B273">
        <v>-5.7923192509056101</v>
      </c>
      <c r="C273">
        <v>61.161223725216502</v>
      </c>
    </row>
    <row r="274" spans="1:3" x14ac:dyDescent="0.35">
      <c r="A274">
        <v>51286.138399136398</v>
      </c>
      <c r="B274">
        <v>-5.9871347933310002</v>
      </c>
      <c r="C274">
        <v>60.417594693416703</v>
      </c>
    </row>
    <row r="275" spans="1:3" x14ac:dyDescent="0.35">
      <c r="A275">
        <v>52480.746024977198</v>
      </c>
      <c r="B275">
        <v>-6.1818103401838602</v>
      </c>
      <c r="C275">
        <v>59.656851270220599</v>
      </c>
    </row>
    <row r="276" spans="1:3" x14ac:dyDescent="0.35">
      <c r="A276">
        <v>53703.179637025198</v>
      </c>
      <c r="B276">
        <v>-6.3763436796653901</v>
      </c>
      <c r="C276">
        <v>58.878499931489102</v>
      </c>
    </row>
    <row r="277" spans="1:3" x14ac:dyDescent="0.35">
      <c r="A277">
        <v>54954.087385762403</v>
      </c>
      <c r="B277">
        <v>-6.5707331254845096</v>
      </c>
      <c r="C277">
        <v>58.082032469082399</v>
      </c>
    </row>
    <row r="278" spans="1:3" x14ac:dyDescent="0.35">
      <c r="A278">
        <v>56234.132519034902</v>
      </c>
      <c r="B278">
        <v>-6.7649775868080697</v>
      </c>
      <c r="C278">
        <v>57.266925487017502</v>
      </c>
    </row>
    <row r="279" spans="1:3" x14ac:dyDescent="0.35">
      <c r="A279">
        <v>57543.993733715601</v>
      </c>
      <c r="B279">
        <v>-6.9590766456552604</v>
      </c>
      <c r="C279">
        <v>56.432639888397198</v>
      </c>
    </row>
    <row r="280" spans="1:3" x14ac:dyDescent="0.35">
      <c r="A280">
        <v>58884.365535558798</v>
      </c>
      <c r="B280">
        <v>-7.1530306424395302</v>
      </c>
      <c r="C280">
        <v>55.5786203548138</v>
      </c>
    </row>
    <row r="281" spans="1:3" x14ac:dyDescent="0.35">
      <c r="A281">
        <v>60255.958607435699</v>
      </c>
      <c r="B281">
        <v>-7.3468407702403802</v>
      </c>
      <c r="C281">
        <v>54.704294819663197</v>
      </c>
    </row>
    <row r="282" spans="1:3" x14ac:dyDescent="0.35">
      <c r="A282">
        <v>61659.500186148201</v>
      </c>
      <c r="B282">
        <v>-7.5405091786696001</v>
      </c>
      <c r="C282">
        <v>53.8090739380239</v>
      </c>
    </row>
    <row r="283" spans="1:3" x14ac:dyDescent="0.35">
      <c r="A283">
        <v>63095.734448019197</v>
      </c>
      <c r="B283">
        <v>-7.7340390879864103</v>
      </c>
      <c r="C283">
        <v>52.8923505552496</v>
      </c>
    </row>
    <row r="284" spans="1:3" x14ac:dyDescent="0.35">
      <c r="A284">
        <v>64565.4229034655</v>
      </c>
      <c r="B284">
        <v>-7.9274349144191802</v>
      </c>
      <c r="C284">
        <v>51.9534991778009</v>
      </c>
    </row>
    <row r="285" spans="1:3" x14ac:dyDescent="0.35">
      <c r="A285">
        <v>66069.3448007595</v>
      </c>
      <c r="B285">
        <v>-8.1207024074807705</v>
      </c>
      <c r="C285">
        <v>50.991875449615499</v>
      </c>
    </row>
    <row r="286" spans="1:3" x14ac:dyDescent="0.35">
      <c r="A286">
        <v>67608.297539198102</v>
      </c>
      <c r="B286">
        <v>-8.3138488003380893</v>
      </c>
      <c r="C286">
        <v>50.006815638699599</v>
      </c>
    </row>
    <row r="287" spans="1:3" x14ac:dyDescent="0.35">
      <c r="A287">
        <v>69183.097091893593</v>
      </c>
      <c r="B287">
        <v>-8.5068829741180902</v>
      </c>
      <c r="C287">
        <v>48.997636138556203</v>
      </c>
    </row>
    <row r="288" spans="1:3" x14ac:dyDescent="0.35">
      <c r="A288">
        <v>70794.578438413795</v>
      </c>
      <c r="B288">
        <v>-8.6998156372795705</v>
      </c>
      <c r="C288">
        <v>47.963632990534101</v>
      </c>
    </row>
    <row r="289" spans="1:3" x14ac:dyDescent="0.35">
      <c r="A289">
        <v>72443.596007498898</v>
      </c>
      <c r="B289">
        <v>-8.8926595211051502</v>
      </c>
      <c r="C289">
        <v>46.904081433680297</v>
      </c>
    </row>
    <row r="290" spans="1:3" x14ac:dyDescent="0.35">
      <c r="A290">
        <v>74131.024130091697</v>
      </c>
      <c r="B290">
        <v>-9.0854295924534902</v>
      </c>
      <c r="C290">
        <v>45.8182354898467</v>
      </c>
    </row>
    <row r="291" spans="1:3" x14ac:dyDescent="0.35">
      <c r="A291">
        <v>75857.757502918306</v>
      </c>
      <c r="B291">
        <v>-9.2781432850045302</v>
      </c>
      <c r="C291">
        <v>44.705327593092697</v>
      </c>
    </row>
    <row r="292" spans="1:3" x14ac:dyDescent="0.35">
      <c r="A292">
        <v>77624.711662869202</v>
      </c>
      <c r="B292">
        <v>-9.4708207501092794</v>
      </c>
      <c r="C292">
        <v>43.564568273317199</v>
      </c>
    </row>
    <row r="293" spans="1:3" x14ac:dyDescent="0.35">
      <c r="A293">
        <v>79432.823472428106</v>
      </c>
      <c r="B293">
        <v>-9.6634851285605308</v>
      </c>
      <c r="C293">
        <v>42.395145905992301</v>
      </c>
    </row>
    <row r="294" spans="1:3" x14ac:dyDescent="0.35">
      <c r="A294">
        <v>81283.051616409895</v>
      </c>
      <c r="B294">
        <v>-9.8561628444639506</v>
      </c>
      <c r="C294">
        <v>41.196226541104402</v>
      </c>
    </row>
    <row r="295" spans="1:3" x14ac:dyDescent="0.35">
      <c r="A295">
        <v>83176.377110267</v>
      </c>
      <c r="B295">
        <v>-10.0488839224238</v>
      </c>
      <c r="C295">
        <v>39.966953826332499</v>
      </c>
    </row>
    <row r="296" spans="1:3" x14ac:dyDescent="0.35">
      <c r="A296">
        <v>85113.803820237605</v>
      </c>
      <c r="B296">
        <v>-10.241682329257699</v>
      </c>
      <c r="C296">
        <v>38.706449041557001</v>
      </c>
    </row>
    <row r="297" spans="1:3" x14ac:dyDescent="0.35">
      <c r="A297">
        <v>87096.358995607996</v>
      </c>
      <c r="B297">
        <v>-10.4345963413048</v>
      </c>
      <c r="C297">
        <v>37.4138112637674</v>
      </c>
    </row>
    <row r="298" spans="1:3" x14ac:dyDescent="0.35">
      <c r="A298">
        <v>89125.093813374493</v>
      </c>
      <c r="B298">
        <v>-10.6276689383348</v>
      </c>
      <c r="C298">
        <v>36.088117683927102</v>
      </c>
    </row>
    <row r="299" spans="1:3" x14ac:dyDescent="0.35">
      <c r="A299">
        <v>91201.083935590897</v>
      </c>
      <c r="B299">
        <v>-10.8209482249459</v>
      </c>
      <c r="C299">
        <v>34.728424100018003</v>
      </c>
    </row>
    <row r="300" spans="1:3" x14ac:dyDescent="0.35">
      <c r="A300">
        <v>93325.430079699101</v>
      </c>
      <c r="B300">
        <v>-11.0144878800882</v>
      </c>
      <c r="C300">
        <v>33.333765613132698</v>
      </c>
    </row>
    <row r="301" spans="1:3" x14ac:dyDescent="0.35">
      <c r="A301">
        <v>95499.2586021436</v>
      </c>
      <c r="B301">
        <v>-11.208347635022299</v>
      </c>
      <c r="C301">
        <v>31.903157556411401</v>
      </c>
    </row>
    <row r="302" spans="1:3" x14ac:dyDescent="0.35">
      <c r="A302">
        <v>97723.722095581106</v>
      </c>
      <c r="B302">
        <v>-11.4025937799197</v>
      </c>
      <c r="C302">
        <v>30.435596690178201</v>
      </c>
    </row>
    <row r="303" spans="1:3" x14ac:dyDescent="0.35">
      <c r="A303">
        <v>100000</v>
      </c>
      <c r="B303">
        <v>-11.5972996985597</v>
      </c>
      <c r="C303">
        <v>28.930062699394998</v>
      </c>
    </row>
    <row r="304" spans="1:3" x14ac:dyDescent="0.35">
      <c r="A304">
        <v>102329.299228075</v>
      </c>
      <c r="B304">
        <v>-11.792546430231701</v>
      </c>
      <c r="C304">
        <v>27.385520033245399</v>
      </c>
    </row>
    <row r="305" spans="1:3" x14ac:dyDescent="0.35">
      <c r="A305">
        <v>104712.85480508899</v>
      </c>
      <c r="B305">
        <v>-11.9884232573564</v>
      </c>
      <c r="C305">
        <v>25.800920130211701</v>
      </c>
    </row>
    <row r="306" spans="1:3" x14ac:dyDescent="0.35">
      <c r="A306">
        <v>107151.93052376001</v>
      </c>
      <c r="B306">
        <v>-12.1850283162913</v>
      </c>
      <c r="C306">
        <v>24.175204074908301</v>
      </c>
    </row>
    <row r="307" spans="1:3" x14ac:dyDescent="0.35">
      <c r="A307">
        <v>109647.819614318</v>
      </c>
      <c r="B307">
        <v>-12.3824692281606</v>
      </c>
      <c r="C307">
        <v>22.5073057365815</v>
      </c>
    </row>
    <row r="308" spans="1:3" x14ac:dyDescent="0.35">
      <c r="A308">
        <v>112201.845430196</v>
      </c>
      <c r="B308">
        <v>-12.580863745123001</v>
      </c>
      <c r="C308">
        <v>20.796155441488501</v>
      </c>
    </row>
    <row r="309" spans="1:3" x14ac:dyDescent="0.35">
      <c r="A309">
        <v>114815.36214968799</v>
      </c>
      <c r="B309">
        <v>-12.7803404063737</v>
      </c>
      <c r="C309">
        <v>19.0406842338693</v>
      </c>
    </row>
    <row r="310" spans="1:3" x14ac:dyDescent="0.35">
      <c r="A310">
        <v>117489.75549395201</v>
      </c>
      <c r="B310">
        <v>-12.9810391966903</v>
      </c>
      <c r="C310">
        <v>17.239828781564501</v>
      </c>
    </row>
    <row r="311" spans="1:3" x14ac:dyDescent="0.35">
      <c r="A311">
        <v>120226.443461741</v>
      </c>
      <c r="B311">
        <v>-13.183112198405199</v>
      </c>
      <c r="C311">
        <v>15.392536982365501</v>
      </c>
    </row>
    <row r="312" spans="1:3" x14ac:dyDescent="0.35">
      <c r="A312">
        <v>123026.877081238</v>
      </c>
      <c r="B312">
        <v>-13.386724226004899</v>
      </c>
      <c r="C312">
        <v>13.4977743261593</v>
      </c>
    </row>
    <row r="313" spans="1:3" x14ac:dyDescent="0.35">
      <c r="A313">
        <v>125892.541179416</v>
      </c>
      <c r="B313">
        <v>-13.5920534301945</v>
      </c>
      <c r="C313">
        <v>11.554531064563101</v>
      </c>
    </row>
    <row r="314" spans="1:3" x14ac:dyDescent="0.35">
      <c r="A314">
        <v>128824.95516931301</v>
      </c>
      <c r="B314">
        <v>-13.799291856159</v>
      </c>
      <c r="C314">
        <v>9.5618302343966004</v>
      </c>
    </row>
    <row r="315" spans="1:3" x14ac:dyDescent="0.35">
      <c r="A315">
        <v>131825.67385563999</v>
      </c>
      <c r="B315">
        <v>-14.0086459380378</v>
      </c>
      <c r="C315">
        <v>7.5187365725739701</v>
      </c>
    </row>
    <row r="316" spans="1:3" x14ac:dyDescent="0.35">
      <c r="A316">
        <v>134896.28825916501</v>
      </c>
      <c r="B316">
        <v>-14.2203369092715</v>
      </c>
      <c r="C316">
        <v>5.4243663483576103</v>
      </c>
    </row>
    <row r="317" spans="1:3" x14ac:dyDescent="0.35">
      <c r="A317">
        <v>138038.426460288</v>
      </c>
      <c r="B317">
        <v>-14.4346011056685</v>
      </c>
      <c r="C317">
        <v>3.2778981226875401</v>
      </c>
    </row>
    <row r="318" spans="1:3" x14ac:dyDescent="0.35">
      <c r="A318">
        <v>141253.75446227501</v>
      </c>
      <c r="B318">
        <v>-14.6516901357717</v>
      </c>
      <c r="C318">
        <v>1.0785844240315601</v>
      </c>
    </row>
    <row r="319" spans="1:3" x14ac:dyDescent="0.35">
      <c r="A319">
        <v>144543.977074592</v>
      </c>
      <c r="B319">
        <v>-14.8718708905248</v>
      </c>
      <c r="C319">
        <v>-1.17423569563692</v>
      </c>
    </row>
    <row r="320" spans="1:3" x14ac:dyDescent="0.35">
      <c r="A320">
        <v>147910.83881682</v>
      </c>
      <c r="B320">
        <v>-15.0954253627279</v>
      </c>
      <c r="C320">
        <v>-3.4811232916511399</v>
      </c>
    </row>
    <row r="321" spans="1:3" x14ac:dyDescent="0.35">
      <c r="A321">
        <v>151356.12484362</v>
      </c>
      <c r="B321">
        <v>-15.322650245106001</v>
      </c>
      <c r="C321">
        <v>-5.8425254479089501</v>
      </c>
    </row>
    <row r="322" spans="1:3" x14ac:dyDescent="0.35">
      <c r="A322">
        <v>154881.66189124799</v>
      </c>
      <c r="B322">
        <v>-15.553856275719999</v>
      </c>
      <c r="C322">
        <v>-8.2587606335789001</v>
      </c>
    </row>
    <row r="323" spans="1:3" x14ac:dyDescent="0.35">
      <c r="A323">
        <v>158489.319246111</v>
      </c>
      <c r="B323">
        <v>-15.789367300037</v>
      </c>
      <c r="C323">
        <v>-10.7300036866993</v>
      </c>
    </row>
    <row r="324" spans="1:3" x14ac:dyDescent="0.35">
      <c r="A324">
        <v>162181.009735892</v>
      </c>
      <c r="B324">
        <v>-16.029519020926301</v>
      </c>
      <c r="C324">
        <v>-13.2562706663411</v>
      </c>
    </row>
    <row r="325" spans="1:3" x14ac:dyDescent="0.35">
      <c r="A325">
        <v>165958.69074375599</v>
      </c>
      <c r="B325">
        <v>-16.274657411827999</v>
      </c>
      <c r="C325">
        <v>-15.8374038668421</v>
      </c>
    </row>
    <row r="326" spans="1:3" x14ac:dyDescent="0.35">
      <c r="A326">
        <v>169824.36524617401</v>
      </c>
      <c r="B326">
        <v>-16.525136773853401</v>
      </c>
      <c r="C326">
        <v>-18.473057339786301</v>
      </c>
    </row>
    <row r="327" spans="1:3" x14ac:dyDescent="0.35">
      <c r="A327">
        <v>173780.08287493701</v>
      </c>
      <c r="B327">
        <v>-16.781317425288901</v>
      </c>
      <c r="C327">
        <v>-21.1626833182513</v>
      </c>
    </row>
    <row r="328" spans="1:3" x14ac:dyDescent="0.35">
      <c r="A328">
        <v>177827.94100389199</v>
      </c>
      <c r="B328">
        <v>-17.043563021937299</v>
      </c>
      <c r="C328">
        <v>-23.905519980134201</v>
      </c>
    </row>
    <row r="329" spans="1:3" x14ac:dyDescent="0.35">
      <c r="A329">
        <v>181970.08586099799</v>
      </c>
      <c r="B329">
        <v>-17.3122375187349</v>
      </c>
      <c r="C329">
        <v>-26.700581019294599</v>
      </c>
    </row>
    <row r="330" spans="1:3" x14ac:dyDescent="0.35">
      <c r="A330">
        <v>186208.713666286</v>
      </c>
      <c r="B330">
        <v>-17.587701796978799</v>
      </c>
      <c r="C330">
        <v>-29.546647510133599</v>
      </c>
    </row>
    <row r="331" spans="1:3" x14ac:dyDescent="0.35">
      <c r="A331">
        <v>190546.07179632399</v>
      </c>
      <c r="B331">
        <v>-17.8703099969268</v>
      </c>
      <c r="C331">
        <v>-32.442262549324099</v>
      </c>
    </row>
    <row r="332" spans="1:3" x14ac:dyDescent="0.35">
      <c r="A332">
        <v>194984.459975804</v>
      </c>
      <c r="B332">
        <v>-18.160405611944199</v>
      </c>
      <c r="C332">
        <v>-35.385729133321703</v>
      </c>
    </row>
    <row r="333" spans="1:3" x14ac:dyDescent="0.35">
      <c r="A333">
        <v>199526.23149688699</v>
      </c>
      <c r="B333">
        <v>-18.458317416567901</v>
      </c>
      <c r="C333">
        <v>-38.3751116796792</v>
      </c>
    </row>
    <row r="334" spans="1:3" x14ac:dyDescent="0.35">
      <c r="A334">
        <v>204173.79446695201</v>
      </c>
      <c r="B334">
        <v>-18.764355316403201</v>
      </c>
      <c r="C334">
        <v>-41.408241522016503</v>
      </c>
    </row>
    <row r="335" spans="1:3" x14ac:dyDescent="0.35">
      <c r="A335">
        <v>208929.61308540299</v>
      </c>
      <c r="B335">
        <v>-19.078806221067801</v>
      </c>
      <c r="C335">
        <v>-44.482726603249603</v>
      </c>
    </row>
    <row r="336" spans="1:3" x14ac:dyDescent="0.35">
      <c r="A336">
        <v>213796.20895022299</v>
      </c>
      <c r="B336">
        <v>-19.401930051437599</v>
      </c>
      <c r="C336">
        <v>-47.595965462024402</v>
      </c>
    </row>
    <row r="337" spans="1:3" x14ac:dyDescent="0.35">
      <c r="A337">
        <v>218776.162394955</v>
      </c>
      <c r="B337">
        <v>-19.733955998309</v>
      </c>
      <c r="C337">
        <v>-50.745165457589401</v>
      </c>
    </row>
    <row r="338" spans="1:3" x14ac:dyDescent="0.35">
      <c r="A338">
        <v>223872.11385683299</v>
      </c>
      <c r="B338">
        <v>-20.075079149777402</v>
      </c>
      <c r="C338">
        <v>-53.927365016555001</v>
      </c>
    </row>
    <row r="339" spans="1:3" x14ac:dyDescent="0.35">
      <c r="A339">
        <v>229086.76527677701</v>
      </c>
      <c r="B339">
        <v>-20.425457599616202</v>
      </c>
      <c r="C339">
        <v>-57.139459519084603</v>
      </c>
    </row>
    <row r="340" spans="1:3" x14ac:dyDescent="0.35">
      <c r="A340">
        <v>234422.881531992</v>
      </c>
      <c r="B340">
        <v>-20.785210137123201</v>
      </c>
      <c r="C340">
        <v>-60.378230283859097</v>
      </c>
    </row>
    <row r="341" spans="1:3" x14ac:dyDescent="0.35">
      <c r="A341">
        <v>239883.29190194901</v>
      </c>
      <c r="B341">
        <v>-21.154414601844501</v>
      </c>
      <c r="C341">
        <v>-63.6403759702211</v>
      </c>
    </row>
    <row r="342" spans="1:3" x14ac:dyDescent="0.35">
      <c r="A342">
        <v>245470.89156850299</v>
      </c>
      <c r="B342">
        <v>-21.533106964190601</v>
      </c>
      <c r="C342">
        <v>-66.922545603241701</v>
      </c>
    </row>
    <row r="343" spans="1:3" x14ac:dyDescent="0.35">
      <c r="A343">
        <v>251188.64315095701</v>
      </c>
      <c r="B343">
        <v>-21.921281166939401</v>
      </c>
      <c r="C343">
        <v>-70.221372351314699</v>
      </c>
    </row>
    <row r="344" spans="1:3" x14ac:dyDescent="0.35">
      <c r="A344">
        <v>257039.57827688599</v>
      </c>
      <c r="B344">
        <v>-22.318889734200798</v>
      </c>
      <c r="C344">
        <v>-73.533507152302505</v>
      </c>
    </row>
    <row r="345" spans="1:3" x14ac:dyDescent="0.35">
      <c r="A345">
        <v>263026.799189538</v>
      </c>
      <c r="B345">
        <v>-22.725845125741699</v>
      </c>
      <c r="C345">
        <v>-76.855651295629201</v>
      </c>
    </row>
    <row r="346" spans="1:3" x14ac:dyDescent="0.35">
      <c r="A346">
        <v>269153.48039269098</v>
      </c>
      <c r="B346">
        <v>-23.142021787231101</v>
      </c>
      <c r="C346">
        <v>-80.184587123495206</v>
      </c>
    </row>
    <row r="347" spans="1:3" x14ac:dyDescent="0.35">
      <c r="A347">
        <v>275422.87033381598</v>
      </c>
      <c r="B347">
        <v>-23.567258822592802</v>
      </c>
      <c r="C347">
        <v>-83.517206109822197</v>
      </c>
    </row>
    <row r="348" spans="1:3" x14ac:dyDescent="0.35">
      <c r="A348">
        <v>281838.29312644497</v>
      </c>
      <c r="B348">
        <v>-24.0013631949165</v>
      </c>
      <c r="C348">
        <v>-86.850533703484999</v>
      </c>
    </row>
    <row r="349" spans="1:3" x14ac:dyDescent="0.35">
      <c r="A349">
        <v>288403.15031265997</v>
      </c>
      <c r="B349">
        <v>-24.4441133482343</v>
      </c>
      <c r="C349">
        <v>-90.181750472843703</v>
      </c>
    </row>
    <row r="350" spans="1:3" x14ac:dyDescent="0.35">
      <c r="A350">
        <v>295120.92266663798</v>
      </c>
      <c r="B350">
        <v>-24.895263133986901</v>
      </c>
      <c r="C350">
        <v>-93.508209251795805</v>
      </c>
    </row>
    <row r="351" spans="1:3" x14ac:dyDescent="0.35">
      <c r="A351">
        <v>301995.17204020103</v>
      </c>
      <c r="B351">
        <v>-25.354545924008001</v>
      </c>
      <c r="C351">
        <v>-96.827448151432193</v>
      </c>
    </row>
    <row r="352" spans="1:3" x14ac:dyDescent="0.35">
      <c r="A352">
        <v>309029.54325135902</v>
      </c>
      <c r="B352">
        <v>-25.821678794939999</v>
      </c>
      <c r="C352">
        <v>-100.13719945772699</v>
      </c>
    </row>
    <row r="353" spans="1:3" x14ac:dyDescent="0.35">
      <c r="A353">
        <v>316227.76601683698</v>
      </c>
      <c r="B353">
        <v>-26.296366677576401</v>
      </c>
      <c r="C353">
        <v>-103.435394574455</v>
      </c>
    </row>
    <row r="354" spans="1:3" x14ac:dyDescent="0.35">
      <c r="A354">
        <v>323593.65692962799</v>
      </c>
      <c r="B354">
        <v>-26.778306376188699</v>
      </c>
      <c r="C354">
        <v>-106.72016528775001</v>
      </c>
    </row>
    <row r="355" spans="1:3" x14ac:dyDescent="0.35">
      <c r="A355">
        <v>331131.12148259103</v>
      </c>
      <c r="B355">
        <v>-27.2671903778939</v>
      </c>
      <c r="C355">
        <v>-109.989841719035</v>
      </c>
    </row>
    <row r="356" spans="1:3" x14ac:dyDescent="0.35">
      <c r="A356">
        <v>338844.15613920201</v>
      </c>
      <c r="B356">
        <v>-27.762710388097599</v>
      </c>
      <c r="C356">
        <v>-113.24294739602701</v>
      </c>
    </row>
    <row r="357" spans="1:3" x14ac:dyDescent="0.35">
      <c r="A357">
        <v>346736.85045253101</v>
      </c>
      <c r="B357">
        <v>-28.264560544564102</v>
      </c>
      <c r="C357">
        <v>-116.47819190824001</v>
      </c>
    </row>
    <row r="358" spans="1:3" x14ac:dyDescent="0.35">
      <c r="A358">
        <v>354813.38923357503</v>
      </c>
      <c r="B358">
        <v>-28.7724402787948</v>
      </c>
      <c r="C358">
        <v>-119.694461624971</v>
      </c>
    </row>
    <row r="359" spans="1:3" x14ac:dyDescent="0.35">
      <c r="A359">
        <v>363078.05477010098</v>
      </c>
      <c r="B359">
        <v>-29.285921038801099</v>
      </c>
      <c r="C359">
        <v>-122.890815098587</v>
      </c>
    </row>
    <row r="360" spans="1:3" x14ac:dyDescent="0.35">
      <c r="A360">
        <v>371535.22909717198</v>
      </c>
      <c r="B360">
        <v>-29.804984880428201</v>
      </c>
      <c r="C360">
        <v>-126.06644920596899</v>
      </c>
    </row>
    <row r="361" spans="1:3" x14ac:dyDescent="0.35">
      <c r="A361">
        <v>380189.39632056101</v>
      </c>
      <c r="B361">
        <v>-30.329231125846999</v>
      </c>
      <c r="C361">
        <v>-129.220716147052</v>
      </c>
    </row>
    <row r="362" spans="1:3" x14ac:dyDescent="0.35">
      <c r="A362">
        <v>389045.14499428001</v>
      </c>
      <c r="B362">
        <v>-30.858401606656798</v>
      </c>
      <c r="C362">
        <v>-132.35309362482201</v>
      </c>
    </row>
    <row r="363" spans="1:3" x14ac:dyDescent="0.35">
      <c r="A363">
        <v>398107.17055349698</v>
      </c>
      <c r="B363">
        <v>-31.3922522978628</v>
      </c>
      <c r="C363">
        <v>-135.46317593459</v>
      </c>
    </row>
    <row r="364" spans="1:3" x14ac:dyDescent="0.35">
      <c r="A364">
        <v>407380.277804112</v>
      </c>
      <c r="B364">
        <v>-31.930554099494401</v>
      </c>
      <c r="C364">
        <v>-138.55066165401399</v>
      </c>
    </row>
    <row r="365" spans="1:3" x14ac:dyDescent="0.35">
      <c r="A365">
        <v>416869.38347033499</v>
      </c>
      <c r="B365">
        <v>-32.473093351200802</v>
      </c>
      <c r="C365">
        <v>-141.61534183658699</v>
      </c>
    </row>
    <row r="366" spans="1:3" x14ac:dyDescent="0.35">
      <c r="A366">
        <v>426579.518801592</v>
      </c>
      <c r="B366">
        <v>-33.019672111848998</v>
      </c>
      <c r="C366">
        <v>-144.657088863665</v>
      </c>
    </row>
    <row r="367" spans="1:3" x14ac:dyDescent="0.35">
      <c r="A367">
        <v>436515.83224016603</v>
      </c>
      <c r="B367">
        <v>-33.5701082365049</v>
      </c>
      <c r="C367">
        <v>-147.67584606588301</v>
      </c>
    </row>
    <row r="368" spans="1:3" x14ac:dyDescent="0.35">
      <c r="A368">
        <v>446683.59215096303</v>
      </c>
      <c r="B368">
        <v>-34.124235282388199</v>
      </c>
      <c r="C368">
        <v>-150.67161818599101</v>
      </c>
    </row>
    <row r="369" spans="1:3" x14ac:dyDescent="0.35">
      <c r="A369">
        <v>457088.18961487501</v>
      </c>
      <c r="B369">
        <v>-34.681902273620899</v>
      </c>
      <c r="C369">
        <v>-153.64446272220999</v>
      </c>
    </row>
    <row r="370" spans="1:3" x14ac:dyDescent="0.35">
      <c r="A370">
        <v>467735.141287198</v>
      </c>
      <c r="B370">
        <v>-35.242973352866102</v>
      </c>
      <c r="C370">
        <v>-156.59448216331199</v>
      </c>
    </row>
    <row r="371" spans="1:3" x14ac:dyDescent="0.35">
      <c r="A371">
        <v>478630.09232263803</v>
      </c>
      <c r="B371">
        <v>-35.807327345329099</v>
      </c>
      <c r="C371">
        <v>-159.52181710421101</v>
      </c>
    </row>
    <row r="372" spans="1:3" x14ac:dyDescent="0.35">
      <c r="A372">
        <v>489778.81936844601</v>
      </c>
      <c r="B372">
        <v>-36.374857258290703</v>
      </c>
      <c r="C372">
        <v>-162.42664021363899</v>
      </c>
    </row>
    <row r="373" spans="1:3" x14ac:dyDescent="0.35">
      <c r="A373">
        <v>501187.23362727201</v>
      </c>
      <c r="B373">
        <v>-36.945469736688302</v>
      </c>
      <c r="C373">
        <v>-165.30915101208399</v>
      </c>
    </row>
    <row r="374" spans="1:3" x14ac:dyDescent="0.35">
      <c r="A374">
        <v>512861.38399136398</v>
      </c>
      <c r="B374">
        <v>-37.51908449271</v>
      </c>
      <c r="C374">
        <v>-168.169571409897</v>
      </c>
    </row>
    <row r="375" spans="1:3" x14ac:dyDescent="0.35">
      <c r="A375">
        <v>524807.46024977195</v>
      </c>
      <c r="B375">
        <v>-38.095633725548097</v>
      </c>
      <c r="C375">
        <v>-171.00814194756299</v>
      </c>
    </row>
    <row r="376" spans="1:3" x14ac:dyDescent="0.35">
      <c r="A376">
        <v>537031.79637025204</v>
      </c>
      <c r="B376">
        <v>-38.6749468583862</v>
      </c>
      <c r="C376">
        <v>-173.825164215017</v>
      </c>
    </row>
    <row r="377" spans="1:3" x14ac:dyDescent="0.35">
      <c r="A377">
        <v>549540.87385762401</v>
      </c>
      <c r="B377">
        <v>-39.2572031018438</v>
      </c>
      <c r="C377">
        <v>-176.62081742561401</v>
      </c>
    </row>
    <row r="378" spans="1:3" x14ac:dyDescent="0.35">
      <c r="A378">
        <v>562341.32519034902</v>
      </c>
      <c r="B378">
        <v>-39.842259384724201</v>
      </c>
      <c r="C378">
        <v>-179.39542577472099</v>
      </c>
    </row>
    <row r="379" spans="1:3" x14ac:dyDescent="0.35">
      <c r="A379">
        <v>575439.93733715604</v>
      </c>
      <c r="B379">
        <v>-40.430092274268503</v>
      </c>
      <c r="C379">
        <v>-182.14927867566601</v>
      </c>
    </row>
    <row r="380" spans="1:3" x14ac:dyDescent="0.35">
      <c r="A380">
        <v>588843.65535558795</v>
      </c>
      <c r="B380">
        <v>-41.020688187060003</v>
      </c>
      <c r="C380">
        <v>-184.88267382542099</v>
      </c>
    </row>
    <row r="381" spans="1:3" x14ac:dyDescent="0.35">
      <c r="A381">
        <v>602559.58607435704</v>
      </c>
      <c r="B381">
        <v>-41.614042976616702</v>
      </c>
      <c r="C381">
        <v>-187.59591642775001</v>
      </c>
    </row>
    <row r="382" spans="1:3" x14ac:dyDescent="0.35">
      <c r="A382">
        <v>616595.00186148204</v>
      </c>
      <c r="B382">
        <v>-42.210161575077898</v>
      </c>
      <c r="C382">
        <v>-190.289318730373</v>
      </c>
    </row>
    <row r="383" spans="1:3" x14ac:dyDescent="0.35">
      <c r="A383">
        <v>630957.34448019206</v>
      </c>
      <c r="B383">
        <v>-42.809057694364</v>
      </c>
      <c r="C383">
        <v>-192.96319983654899</v>
      </c>
    </row>
    <row r="384" spans="1:3" x14ac:dyDescent="0.35">
      <c r="A384">
        <v>645654.22903465503</v>
      </c>
      <c r="B384">
        <v>-43.4107535922439</v>
      </c>
      <c r="C384">
        <v>-195.61788575521999</v>
      </c>
    </row>
    <row r="385" spans="1:3" x14ac:dyDescent="0.35">
      <c r="A385">
        <v>660693.44800759503</v>
      </c>
      <c r="B385">
        <v>-44.015279908944102</v>
      </c>
      <c r="C385">
        <v>-198.25370965936099</v>
      </c>
    </row>
    <row r="386" spans="1:3" x14ac:dyDescent="0.35">
      <c r="A386">
        <v>676082.97539198096</v>
      </c>
      <c r="B386">
        <v>-44.622675579817802</v>
      </c>
      <c r="C386">
        <v>-200.871012329471</v>
      </c>
    </row>
    <row r="387" spans="1:3" x14ac:dyDescent="0.35">
      <c r="A387">
        <v>691830.97091893596</v>
      </c>
      <c r="B387">
        <v>-45.232987830949597</v>
      </c>
      <c r="C387">
        <v>-203.47014276235501</v>
      </c>
    </row>
    <row r="388" spans="1:3" x14ac:dyDescent="0.35">
      <c r="A388">
        <v>707945.78438413702</v>
      </c>
      <c r="B388">
        <v>-45.846272265124703</v>
      </c>
      <c r="C388">
        <v>-206.05145893192599</v>
      </c>
    </row>
    <row r="389" spans="1:3" x14ac:dyDescent="0.35">
      <c r="A389">
        <v>724435.96007498901</v>
      </c>
      <c r="B389">
        <v>-46.462503913727502</v>
      </c>
      <c r="C389">
        <v>-208.61533936004801</v>
      </c>
    </row>
    <row r="390" spans="1:3" x14ac:dyDescent="0.35">
      <c r="A390">
        <v>741310.241300917</v>
      </c>
      <c r="B390">
        <v>-47.081929807730901</v>
      </c>
      <c r="C390">
        <v>-211.16214141443399</v>
      </c>
    </row>
    <row r="391" spans="1:3" x14ac:dyDescent="0.35">
      <c r="A391">
        <v>758577.57502918295</v>
      </c>
      <c r="B391">
        <v>-47.704547166319898</v>
      </c>
      <c r="C391">
        <v>-213.69226669406899</v>
      </c>
    </row>
    <row r="392" spans="1:3" x14ac:dyDescent="0.35">
      <c r="A392">
        <v>776247.11662869097</v>
      </c>
      <c r="B392">
        <v>-48.330448115451603</v>
      </c>
      <c r="C392">
        <v>-216.20611956023799</v>
      </c>
    </row>
    <row r="393" spans="1:3" x14ac:dyDescent="0.35">
      <c r="A393">
        <v>794328.23472428101</v>
      </c>
      <c r="B393">
        <v>-48.959735336271997</v>
      </c>
      <c r="C393">
        <v>-218.70411934423899</v>
      </c>
    </row>
    <row r="394" spans="1:3" x14ac:dyDescent="0.35">
      <c r="A394">
        <v>812830.51616409898</v>
      </c>
      <c r="B394">
        <v>-49.592522969718097</v>
      </c>
      <c r="C394">
        <v>-221.18670204064099</v>
      </c>
    </row>
    <row r="395" spans="1:3" x14ac:dyDescent="0.35">
      <c r="A395">
        <v>831763.77110267</v>
      </c>
      <c r="B395">
        <v>-50.228937737817503</v>
      </c>
      <c r="C395">
        <v>-223.654322208396</v>
      </c>
    </row>
    <row r="396" spans="1:3" x14ac:dyDescent="0.35">
      <c r="A396">
        <v>851138.03820237599</v>
      </c>
      <c r="B396">
        <v>-50.8691203207417</v>
      </c>
      <c r="C396">
        <v>-226.10745510988301</v>
      </c>
    </row>
    <row r="397" spans="1:3" x14ac:dyDescent="0.35">
      <c r="A397">
        <v>870963.58995607996</v>
      </c>
      <c r="B397">
        <v>-51.513227039006303</v>
      </c>
      <c r="C397">
        <v>-228.546599119392</v>
      </c>
    </row>
    <row r="398" spans="1:3" x14ac:dyDescent="0.35">
      <c r="A398">
        <v>891250.93813374499</v>
      </c>
      <c r="B398">
        <v>-52.161394858899101</v>
      </c>
      <c r="C398">
        <v>-230.97226714845101</v>
      </c>
    </row>
    <row r="399" spans="1:3" x14ac:dyDescent="0.35">
      <c r="A399">
        <v>912010.83935590903</v>
      </c>
      <c r="B399">
        <v>-52.813890742345301</v>
      </c>
      <c r="C399">
        <v>-233.38503745307</v>
      </c>
    </row>
    <row r="400" spans="1:3" x14ac:dyDescent="0.35">
      <c r="A400">
        <v>933254.30079699098</v>
      </c>
      <c r="B400">
        <v>-53.470896349775799</v>
      </c>
      <c r="C400">
        <v>-235.78548191302801</v>
      </c>
    </row>
    <row r="401" spans="1:3" x14ac:dyDescent="0.35">
      <c r="A401">
        <v>954992.58602143603</v>
      </c>
      <c r="B401">
        <v>-54.132656040596501</v>
      </c>
      <c r="C401">
        <v>-238.17422220491301</v>
      </c>
    </row>
    <row r="402" spans="1:3" x14ac:dyDescent="0.35">
      <c r="A402">
        <v>977237.22095581098</v>
      </c>
      <c r="B402">
        <v>-54.799445665359102</v>
      </c>
      <c r="C402">
        <v>-240.551920534723</v>
      </c>
    </row>
    <row r="403" spans="1:3" x14ac:dyDescent="0.35">
      <c r="A403">
        <v>1000000</v>
      </c>
      <c r="B403">
        <v>-55.471578169784202</v>
      </c>
      <c r="C403">
        <v>-242.919284392066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59</vt:i4>
      </vt:variant>
    </vt:vector>
  </HeadingPairs>
  <TitlesOfParts>
    <vt:vector size="63" baseType="lpstr">
      <vt:lpstr>Sheet1</vt:lpstr>
      <vt:lpstr>Sheet2</vt:lpstr>
      <vt:lpstr>Sheet4</vt:lpstr>
      <vt:lpstr>Sheet3</vt:lpstr>
      <vt:lpstr>aaaaa</vt:lpstr>
      <vt:lpstr>Co_esr</vt:lpstr>
      <vt:lpstr>Cout</vt:lpstr>
      <vt:lpstr>DC_gain_comp</vt:lpstr>
      <vt:lpstr>DC_gain_power</vt:lpstr>
      <vt:lpstr>dcr</vt:lpstr>
      <vt:lpstr>Dmax</vt:lpstr>
      <vt:lpstr>Dmin</vt:lpstr>
      <vt:lpstr>Effi</vt:lpstr>
      <vt:lpstr>fp</vt:lpstr>
      <vt:lpstr>fp_comp1</vt:lpstr>
      <vt:lpstr>fp_comp2</vt:lpstr>
      <vt:lpstr>fp_comp2p</vt:lpstr>
      <vt:lpstr>fp_compp2</vt:lpstr>
      <vt:lpstr>fp_ff</vt:lpstr>
      <vt:lpstr>fp3p</vt:lpstr>
      <vt:lpstr>fpcomp3</vt:lpstr>
      <vt:lpstr>frhp</vt:lpstr>
      <vt:lpstr>fs</vt:lpstr>
      <vt:lpstr>fsw</vt:lpstr>
      <vt:lpstr>fz_comp</vt:lpstr>
      <vt:lpstr>fz_ff</vt:lpstr>
      <vt:lpstr>fzESR</vt:lpstr>
      <vt:lpstr>fzRHP</vt:lpstr>
      <vt:lpstr>GmPS</vt:lpstr>
      <vt:lpstr>HSFET_Vd</vt:lpstr>
      <vt:lpstr>HSVd</vt:lpstr>
      <vt:lpstr>iiiii</vt:lpstr>
      <vt:lpstr>Iinavgmax</vt:lpstr>
      <vt:lpstr>Iinavgmin</vt:lpstr>
      <vt:lpstr>Iinmax</vt:lpstr>
      <vt:lpstr>ILpeak</vt:lpstr>
      <vt:lpstr>ILrms</vt:lpstr>
      <vt:lpstr>ILvalley</vt:lpstr>
      <vt:lpstr>Iout</vt:lpstr>
      <vt:lpstr>Ipeak</vt:lpstr>
      <vt:lpstr>Iripple_vmin</vt:lpstr>
      <vt:lpstr>Irms</vt:lpstr>
      <vt:lpstr>Irmsmax</vt:lpstr>
      <vt:lpstr>Ivalley</vt:lpstr>
      <vt:lpstr>Kind</vt:lpstr>
      <vt:lpstr>LSFETfalltime</vt:lpstr>
      <vt:lpstr>LSFETrisetime</vt:lpstr>
      <vt:lpstr>Qg</vt:lpstr>
      <vt:lpstr>Rcomp</vt:lpstr>
      <vt:lpstr>Rdown</vt:lpstr>
      <vt:lpstr>Risodson</vt:lpstr>
      <vt:lpstr>Rsns</vt:lpstr>
      <vt:lpstr>Rup</vt:lpstr>
      <vt:lpstr>TempK1</vt:lpstr>
      <vt:lpstr>TempK2</vt:lpstr>
      <vt:lpstr>Vg</vt:lpstr>
      <vt:lpstr>Vin</vt:lpstr>
      <vt:lpstr>Vin_max</vt:lpstr>
      <vt:lpstr>Vin_min</vt:lpstr>
      <vt:lpstr>Vinmax</vt:lpstr>
      <vt:lpstr>Vinmin</vt:lpstr>
      <vt:lpstr>Vout</vt:lpstr>
      <vt:lpstr>Vref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2023-05-16T05:56:46Z</dcterms:modified>
</cp:coreProperties>
</file>