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2095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<sst xmlns="http://schemas.openxmlformats.org/spreadsheetml/2006/main" count="92" uniqueCount="53">
  <si>
    <t>Adding Hysteresis to Low Battery Input on the TPS62113</t>
  </si>
  <si>
    <t>Revision: 10/07/2009</t>
  </si>
  <si>
    <t>Texas Instruments Design Tool</t>
  </si>
  <si>
    <t xml:space="preserve">This spreadsheet can be used to calculate the proper resistors values needed for the </t>
  </si>
  <si>
    <t>TPS6211x (TPS62110, TPS62111, TPS62112, TPS62113) to attain the</t>
  </si>
  <si>
    <t>hysteresis on the low battery input for your application.</t>
  </si>
  <si>
    <t>Cell Color Coding</t>
  </si>
  <si>
    <t>User Input</t>
  </si>
  <si>
    <t>Calculated Result</t>
  </si>
  <si>
    <t>Fixed Value</t>
  </si>
  <si>
    <t>1) Input system level parameters and the desired hysteresis on Vin.</t>
  </si>
  <si>
    <t>VtripL:</t>
  </si>
  <si>
    <t>V</t>
  </si>
  <si>
    <t>The falling voltage on Vin that activates the LBO circuitry (pulls LBO low) (3.1 V to 17 V)</t>
  </si>
  <si>
    <t>Hys:</t>
  </si>
  <si>
    <t>The desired hysteresis on Vin</t>
  </si>
  <si>
    <t>VtripH:</t>
  </si>
  <si>
    <t>The rising voltage on Vin that deactivates the LBO circuitry (pulls LBO high)</t>
  </si>
  <si>
    <t>VOUT:</t>
  </si>
  <si>
    <t>The output voltage of the TPS6211x (1.153 V to 16 V)</t>
  </si>
  <si>
    <t>User chosen R4 and R6 Values:</t>
  </si>
  <si>
    <t>R4:</t>
  </si>
  <si>
    <t>kΩ</t>
  </si>
  <si>
    <t xml:space="preserve">R4 determines the output high level of VLBO that may be connected to a </t>
  </si>
  <si>
    <t>microprocessor. The smaller the value of R4, the higher the high voltage of</t>
  </si>
  <si>
    <t>VLBO, but the more power lost when VLBO is driven low.</t>
  </si>
  <si>
    <t>R6:</t>
  </si>
  <si>
    <t xml:space="preserve"> For efficiency, R6+R5 should be 100kΩ or higher.</t>
  </si>
  <si>
    <t>Fixed Values: Specific to TPS6211x, Used for internal calculations only</t>
  </si>
  <si>
    <t>VREF:</t>
  </si>
  <si>
    <t>Internal Fixed Reference Voltage</t>
  </si>
  <si>
    <t>VLBI_tripL:</t>
  </si>
  <si>
    <t>Low trip voltage</t>
  </si>
  <si>
    <t>VLBI_hyst:</t>
  </si>
  <si>
    <t>Internal Hysteresis</t>
  </si>
  <si>
    <t>VLBI_tripH:</t>
  </si>
  <si>
    <t>High trip voltage</t>
  </si>
  <si>
    <t>2) These are the calculated values for R5 and R7. If values are unrealistic for your application,</t>
  </si>
  <si>
    <t>adjust R4 and R6 appropriately.</t>
  </si>
  <si>
    <t>R5:</t>
  </si>
  <si>
    <t>R7:</t>
  </si>
  <si>
    <t>MΩ</t>
  </si>
  <si>
    <t xml:space="preserve">If this value is unrealistically high, lower the value of R6, but make sure the </t>
  </si>
  <si>
    <t>sum of R5 and R6 is at least 100kΩ for efficiency.</t>
  </si>
  <si>
    <t>VLBO_min:</t>
  </si>
  <si>
    <t>The VLBO just before LBI trips and VLBO is pulled low. Ensure this voltage</t>
  </si>
  <si>
    <t>registers as high on the microprocessor. Lower R4 to increase this value.</t>
  </si>
  <si>
    <t>R7_denom:</t>
  </si>
  <si>
    <t>3a) Calculated industry standard resistor values for R4, R5, R6, and R7</t>
  </si>
  <si>
    <t>&lt;- or -&gt;</t>
  </si>
  <si>
    <t>3b) Choose industry standard resistor values for R4, R5, R6, and R7</t>
  </si>
  <si>
    <t>4a) Using the resistor values from section 3a, these are the expected hysteresis values for Vin.</t>
  </si>
  <si>
    <t>4b) Using the resistor values from section 3b, these are the expected hysteresis values for Vin.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</si>
</sst>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;;;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0"/>
      <color indexed="4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35" borderId="10" xfId="0" applyNumberFormat="1" applyFill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2" fontId="0" fillId="33" borderId="10" xfId="0" applyNumberForma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right"/>
      <protection/>
    </xf>
    <xf numFmtId="2" fontId="6" fillId="0" borderId="0" xfId="0" applyNumberFormat="1" applyFont="1" applyFill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5" fontId="6" fillId="0" borderId="0" xfId="0" applyNumberFormat="1" applyFont="1" applyFill="1" applyAlignment="1">
      <alignment/>
    </xf>
    <xf numFmtId="164" fontId="0" fillId="33" borderId="10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165" fontId="0" fillId="0" borderId="0" xfId="0" applyNumberFormat="1" applyFill="1" applyAlignment="1">
      <alignment/>
    </xf>
    <xf numFmtId="0" fontId="4" fillId="0" borderId="0" xfId="0" applyFont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Border="1" applyAlignment="1" applyProtection="1">
      <alignment horizontal="right"/>
      <protection/>
    </xf>
    <xf numFmtId="0" fontId="0" fillId="36" borderId="11" xfId="0" applyFill="1" applyBorder="1" applyAlignment="1" applyProtection="1">
      <alignment horizontal="right"/>
      <protection/>
    </xf>
    <xf numFmtId="0" fontId="0" fillId="36" borderId="0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0" fontId="0" fillId="36" borderId="14" xfId="0" applyFill="1" applyBorder="1" applyAlignment="1" applyProtection="1">
      <alignment horizontal="right"/>
      <protection/>
    </xf>
    <xf numFmtId="164" fontId="0" fillId="33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/>
      <protection/>
    </xf>
    <xf numFmtId="0" fontId="0" fillId="36" borderId="13" xfId="0" applyFill="1" applyBorder="1" applyAlignment="1" applyProtection="1">
      <alignment horizontal="right"/>
      <protection/>
    </xf>
    <xf numFmtId="0" fontId="5" fillId="35" borderId="10" xfId="0" applyFont="1" applyFill="1" applyBorder="1" applyAlignment="1" applyProtection="1">
      <alignment/>
      <protection locked="0"/>
    </xf>
    <xf numFmtId="0" fontId="4" fillId="37" borderId="17" xfId="0" applyFont="1" applyFill="1" applyBorder="1" applyAlignment="1" applyProtection="1">
      <alignment horizontal="left" wrapText="1"/>
      <protection/>
    </xf>
    <xf numFmtId="0" fontId="4" fillId="37" borderId="18" xfId="0" applyFont="1" applyFill="1" applyBorder="1" applyAlignment="1" applyProtection="1">
      <alignment horizontal="left" wrapText="1"/>
      <protection/>
    </xf>
    <xf numFmtId="0" fontId="4" fillId="37" borderId="19" xfId="0" applyFont="1" applyFill="1" applyBorder="1" applyAlignment="1" applyProtection="1">
      <alignment horizontal="left" wrapText="1"/>
      <protection/>
    </xf>
    <xf numFmtId="0" fontId="4" fillId="38" borderId="17" xfId="0" applyFont="1" applyFill="1" applyBorder="1" applyAlignment="1" applyProtection="1">
      <alignment horizontal="left" wrapText="1"/>
      <protection/>
    </xf>
    <xf numFmtId="0" fontId="4" fillId="38" borderId="18" xfId="0" applyFont="1" applyFill="1" applyBorder="1" applyAlignment="1" applyProtection="1">
      <alignment horizontal="left" wrapText="1"/>
      <protection/>
    </xf>
    <xf numFmtId="0" fontId="4" fillId="38" borderId="19" xfId="0" applyFont="1" applyFill="1" applyBorder="1" applyAlignment="1" applyProtection="1">
      <alignment horizontal="left" wrapText="1"/>
      <protection/>
    </xf>
    <xf numFmtId="0" fontId="4" fillId="36" borderId="11" xfId="0" applyFont="1" applyFill="1" applyBorder="1" applyAlignment="1" applyProtection="1">
      <alignment horizontal="left" wrapText="1"/>
      <protection/>
    </xf>
    <xf numFmtId="0" fontId="4" fillId="36" borderId="0" xfId="0" applyFont="1" applyFill="1" applyBorder="1" applyAlignment="1" applyProtection="1">
      <alignment horizontal="left" wrapText="1"/>
      <protection/>
    </xf>
    <xf numFmtId="0" fontId="4" fillId="36" borderId="12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8</xdr:col>
      <xdr:colOff>285750</xdr:colOff>
      <xdr:row>24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52650"/>
          <a:ext cx="6372225" cy="2343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6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3.57421875" style="0" customWidth="1"/>
    <col min="2" max="2" width="7.7109375" style="0" customWidth="1"/>
    <col min="3" max="3" width="8.57421875" style="0" bestFit="1" customWidth="1"/>
    <col min="4" max="4" width="3.8515625" style="0" customWidth="1"/>
    <col min="5" max="5" width="44.8515625" style="0" customWidth="1"/>
    <col min="6" max="6" width="14.00390625" style="0" customWidth="1"/>
    <col min="7" max="7" width="8.28125" style="0" customWidth="1"/>
    <col min="8" max="8" width="4.00390625" style="0" bestFit="1" customWidth="1"/>
  </cols>
  <sheetData>
    <row r="2" spans="1:6" s="2" customFormat="1" ht="14.25" customHeight="1">
      <c r="A2" s="1" t="s">
        <v>0</v>
      </c>
      <c r="C2" s="3"/>
      <c r="D2" s="3"/>
      <c r="E2" s="3"/>
      <c r="F2" s="3"/>
    </row>
    <row r="3" spans="1:6" s="2" customFormat="1" ht="14.25" customHeight="1">
      <c r="A3" s="1"/>
      <c r="B3" s="3"/>
      <c r="C3" s="3"/>
      <c r="D3" s="3"/>
      <c r="E3" s="3"/>
      <c r="F3" s="3"/>
    </row>
    <row r="4" spans="1:6" s="2" customFormat="1" ht="14.25" customHeight="1">
      <c r="A4" s="1"/>
      <c r="B4" s="4"/>
      <c r="C4" s="3"/>
      <c r="D4" s="3"/>
      <c r="E4" s="3"/>
      <c r="F4" s="3"/>
    </row>
    <row r="5" spans="1:6" s="2" customFormat="1" ht="14.25" customHeight="1">
      <c r="A5" s="1"/>
      <c r="B5" s="4"/>
      <c r="C5" s="3"/>
      <c r="D5" s="3"/>
      <c r="E5" s="3"/>
      <c r="F5" s="3"/>
    </row>
    <row r="6" spans="1:6" ht="14.25" customHeight="1">
      <c r="A6" s="1"/>
      <c r="B6" s="5" t="s">
        <v>1</v>
      </c>
      <c r="C6" s="6"/>
      <c r="D6" s="6"/>
      <c r="E6" s="6"/>
      <c r="F6" s="6"/>
    </row>
    <row r="7" spans="1:6" ht="14.25" customHeight="1">
      <c r="A7" s="1"/>
      <c r="B7" s="4" t="s">
        <v>2</v>
      </c>
      <c r="C7" s="6"/>
      <c r="D7" s="6"/>
      <c r="E7" s="6"/>
      <c r="F7" s="6"/>
    </row>
    <row r="8" spans="1:8" ht="14.25" customHeight="1">
      <c r="A8" s="7"/>
      <c r="B8" s="4"/>
      <c r="C8" s="7"/>
      <c r="D8" s="7"/>
      <c r="E8" s="7"/>
      <c r="F8" s="7"/>
      <c r="G8" s="8"/>
      <c r="H8" s="8"/>
    </row>
    <row r="9" spans="1:8" ht="14.25" customHeight="1">
      <c r="A9" s="9" t="s">
        <v>3</v>
      </c>
      <c r="B9" s="7"/>
      <c r="C9" s="7"/>
      <c r="D9" s="7"/>
      <c r="E9" s="7"/>
      <c r="F9" s="7"/>
      <c r="G9" s="8"/>
      <c r="H9" s="8"/>
    </row>
    <row r="10" spans="1:8" ht="14.25" customHeight="1">
      <c r="A10" s="9" t="s">
        <v>4</v>
      </c>
      <c r="B10" s="7"/>
      <c r="C10" s="7"/>
      <c r="D10" s="7"/>
      <c r="E10" s="7"/>
      <c r="F10" s="7"/>
      <c r="G10" s="8"/>
      <c r="H10" s="8"/>
    </row>
    <row r="11" spans="1:8" ht="14.25" customHeight="1">
      <c r="A11" s="9" t="s">
        <v>5</v>
      </c>
      <c r="B11" s="7"/>
      <c r="C11" s="7"/>
      <c r="D11" s="7"/>
      <c r="E11" s="7"/>
      <c r="F11" s="7"/>
      <c r="G11" s="8"/>
      <c r="H11" s="8"/>
    </row>
    <row r="12" spans="1:6" ht="14.25" customHeight="1">
      <c r="A12" s="4"/>
      <c r="B12" s="1"/>
      <c r="C12" s="6"/>
      <c r="D12" s="6"/>
      <c r="E12" s="6"/>
      <c r="F12" s="6"/>
    </row>
    <row r="13" spans="1:6" ht="14.25" customHeight="1">
      <c r="A13" s="6"/>
      <c r="B13" s="1"/>
      <c r="C13" s="6"/>
      <c r="D13" s="6"/>
      <c r="E13" s="6"/>
      <c r="F13" s="6"/>
    </row>
    <row r="14" spans="1:6" ht="14.25" customHeight="1">
      <c r="A14" s="6"/>
      <c r="B14" s="6"/>
      <c r="C14" s="6"/>
      <c r="D14" s="6"/>
      <c r="E14" s="6"/>
      <c r="F14" s="6"/>
    </row>
    <row r="15" spans="1:6" ht="14.25" customHeight="1">
      <c r="A15" s="6"/>
      <c r="B15" s="6"/>
      <c r="C15" s="6"/>
      <c r="D15" s="6"/>
      <c r="E15" s="6"/>
      <c r="F15" s="6"/>
    </row>
    <row r="16" spans="1:6" ht="14.25" customHeight="1">
      <c r="A16" s="6"/>
      <c r="B16" s="6"/>
      <c r="C16" s="6"/>
      <c r="D16" s="6"/>
      <c r="E16" s="6"/>
      <c r="F16" s="6"/>
    </row>
    <row r="17" spans="1:6" ht="14.25" customHeight="1">
      <c r="A17" s="6"/>
      <c r="B17" s="6"/>
      <c r="C17" s="6"/>
      <c r="D17" s="6"/>
      <c r="E17" s="6"/>
      <c r="F17" s="6"/>
    </row>
    <row r="18" spans="1:6" ht="14.25" customHeight="1">
      <c r="A18" s="6"/>
      <c r="B18" s="6"/>
      <c r="C18" s="6"/>
      <c r="D18" s="6"/>
      <c r="E18" s="6"/>
      <c r="F18" s="6"/>
    </row>
    <row r="19" spans="1:6" ht="14.25" customHeight="1">
      <c r="A19" s="6"/>
      <c r="B19" s="6"/>
      <c r="C19" s="6"/>
      <c r="D19" s="6"/>
      <c r="E19" s="6"/>
      <c r="F19" s="6"/>
    </row>
    <row r="20" spans="1:6" ht="14.25" customHeight="1">
      <c r="A20" s="6"/>
      <c r="B20" s="6"/>
      <c r="C20" s="6"/>
      <c r="D20" s="6"/>
      <c r="E20" s="6"/>
      <c r="F20" s="6"/>
    </row>
    <row r="21" spans="1:6" ht="14.25" customHeight="1">
      <c r="A21" s="6"/>
      <c r="B21" s="6"/>
      <c r="C21" s="6"/>
      <c r="D21" s="6"/>
      <c r="E21" s="6"/>
      <c r="F21" s="6"/>
    </row>
    <row r="22" spans="1:6" ht="14.25" customHeight="1">
      <c r="A22" s="6"/>
      <c r="B22" s="6"/>
      <c r="C22" s="6"/>
      <c r="D22" s="6"/>
      <c r="E22" s="6"/>
      <c r="F22" s="6"/>
    </row>
    <row r="23" spans="1:6" ht="14.25" customHeight="1">
      <c r="A23" s="6"/>
      <c r="B23" s="6"/>
      <c r="C23" s="6"/>
      <c r="D23" s="6"/>
      <c r="E23" s="6"/>
      <c r="F23" s="6"/>
    </row>
    <row r="24" spans="1:6" ht="14.25" customHeight="1">
      <c r="A24" s="6"/>
      <c r="B24" s="6"/>
      <c r="C24" s="6"/>
      <c r="D24" s="6"/>
      <c r="E24" s="6"/>
      <c r="F24" s="6"/>
    </row>
    <row r="25" spans="1:6" ht="14.25" customHeight="1">
      <c r="A25" s="6"/>
      <c r="B25" s="6"/>
      <c r="C25" s="6"/>
      <c r="D25" s="6"/>
      <c r="E25" s="6"/>
      <c r="F25" s="6"/>
    </row>
    <row r="26" spans="1:6" ht="14.25" customHeight="1">
      <c r="A26" s="10" t="s">
        <v>6</v>
      </c>
      <c r="B26" s="6"/>
      <c r="C26" s="6"/>
      <c r="D26" s="6"/>
      <c r="E26" s="6"/>
      <c r="F26" s="6"/>
    </row>
    <row r="27" spans="1:6" ht="14.25" customHeight="1">
      <c r="A27" s="6"/>
      <c r="B27" s="6"/>
      <c r="C27" s="6"/>
      <c r="D27" s="6"/>
      <c r="E27" s="6"/>
      <c r="F27" s="6"/>
    </row>
    <row r="28" spans="1:6" ht="14.25" customHeight="1">
      <c r="A28" s="6"/>
      <c r="B28" s="6"/>
      <c r="C28" s="58"/>
      <c r="D28" s="11" t="s">
        <v>7</v>
      </c>
      <c r="E28" s="6"/>
      <c r="F28" s="6"/>
    </row>
    <row r="29" spans="1:6" ht="14.25" customHeight="1">
      <c r="A29" s="6"/>
      <c r="B29" s="6"/>
      <c r="C29" s="12"/>
      <c r="D29" s="11" t="s">
        <v>8</v>
      </c>
      <c r="E29" s="6"/>
      <c r="F29" s="6"/>
    </row>
    <row r="30" spans="1:6" ht="14.25" customHeight="1" hidden="1">
      <c r="A30" s="6"/>
      <c r="B30" s="6"/>
      <c r="C30" s="13"/>
      <c r="D30" s="11" t="s">
        <v>9</v>
      </c>
      <c r="E30" s="6"/>
      <c r="F30" s="6"/>
    </row>
    <row r="31" spans="1:6" ht="14.25" customHeight="1">
      <c r="A31" s="6"/>
      <c r="B31" s="6"/>
      <c r="C31" s="14"/>
      <c r="D31" s="15" t="s">
        <v>9</v>
      </c>
      <c r="E31" s="6"/>
      <c r="F31" s="6"/>
    </row>
    <row r="32" spans="1:6" ht="14.25" customHeight="1">
      <c r="A32" s="6"/>
      <c r="B32" s="6"/>
      <c r="C32" s="16"/>
      <c r="D32" s="15"/>
      <c r="E32" s="6"/>
      <c r="F32" s="6"/>
    </row>
    <row r="33" spans="1:6" ht="14.25" customHeight="1">
      <c r="A33" s="10" t="s">
        <v>10</v>
      </c>
      <c r="B33" s="6"/>
      <c r="C33" s="6"/>
      <c r="D33" s="6"/>
      <c r="E33" s="6"/>
      <c r="F33" s="6"/>
    </row>
    <row r="34" spans="1:6" ht="14.25" customHeight="1">
      <c r="A34" s="6"/>
      <c r="B34" s="6"/>
      <c r="C34" s="6"/>
      <c r="D34" s="6"/>
      <c r="E34" s="6"/>
      <c r="F34" s="6"/>
    </row>
    <row r="35" spans="1:7" ht="14.25" customHeight="1">
      <c r="A35" s="6"/>
      <c r="B35" s="17" t="s">
        <v>11</v>
      </c>
      <c r="C35" s="18">
        <v>6.5</v>
      </c>
      <c r="D35" s="6" t="s">
        <v>12</v>
      </c>
      <c r="E35" s="19" t="s">
        <v>13</v>
      </c>
      <c r="F35" s="6"/>
      <c r="G35" s="20"/>
    </row>
    <row r="36" spans="1:8" s="23" customFormat="1" ht="14.25" customHeight="1">
      <c r="A36" s="21"/>
      <c r="B36" s="17" t="s">
        <v>14</v>
      </c>
      <c r="C36" s="18">
        <v>0.5</v>
      </c>
      <c r="D36" s="6" t="s">
        <v>12</v>
      </c>
      <c r="E36" s="20" t="s">
        <v>15</v>
      </c>
      <c r="F36" s="20"/>
      <c r="G36" s="20"/>
      <c r="H36" s="22"/>
    </row>
    <row r="37" spans="1:8" s="23" customFormat="1" ht="14.25" customHeight="1">
      <c r="A37" s="21"/>
      <c r="B37" s="21"/>
      <c r="C37" s="20"/>
      <c r="D37" s="21"/>
      <c r="E37" s="20"/>
      <c r="F37" s="20"/>
      <c r="H37" s="22"/>
    </row>
    <row r="38" spans="1:8" s="23" customFormat="1" ht="14.25" customHeight="1">
      <c r="A38" s="21"/>
      <c r="B38" s="17" t="s">
        <v>16</v>
      </c>
      <c r="C38" s="12">
        <f>C35+C36</f>
        <v>7</v>
      </c>
      <c r="D38" s="6" t="s">
        <v>12</v>
      </c>
      <c r="E38" s="20" t="s">
        <v>17</v>
      </c>
      <c r="F38" s="20"/>
      <c r="H38" s="22"/>
    </row>
    <row r="39" spans="1:8" s="23" customFormat="1" ht="14.25" customHeight="1">
      <c r="A39" s="21"/>
      <c r="B39" s="21"/>
      <c r="C39" s="20"/>
      <c r="D39" s="21"/>
      <c r="E39" s="20"/>
      <c r="F39" s="20"/>
      <c r="H39" s="22"/>
    </row>
    <row r="40" spans="1:8" ht="14.25" customHeight="1">
      <c r="A40" s="6"/>
      <c r="B40" s="17" t="s">
        <v>18</v>
      </c>
      <c r="C40" s="18">
        <v>5.5</v>
      </c>
      <c r="D40" s="6" t="s">
        <v>12</v>
      </c>
      <c r="E40" s="19" t="s">
        <v>19</v>
      </c>
      <c r="F40" s="6"/>
      <c r="H40" s="24"/>
    </row>
    <row r="41" spans="1:8" s="23" customFormat="1" ht="14.25" customHeight="1">
      <c r="A41" s="21"/>
      <c r="B41" s="21"/>
      <c r="C41" s="20"/>
      <c r="D41" s="21"/>
      <c r="E41" s="20"/>
      <c r="F41" s="21"/>
      <c r="H41" s="25"/>
    </row>
    <row r="42" spans="1:6" ht="14.25" customHeight="1">
      <c r="A42" s="6"/>
      <c r="B42" s="10" t="s">
        <v>20</v>
      </c>
      <c r="C42" s="6"/>
      <c r="D42" s="6"/>
      <c r="E42" s="19"/>
      <c r="F42" s="6"/>
    </row>
    <row r="43" spans="1:6" ht="14.25" customHeight="1">
      <c r="A43" s="6"/>
      <c r="B43" s="6"/>
      <c r="C43" s="6"/>
      <c r="D43" s="6"/>
      <c r="E43" s="19"/>
      <c r="F43" s="6"/>
    </row>
    <row r="44" spans="1:6" ht="14.25" customHeight="1">
      <c r="A44" s="6"/>
      <c r="B44" s="17" t="s">
        <v>21</v>
      </c>
      <c r="C44" s="18">
        <v>1000</v>
      </c>
      <c r="D44" s="6" t="s">
        <v>22</v>
      </c>
      <c r="E44" s="19" t="s">
        <v>23</v>
      </c>
      <c r="F44" s="6"/>
    </row>
    <row r="45" spans="1:6" ht="14.25" customHeight="1">
      <c r="A45" s="6"/>
      <c r="B45" s="17"/>
      <c r="C45" s="20"/>
      <c r="D45" s="6"/>
      <c r="E45" s="19" t="s">
        <v>24</v>
      </c>
      <c r="F45" s="6"/>
    </row>
    <row r="46" spans="1:6" ht="14.25" customHeight="1">
      <c r="A46" s="6"/>
      <c r="B46" s="17"/>
      <c r="C46" s="20"/>
      <c r="D46" s="6"/>
      <c r="E46" s="19" t="s">
        <v>25</v>
      </c>
      <c r="F46" s="6"/>
    </row>
    <row r="47" spans="1:6" s="31" customFormat="1" ht="14.25" customHeight="1">
      <c r="A47" s="26"/>
      <c r="B47" s="27" t="s">
        <v>26</v>
      </c>
      <c r="C47" s="28">
        <v>20</v>
      </c>
      <c r="D47" s="29" t="s">
        <v>22</v>
      </c>
      <c r="E47" s="30" t="s">
        <v>27</v>
      </c>
      <c r="F47" s="16"/>
    </row>
    <row r="48" spans="1:6" s="31" customFormat="1" ht="14.25" customHeight="1">
      <c r="A48" s="26"/>
      <c r="B48" s="26"/>
      <c r="C48" s="16"/>
      <c r="D48" s="26"/>
      <c r="E48" s="16"/>
      <c r="F48" s="16"/>
    </row>
    <row r="49" spans="1:6" s="33" customFormat="1" ht="14.25" customHeight="1">
      <c r="A49" s="29"/>
      <c r="B49" s="32" t="s">
        <v>28</v>
      </c>
      <c r="C49" s="29"/>
      <c r="D49" s="29"/>
      <c r="E49" s="30"/>
      <c r="F49" s="29"/>
    </row>
    <row r="50" spans="1:6" s="33" customFormat="1" ht="14.25" customHeight="1">
      <c r="A50" s="29"/>
      <c r="B50" s="27" t="s">
        <v>29</v>
      </c>
      <c r="C50" s="14">
        <v>1.256</v>
      </c>
      <c r="D50" s="29" t="s">
        <v>12</v>
      </c>
      <c r="E50" s="30" t="s">
        <v>30</v>
      </c>
      <c r="F50" s="29"/>
    </row>
    <row r="51" spans="1:6" s="33" customFormat="1" ht="14.25" customHeight="1">
      <c r="A51" s="29"/>
      <c r="B51" s="27" t="s">
        <v>31</v>
      </c>
      <c r="C51" s="14">
        <f>C50</f>
        <v>1.256</v>
      </c>
      <c r="D51" s="29" t="s">
        <v>12</v>
      </c>
      <c r="E51" s="30" t="s">
        <v>32</v>
      </c>
      <c r="F51" s="29"/>
    </row>
    <row r="52" spans="1:6" s="33" customFormat="1" ht="14.25" customHeight="1">
      <c r="A52" s="29"/>
      <c r="B52" s="27" t="s">
        <v>33</v>
      </c>
      <c r="C52" s="14">
        <v>0.025</v>
      </c>
      <c r="D52" s="29" t="s">
        <v>12</v>
      </c>
      <c r="E52" s="30" t="s">
        <v>34</v>
      </c>
      <c r="F52" s="16"/>
    </row>
    <row r="53" spans="1:6" s="33" customFormat="1" ht="12.75">
      <c r="A53" s="29"/>
      <c r="B53" s="27" t="s">
        <v>35</v>
      </c>
      <c r="C53" s="14">
        <f>C51+C52</f>
        <v>1.281</v>
      </c>
      <c r="D53" s="29" t="s">
        <v>12</v>
      </c>
      <c r="E53" s="30" t="s">
        <v>36</v>
      </c>
      <c r="F53" s="29"/>
    </row>
    <row r="54" spans="1:6" s="33" customFormat="1" ht="12.75">
      <c r="A54" s="29"/>
      <c r="B54" s="29"/>
      <c r="C54" s="29"/>
      <c r="D54" s="29"/>
      <c r="E54" s="30"/>
      <c r="F54" s="29"/>
    </row>
    <row r="55" spans="1:6" ht="12.75">
      <c r="A55" s="10" t="s">
        <v>37</v>
      </c>
      <c r="B55" s="6"/>
      <c r="C55" s="6"/>
      <c r="D55" s="6"/>
      <c r="E55" s="19"/>
      <c r="F55" s="6"/>
    </row>
    <row r="56" spans="1:8" ht="14.25" customHeight="1">
      <c r="A56" s="10" t="s">
        <v>38</v>
      </c>
      <c r="B56" s="6"/>
      <c r="C56" s="20"/>
      <c r="D56" s="6"/>
      <c r="E56" s="19"/>
      <c r="F56" s="20"/>
      <c r="G56" s="34"/>
      <c r="H56" s="34"/>
    </row>
    <row r="57" spans="1:8" ht="14.25" customHeight="1">
      <c r="A57" s="6"/>
      <c r="B57" s="17" t="s">
        <v>39</v>
      </c>
      <c r="C57" s="35">
        <f>(-(C35-C51)/((C40-C51)/(C44*1000+C58*1000000)-C51/(C47*1000)))*10^-3</f>
        <v>86.90194799985355</v>
      </c>
      <c r="D57" s="19" t="s">
        <v>22</v>
      </c>
      <c r="E57" s="19"/>
      <c r="F57" s="6"/>
      <c r="G57" s="34"/>
      <c r="H57" s="34"/>
    </row>
    <row r="58" spans="1:9" ht="14.25" customHeight="1">
      <c r="A58" s="6"/>
      <c r="B58" s="17" t="s">
        <v>40</v>
      </c>
      <c r="C58" s="36">
        <f>((SQRT((C44*1000)^2*C38^2*C51^2-2*(C44*1000)^2*C38*C35*C53*C51+(C44*1000)^2*C35^2*C53^2-2*(C44*1000)*(C47*1000)*C40*C38^2*C51+2*(C44*1000)*(C47*1000)*C40*C38*C35*C53+2*(C44*1000)*(C47*1000)*C40*C38*C53*C51-2*(C44*1000)*(C47*1000)*C40*C35*C53^2+2*(C44*1000)*(C47*1000)*C38^2*C51^2-4*(C44*1000)*(C47*1000)*C38*C53*C51^2-2*(C44*1000)*(C47*1000)*C35^2*C53^2+4*(C44*1000)*(C47*1000)*C35*C53^2*C51+(C47*1000)^2*C40^2*C38^2-2*(C47*1000)^2*C40^2*C38*C53+(C47*1000)^2*C40^2*C53^2-2*(C47*1000)^2*C40*C38^2*C51+2*(C47*1000)^2*C40*C38*C35*C53+2*(C47*1000)^2*C40*C38*C53*C51-2*(C47*1000)^2*C40*C35*C53^2+(C47*1000)^2*C38^2*C51^2-2*(C47*1000)^2*C38*C35*C53*C51+(C47*1000)^2*C35^2*C53^2)+(C47*1000)*C40*C38-(C47*1000)*C40*C53-(C44*1000)*C38*C51+(C44*1000)*C35*C53-(C47*1000)*C38*C51+(C47*1000)*C35*C53)/(2*C38*C51-2*C35*C53))*10^-6</f>
        <v>0.7279227589223363</v>
      </c>
      <c r="D58" s="6" t="s">
        <v>41</v>
      </c>
      <c r="E58" s="19" t="s">
        <v>42</v>
      </c>
      <c r="F58" s="6"/>
      <c r="G58" s="37"/>
      <c r="H58" s="37"/>
      <c r="I58" s="31"/>
    </row>
    <row r="59" spans="1:9" ht="14.25" customHeight="1">
      <c r="A59" s="6"/>
      <c r="B59" s="17"/>
      <c r="C59" s="38"/>
      <c r="D59" s="6"/>
      <c r="E59" s="19" t="s">
        <v>43</v>
      </c>
      <c r="F59" s="6"/>
      <c r="G59" s="37"/>
      <c r="H59" s="39"/>
      <c r="I59" s="31"/>
    </row>
    <row r="60" spans="1:9" ht="14.25" customHeight="1">
      <c r="A60" s="6"/>
      <c r="B60" s="17"/>
      <c r="C60" s="38"/>
      <c r="D60" s="6"/>
      <c r="E60" s="19"/>
      <c r="F60" s="6"/>
      <c r="G60" s="34"/>
      <c r="H60" s="39"/>
      <c r="I60" s="31"/>
    </row>
    <row r="61" spans="1:9" ht="14.25" customHeight="1">
      <c r="A61" s="6"/>
      <c r="B61" s="17" t="s">
        <v>44</v>
      </c>
      <c r="C61" s="40">
        <f>(C44*1000*C51+C58*1000000*C40)/(C44*1000+C58*1000000)</f>
        <v>3.043871693288605</v>
      </c>
      <c r="D61" s="6" t="s">
        <v>12</v>
      </c>
      <c r="E61" s="19" t="s">
        <v>45</v>
      </c>
      <c r="F61" s="6"/>
      <c r="G61" s="34"/>
      <c r="H61" s="39"/>
      <c r="I61" s="31"/>
    </row>
    <row r="62" spans="1:9" ht="14.25" customHeight="1">
      <c r="A62" s="6"/>
      <c r="B62" s="6"/>
      <c r="C62" s="41"/>
      <c r="D62" s="19"/>
      <c r="E62" s="19" t="s">
        <v>46</v>
      </c>
      <c r="F62" s="38"/>
      <c r="G62" s="42"/>
      <c r="H62" s="43" t="s">
        <v>47</v>
      </c>
      <c r="I62" s="31"/>
    </row>
    <row r="63" spans="1:9" ht="14.25" customHeight="1" thickBot="1">
      <c r="A63" s="6"/>
      <c r="B63" s="6"/>
      <c r="C63" s="41"/>
      <c r="D63" s="19"/>
      <c r="E63" s="6"/>
      <c r="F63" s="38"/>
      <c r="G63" s="42"/>
      <c r="H63" s="43"/>
      <c r="I63" s="31"/>
    </row>
    <row r="64" spans="1:8" ht="40.5" customHeight="1">
      <c r="A64" s="59" t="s">
        <v>48</v>
      </c>
      <c r="B64" s="60"/>
      <c r="C64" s="60"/>
      <c r="D64" s="61"/>
      <c r="E64" s="44" t="s">
        <v>49</v>
      </c>
      <c r="F64" s="62" t="s">
        <v>50</v>
      </c>
      <c r="G64" s="63"/>
      <c r="H64" s="64"/>
    </row>
    <row r="65" spans="1:8" ht="12.75">
      <c r="A65" s="45"/>
      <c r="B65" s="46"/>
      <c r="C65" s="46"/>
      <c r="D65" s="47"/>
      <c r="E65" s="6"/>
      <c r="F65" s="45"/>
      <c r="G65" s="48"/>
      <c r="H65" s="49"/>
    </row>
    <row r="66" spans="1:8" ht="12.75">
      <c r="A66" s="45"/>
      <c r="B66" s="50" t="s">
        <v>21</v>
      </c>
      <c r="C66" s="12">
        <f>IF((10^TRUNC(LOG(C44))*0.01*TRUNC((0.5+100*10^(1/96)^TRUNC(0.75+96*(LOG(C44)-TRUNC(LOG(C44)))))))*(10^TRUNC(LOG(C44))*0.01*TRUNC((0.5+100*10^(1/96)^TRUNC(0.25+96*(LOG(C44)-TRUNC(LOG(C44)))))))&gt;C44*C44,(10^TRUNC(LOG(C44))*0.01*TRUNC((0.5+100*10^(1/96)^TRUNC(0.25+96*(LOG(C44)-TRUNC(LOG(C44))))))),(10^TRUNC(LOG(C44))*0.01*TRUNC((0.5+100*10^(1/96)^TRUNC(0.75+96*(LOG(C44)-TRUNC(LOG(C44))))))))</f>
        <v>1000</v>
      </c>
      <c r="D66" s="47" t="s">
        <v>22</v>
      </c>
      <c r="E66" s="6"/>
      <c r="F66" s="51" t="s">
        <v>21</v>
      </c>
      <c r="G66" s="18">
        <v>1000</v>
      </c>
      <c r="H66" s="47" t="s">
        <v>22</v>
      </c>
    </row>
    <row r="67" spans="1:8" ht="12.75">
      <c r="A67" s="45"/>
      <c r="B67" s="50" t="s">
        <v>39</v>
      </c>
      <c r="C67" s="12">
        <f>IF((10^TRUNC(LOG(C57))*0.01*TRUNC((0.5+100*10^(1/96)^TRUNC(0.75+96*(LOG(C57)-TRUNC(LOG(C57)))))))*(10^TRUNC(LOG(C57))*0.01*TRUNC((0.5+100*10^(1/96)^TRUNC(0.25+96*(LOG(C57)-TRUNC(LOG(C57)))))))&gt;C57*C57,(10^TRUNC(LOG(C57))*0.01*TRUNC((0.5+100*10^(1/96)^TRUNC(0.25+96*(LOG(C57)-TRUNC(LOG(C57))))))),(10^TRUNC(LOG(C57))*0.01*TRUNC((0.5+100*10^(1/96)^TRUNC(0.75+96*(LOG(C57)-TRUNC(LOG(C57))))))))</f>
        <v>86.60000000000001</v>
      </c>
      <c r="D67" s="47" t="s">
        <v>22</v>
      </c>
      <c r="E67" s="6"/>
      <c r="F67" s="51" t="s">
        <v>39</v>
      </c>
      <c r="G67" s="18">
        <v>97.6</v>
      </c>
      <c r="H67" s="47" t="s">
        <v>22</v>
      </c>
    </row>
    <row r="68" spans="1:8" ht="12.75">
      <c r="A68" s="45"/>
      <c r="B68" s="50" t="s">
        <v>26</v>
      </c>
      <c r="C68" s="12">
        <f>IF((10^TRUNC(LOG(C47))*0.01*TRUNC((0.5+100*10^(1/96)^TRUNC(0.75+96*(LOG(C47)-TRUNC(LOG(C47)))))))*(10^TRUNC(LOG(C47))*0.01*TRUNC((0.5+100*10^(1/96)^TRUNC(0.25+96*(LOG(C47)-TRUNC(LOG(C47)))))))&gt;C47*C47,(10^TRUNC(LOG(C47))*0.01*TRUNC((0.5+100*10^(1/96)^TRUNC(0.25+96*(LOG(C47)-TRUNC(LOG(C47))))))),(10^TRUNC(LOG(C47))*0.01*TRUNC((0.5+100*10^(1/96)^TRUNC(0.75+96*(LOG(C47)-TRUNC(LOG(C47))))))))</f>
        <v>20</v>
      </c>
      <c r="D68" s="47" t="s">
        <v>22</v>
      </c>
      <c r="E68" s="6"/>
      <c r="F68" s="51" t="s">
        <v>26</v>
      </c>
      <c r="G68" s="18">
        <v>24.9</v>
      </c>
      <c r="H68" s="47" t="s">
        <v>22</v>
      </c>
    </row>
    <row r="69" spans="1:8" ht="12.75">
      <c r="A69" s="45"/>
      <c r="B69" s="50" t="s">
        <v>40</v>
      </c>
      <c r="C69" s="12">
        <f>IF((10^TRUNC(LOG(C58))*0.01*TRUNC((0.5+100*10^(1/96)^TRUNC(0.75+96*(LOG(C58)-TRUNC(LOG(C58)))))))*(10^TRUNC(LOG(C58))*0.01*TRUNC((0.5+100*10^(1/96)^TRUNC(0.25+96*(LOG(C58)-TRUNC(LOG(C58)))))))&gt;C58*C58,(10^TRUNC(LOG(C58))*0.01*TRUNC((0.5+100*10^(1/96)^TRUNC(0.25+96*(LOG(C58)-TRUNC(LOG(C58))))))),(10^TRUNC(LOG(C58))*0.01*TRUNC((0.5+100*10^(1/96)^TRUNC(0.75+96*(LOG(C58)-TRUNC(LOG(C58))))))))</f>
        <v>0.75</v>
      </c>
      <c r="D69" s="47" t="s">
        <v>41</v>
      </c>
      <c r="E69" s="6"/>
      <c r="F69" s="51" t="s">
        <v>40</v>
      </c>
      <c r="G69" s="18">
        <v>0.499</v>
      </c>
      <c r="H69" s="47" t="s">
        <v>41</v>
      </c>
    </row>
    <row r="70" spans="1:8" ht="15.75" customHeight="1">
      <c r="A70" s="45"/>
      <c r="B70" s="46"/>
      <c r="C70" s="52"/>
      <c r="D70" s="47"/>
      <c r="E70" s="6"/>
      <c r="F70" s="45"/>
      <c r="G70" s="52"/>
      <c r="H70" s="47"/>
    </row>
    <row r="71" spans="1:8" ht="54" customHeight="1">
      <c r="A71" s="65" t="s">
        <v>51</v>
      </c>
      <c r="B71" s="66"/>
      <c r="C71" s="66"/>
      <c r="D71" s="67"/>
      <c r="E71" s="6"/>
      <c r="F71" s="65" t="s">
        <v>52</v>
      </c>
      <c r="G71" s="66"/>
      <c r="H71" s="67"/>
    </row>
    <row r="72" spans="1:8" ht="12.75">
      <c r="A72" s="45"/>
      <c r="B72" s="46"/>
      <c r="C72" s="46"/>
      <c r="D72" s="47"/>
      <c r="E72" s="6"/>
      <c r="F72" s="45"/>
      <c r="G72" s="46"/>
      <c r="H72" s="47"/>
    </row>
    <row r="73" spans="1:8" ht="12.75">
      <c r="A73" s="45"/>
      <c r="B73" s="50" t="s">
        <v>11</v>
      </c>
      <c r="C73" s="40">
        <f>C67*1000*((C51-C40)/(C66*1000+C69*1000000)+C51/(C67*1000)+C51/(C68*1000))</f>
        <v>6.484462628571429</v>
      </c>
      <c r="D73" s="47" t="s">
        <v>12</v>
      </c>
      <c r="E73" s="6"/>
      <c r="F73" s="51" t="s">
        <v>11</v>
      </c>
      <c r="G73" s="40">
        <f>G67*1000*((C51-C40)/(G66*1000+G69*1000000)+C51/(G67*1000)+C51/(G68*1000))</f>
        <v>5.902789314429164</v>
      </c>
      <c r="H73" s="47" t="s">
        <v>12</v>
      </c>
    </row>
    <row r="74" spans="1:8" ht="12.75">
      <c r="A74" s="45"/>
      <c r="B74" s="50" t="s">
        <v>14</v>
      </c>
      <c r="C74" s="40">
        <f>C75-C73</f>
        <v>0.49118017142857084</v>
      </c>
      <c r="D74" s="47" t="s">
        <v>12</v>
      </c>
      <c r="E74" s="6"/>
      <c r="F74" s="51" t="s">
        <v>14</v>
      </c>
      <c r="G74" s="40">
        <f>G75-G73</f>
        <v>0.6498714239149939</v>
      </c>
      <c r="H74" s="47" t="s">
        <v>12</v>
      </c>
    </row>
    <row r="75" spans="1:8" ht="13.5" thickBot="1">
      <c r="A75" s="53"/>
      <c r="B75" s="54" t="s">
        <v>16</v>
      </c>
      <c r="C75" s="55">
        <f>C67*1000*C53*(1/(C67*1000)+1/(C68*1000)+1/(C69*1000000))</f>
        <v>6.9756428</v>
      </c>
      <c r="D75" s="56" t="s">
        <v>12</v>
      </c>
      <c r="E75" s="6"/>
      <c r="F75" s="57" t="s">
        <v>16</v>
      </c>
      <c r="G75" s="55">
        <f>G67*1000*C53*(1/(G67*1000)+1/(G68*1000)+1/(G69*1000000))</f>
        <v>6.552660738344158</v>
      </c>
      <c r="H75" s="56" t="s">
        <v>12</v>
      </c>
    </row>
    <row r="76" spans="1:6" ht="12.75">
      <c r="A76" s="6"/>
      <c r="B76" s="6"/>
      <c r="C76" s="6"/>
      <c r="D76" s="6"/>
      <c r="E76" s="6"/>
      <c r="F76" s="6"/>
    </row>
  </sheetData>
  <sheetProtection sheet="1" objects="1" scenarios="1" selectLockedCells="1"/>
  <mergeCells count="4">
    <mergeCell ref="A64:D64"/>
    <mergeCell ref="F64:H64"/>
    <mergeCell ref="A71:D71"/>
    <mergeCell ref="F71:H71"/>
  </mergeCells>
  <dataValidations count="3">
    <dataValidation errorStyle="warning" type="decimal" operator="greaterThanOrEqual" allowBlank="1" showErrorMessage="1" promptTitle="Hysteresis Range" prompt="VtripL*R5/(R6+R5) V &lt;= Hysteresis &lt;= x V" errorTitle="Hysteresis is out of range" error="This circuit and excel sheet are designed for above 0.2 V." sqref="C36">
      <formula1>0.2</formula1>
    </dataValidation>
    <dataValidation type="decimal" allowBlank="1" showErrorMessage="1" promptTitle="VOUT Range" prompt="1.153 V to 16 V" errorTitle="VOUT is out of range" error="Choose VOUT between 1.153 V and 16 V." sqref="C40">
      <formula1>1.153</formula1>
      <formula2>16</formula2>
    </dataValidation>
    <dataValidation type="decimal" allowBlank="1" showErrorMessage="1" promptTitle="VtripL Range" prompt="3.1 V to  17 V" errorTitle="VtripL is out of range" error="Choose VtripL between 3.1 V and 17 V." sqref="C35">
      <formula1>3.1</formula1>
      <formula2>17</formula2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Instruments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Acevedo</dc:creator>
  <cp:keywords/>
  <dc:description/>
  <cp:lastModifiedBy>Vaze, Amod</cp:lastModifiedBy>
  <dcterms:created xsi:type="dcterms:W3CDTF">2009-10-28T20:15:16Z</dcterms:created>
  <dcterms:modified xsi:type="dcterms:W3CDTF">2021-11-09T15:38:51Z</dcterms:modified>
  <cp:category/>
  <cp:version/>
  <cp:contentType/>
  <cp:contentStatus/>
</cp:coreProperties>
</file>